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828" windowHeight="9672" activeTab="2"/>
  </bookViews>
  <sheets>
    <sheet name="Дод 1" sheetId="1" r:id="rId1"/>
    <sheet name="Дод 2" sheetId="2" r:id="rId2"/>
    <sheet name="Дод 3" sheetId="3" r:id="rId3"/>
  </sheets>
  <calcPr calcId="124519"/>
</workbook>
</file>

<file path=xl/calcChain.xml><?xml version="1.0" encoding="utf-8"?>
<calcChain xmlns="http://schemas.openxmlformats.org/spreadsheetml/2006/main">
  <c r="J25" i="3"/>
  <c r="P25" s="1"/>
  <c r="E25"/>
  <c r="J32" l="1"/>
  <c r="J33"/>
  <c r="J34"/>
  <c r="J35"/>
  <c r="J36"/>
  <c r="J31"/>
  <c r="J24"/>
  <c r="J26"/>
  <c r="J27"/>
  <c r="J28"/>
  <c r="J16"/>
  <c r="J17"/>
  <c r="J18"/>
  <c r="J19"/>
  <c r="J20"/>
  <c r="J21"/>
  <c r="J22"/>
  <c r="J23"/>
  <c r="J14"/>
  <c r="J15"/>
  <c r="F16"/>
  <c r="G33"/>
  <c r="F33"/>
  <c r="C23" i="2"/>
  <c r="J30" i="3" l="1"/>
  <c r="E47" i="1" l="1"/>
  <c r="D48"/>
  <c r="C48" s="1"/>
  <c r="C51"/>
  <c r="C50"/>
  <c r="C45"/>
  <c r="C44"/>
  <c r="C43" l="1"/>
  <c r="C35"/>
  <c r="C34"/>
  <c r="C33"/>
  <c r="E27" i="3" l="1"/>
  <c r="P27" s="1"/>
  <c r="E26"/>
  <c r="P26" s="1"/>
  <c r="F36"/>
  <c r="E28"/>
  <c r="P28" s="1"/>
  <c r="E32" l="1"/>
  <c r="P32" s="1"/>
  <c r="E33"/>
  <c r="P33" s="1"/>
  <c r="E34"/>
  <c r="E35"/>
  <c r="P35" s="1"/>
  <c r="E36"/>
  <c r="P36" s="1"/>
  <c r="E31"/>
  <c r="P31" s="1"/>
  <c r="F30"/>
  <c r="F29" s="1"/>
  <c r="G30"/>
  <c r="G29" s="1"/>
  <c r="H30"/>
  <c r="H29" s="1"/>
  <c r="I30"/>
  <c r="K30"/>
  <c r="L30"/>
  <c r="M30"/>
  <c r="N30"/>
  <c r="O30"/>
  <c r="I29"/>
  <c r="K29"/>
  <c r="L29"/>
  <c r="M29"/>
  <c r="N29"/>
  <c r="O29"/>
  <c r="J13"/>
  <c r="J12" s="1"/>
  <c r="E15"/>
  <c r="E16"/>
  <c r="E17"/>
  <c r="E18"/>
  <c r="P18" s="1"/>
  <c r="E19"/>
  <c r="E20"/>
  <c r="P20" s="1"/>
  <c r="E21"/>
  <c r="E22"/>
  <c r="P22" s="1"/>
  <c r="E23"/>
  <c r="E24"/>
  <c r="P24" s="1"/>
  <c r="E14"/>
  <c r="F13"/>
  <c r="F12" s="1"/>
  <c r="G13"/>
  <c r="G12" s="1"/>
  <c r="H13"/>
  <c r="H12" s="1"/>
  <c r="I13"/>
  <c r="I12" s="1"/>
  <c r="K13"/>
  <c r="K12" s="1"/>
  <c r="L13"/>
  <c r="M13"/>
  <c r="M12" s="1"/>
  <c r="M37" s="1"/>
  <c r="N13"/>
  <c r="N12" s="1"/>
  <c r="O13"/>
  <c r="O12" s="1"/>
  <c r="O37" s="1"/>
  <c r="L12"/>
  <c r="K37" l="1"/>
  <c r="P16"/>
  <c r="E13"/>
  <c r="E12" s="1"/>
  <c r="L37"/>
  <c r="N37"/>
  <c r="I37"/>
  <c r="P17"/>
  <c r="P23"/>
  <c r="P21"/>
  <c r="P19"/>
  <c r="P15"/>
  <c r="E30"/>
  <c r="E29" s="1"/>
  <c r="P34"/>
  <c r="F37"/>
  <c r="J29"/>
  <c r="J37" s="1"/>
  <c r="H37"/>
  <c r="G37"/>
  <c r="P14"/>
  <c r="E20" i="2"/>
  <c r="E19" s="1"/>
  <c r="E24" s="1"/>
  <c r="F20"/>
  <c r="F19" s="1"/>
  <c r="F24" s="1"/>
  <c r="D20"/>
  <c r="D19" s="1"/>
  <c r="D24" s="1"/>
  <c r="E13"/>
  <c r="E12" s="1"/>
  <c r="E17" s="1"/>
  <c r="F13"/>
  <c r="F12" s="1"/>
  <c r="F17" s="1"/>
  <c r="D13"/>
  <c r="D12" s="1"/>
  <c r="D17" s="1"/>
  <c r="P29" i="3" l="1"/>
  <c r="P13"/>
  <c r="P30"/>
  <c r="P12"/>
  <c r="E37"/>
  <c r="P37" s="1"/>
  <c r="C37" i="1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6"/>
  <c r="C38"/>
  <c r="C39"/>
  <c r="C40"/>
  <c r="C41"/>
  <c r="C42"/>
  <c r="C46"/>
  <c r="D11"/>
  <c r="D47" s="1"/>
  <c r="D53" l="1"/>
  <c r="E48"/>
  <c r="F48"/>
  <c r="C47"/>
  <c r="F47"/>
  <c r="C49"/>
  <c r="C52"/>
  <c r="C53"/>
  <c r="C54"/>
  <c r="F55" l="1"/>
  <c r="E55"/>
  <c r="D55"/>
  <c r="C55" s="1"/>
  <c r="P39" i="3" l="1"/>
  <c r="P40" s="1"/>
  <c r="C24" i="2"/>
  <c r="C22"/>
  <c r="C21"/>
  <c r="C20"/>
  <c r="C19"/>
  <c r="C17"/>
  <c r="C16"/>
  <c r="C15"/>
  <c r="C14"/>
  <c r="C13"/>
  <c r="C12"/>
  <c r="C12" i="1"/>
  <c r="C11"/>
</calcChain>
</file>

<file path=xl/sharedStrings.xml><?xml version="1.0" encoding="utf-8"?>
<sst xmlns="http://schemas.openxmlformats.org/spreadsheetml/2006/main" count="215" uniqueCount="172">
  <si>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</si>
  <si>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</si>
  <si>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</si>
  <si>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</si>
  <si>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</si>
  <si>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</si>
  <si>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</si>
  <si>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</si>
  <si>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</si>
  <si>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</si>
  <si>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</si>
  <si>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</si>
  <si>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для видобування корисних копалин загальнодержавного значення </t>
  </si>
  <si>
    <t>Пальне</t>
  </si>
  <si>
    <t>Акцизний податок з реалізації суб`єктами господарювання роздрібної торгівлі підакцизних товарів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</si>
  <si>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</si>
  <si>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</si>
  <si>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</si>
  <si>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</si>
  <si>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Орендна плата з юридичних осіб </t>
  </si>
  <si>
    <t>Орендна плата з фізичних осіб </t>
  </si>
  <si>
    <t>Транспортний податок з юридичних осіб </t>
  </si>
  <si>
    <t>Єдиний податок з юридичних осіб </t>
  </si>
  <si>
    <t>Інші надходження  </t>
  </si>
  <si>
    <t>Адміністративні штрафи та інші санкції 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</si>
  <si>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</si>
  <si>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</si>
  <si>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</si>
  <si>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мито, пов`язане з видачею та оформленням закордонних паспортів (посвідок) та паспортів громадян України 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</si>
  <si>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</si>
  <si>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Усього доходів (без урахування міжбюджетних трансфертів)</t>
  </si>
  <si>
    <t>Разом доходів</t>
  </si>
  <si>
    <t>X</t>
  </si>
  <si>
    <t>Селищний голова</t>
  </si>
  <si>
    <t>Мазура М.М.</t>
  </si>
  <si>
    <t>до рішення Смолінської селищної ради</t>
  </si>
  <si>
    <t>Додаток 2</t>
  </si>
  <si>
    <t>ФІНАНСУВАННЯ_x000D_
місцевого бюджету на 2019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</si>
  <si>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</si>
  <si>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</si>
  <si>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</si>
  <si>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</si>
  <si>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</si>
  <si>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</si>
  <si>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</si>
  <si>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</si>
  <si>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</si>
  <si>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</si>
  <si>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</si>
  <si>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3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</si>
  <si>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</si>
  <si>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</si>
  <si>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</si>
  <si>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</si>
  <si>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</si>
  <si>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</si>
  <si>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</si>
  <si>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</si>
  <si>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</si>
  <si>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</si>
  <si>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</si>
  <si>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</si>
  <si>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</si>
  <si>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</si>
  <si>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</si>
  <si>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</si>
  <si>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</si>
  <si>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</si>
  <si>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0600000</t>
  </si>
  <si>
    <t>Відділ освіти, культури, молоді та спорту</t>
  </si>
  <si>
    <t>0610000</t>
  </si>
  <si>
    <t>0610160</t>
  </si>
  <si>
    <t>0160</t>
  </si>
  <si>
    <t>0111</t>
  </si>
  <si>
    <t>Керівництво і управління у відповідній сфері у містах (місті Києві), селищах, селах, об`єднаних територіальних громадах</t>
  </si>
  <si>
    <t>0611020</t>
  </si>
  <si>
    <t>1020</t>
  </si>
  <si>
    <t>0921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</si>
  <si>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</si>
  <si>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0110180</t>
  </si>
  <si>
    <t>0180</t>
  </si>
  <si>
    <t>0133</t>
  </si>
  <si>
    <t>Інша діяльність у сфері державного управління</t>
  </si>
  <si>
    <t>0112020</t>
  </si>
  <si>
    <t>2020</t>
  </si>
  <si>
    <t>0732</t>
  </si>
  <si>
    <t>Спеціалізована стаціонарна медична допомога населенню</t>
  </si>
  <si>
    <t>0114030</t>
  </si>
  <si>
    <t>4030</t>
  </si>
  <si>
    <t>0824</t>
  </si>
  <si>
    <t>Забезпечення діяльності бібліотек</t>
  </si>
  <si>
    <t>0116030</t>
  </si>
  <si>
    <t>6030</t>
  </si>
  <si>
    <t>0620</t>
  </si>
  <si>
    <t>Організація благоустрою населених пунктів</t>
  </si>
  <si>
    <t>1170</t>
  </si>
  <si>
    <t>Забезпечення діяльності інклюзивно-ресурсних центрів</t>
  </si>
  <si>
    <t>0113112</t>
  </si>
  <si>
    <t>0113140</t>
  </si>
  <si>
    <t>0113242</t>
  </si>
  <si>
    <t>3242</t>
  </si>
  <si>
    <t>1090</t>
  </si>
  <si>
    <t>Інші заходи у сфері соціального захисту і соціального забезпечення</t>
  </si>
  <si>
    <t>0118340</t>
  </si>
  <si>
    <t>0119770</t>
  </si>
  <si>
    <t>0611100</t>
  </si>
  <si>
    <t>1100</t>
  </si>
  <si>
    <t>0960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</si>
  <si>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</si>
  <si>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про селищний бюджет на 2020 рік</t>
  </si>
  <si>
    <t>Доходи селищного бюджету на 2020 рік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</si>
  <si>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</si>
  <si>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прибуток підприємств та фінансових установ комунальної власності </t>
  </si>
  <si>
    <t>Рентна плата за користування надрами для видобування корисних копалин місцевого значення </t>
  </si>
  <si>
    <t>Земельний податок з юридичних осіб </t>
  </si>
  <si>
    <t>Земельний податок з фізичних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</si>
  <si>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</si>
  <si>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</si>
  <si>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</si>
  <si>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від __ грудня 2019 року № ___</t>
  </si>
  <si>
    <t>Розподіл видатків селищного бюджету на 2020 рік</t>
  </si>
  <si>
    <t>0113104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</si>
  <si>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</si>
  <si>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</si>
  <si>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0611010</t>
  </si>
  <si>
    <t>1010</t>
  </si>
  <si>
    <t>0910</t>
  </si>
  <si>
    <t>Надання дошкільної освіти</t>
  </si>
  <si>
    <t>0611090</t>
  </si>
  <si>
    <t>Надання позашкільної освіти позашкільними закладами освіти, заходи із позашкільної роботи з дітьми</t>
  </si>
  <si>
    <t>0611170</t>
  </si>
  <si>
    <t>0990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</si>
  <si>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</si>
  <si>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</si>
  <si>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</si>
  <si>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0113210</t>
  </si>
  <si>
    <t>3210</t>
  </si>
  <si>
    <t>1050</t>
  </si>
  <si>
    <t>Організація та проведення громадських робіт</t>
  </si>
  <si>
    <t>від ___ грудня 2020 року № ____</t>
  </si>
  <si>
    <t>Реверсна дотація</t>
  </si>
  <si>
    <t>доходи</t>
  </si>
  <si>
    <t>дефіцит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</si>
  <si>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</si>
  <si>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</si>
  <si>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</si>
  <si>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8340</t>
  </si>
  <si>
    <t>0540</t>
  </si>
  <si>
    <t>Природоохоронні заходи за рахунок цільових фондів</t>
  </si>
  <si>
    <t>9770</t>
  </si>
  <si>
    <t>Інші субвенції з місцевого бюджету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</si>
  <si>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</si>
  <si>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</si>
  <si>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</si>
  <si>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</si>
  <si>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</si>
  <si>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</si>
  <si>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Офіційні трансферти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</si>
  <si>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</si>
  <si>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</si>
  <si>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</si>
  <si>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Медична субвенція з державного бюджету місцевим бюджетам 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</si>
  <si>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</si>
  <si>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</si>
  <si>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3112</t>
  </si>
  <si>
    <t>Заходи державної політики з питань дітей та їх соціального захисту</t>
  </si>
  <si>
    <t>0117325</t>
  </si>
  <si>
    <t>7325</t>
  </si>
  <si>
    <t>0443</t>
  </si>
  <si>
    <t>Будівництво споруд, установ та закладів фізичної культури і спорту</t>
  </si>
  <si>
    <t>0119110</t>
  </si>
  <si>
    <t>9110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</si>
</sst>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0_₴_-;\-* #,##0.00_₴_-;_-* &quot;-&quot;??_₴_-;_-@_-"/>
    <numFmt numFmtId="166" formatCode="_(* #,##0.00_);_(* \(#,##0.00\);_(* &quot;-&quot;??_);_(@_)"/>
  </numFmts>
  <fonts count="13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9" fillId="0" borderId="0"/>
    <xf numFmtId="0" fontId="5" fillId="0" borderId="0"/>
    <xf numFmtId="0" fontId="11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quotePrefix="1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0" fontId="0" fillId="0" borderId="0" xfId="0" applyFill="1"/>
    <xf numFmtId="2" fontId="0" fillId="0" borderId="1" xfId="0" applyNumberFormat="1" applyFont="1" applyFill="1" applyBorder="1" applyAlignment="1">
      <alignment vertical="center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0" fillId="0" borderId="0" xfId="0"/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0" fillId="0" borderId="0" xfId="0"/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0" fillId="0" borderId="0" xfId="0"/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0" fillId="0" borderId="0" xfId="0"/>
    <xf numFmtId="2" fontId="3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0" fillId="0" borderId="0" xfId="0"/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0" fillId="0" borderId="0" xfId="0"/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0" fillId="0" borderId="0" xfId="0"/>
    <xf numFmtId="2" fontId="3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4" fontId="0" fillId="0" borderId="0" xfId="0" applyNumberFormat="1"/>
    <xf numFmtId="2" fontId="0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/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/>
    <xf numFmtId="0" fontId="0" fillId="0" borderId="1" xfId="0" applyFill="1" applyBorder="1" applyAlignment="1">
      <alignment wrapText="1"/>
    </xf>
    <xf numFmtId="1" fontId="0" fillId="0" borderId="1" xfId="0" applyNumberFormat="1" applyFill="1" applyBorder="1" applyAlignment="1">
      <alignment vertical="center"/>
    </xf>
    <xf numFmtId="0" fontId="0" fillId="0" borderId="1" xfId="0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2" fontId="0" fillId="0" borderId="0" xfId="0" applyNumberFormat="1" applyFill="1"/>
    <xf numFmtId="0" fontId="0" fillId="3" borderId="1" xfId="0" quotePrefix="1" applyFill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0" borderId="1" xfId="0" applyNumberFormat="1" applyFont="1" applyFill="1" applyBorder="1" applyAlignment="1">
      <alignment vertical="center" wrapText="1"/>
    </xf>
  </cellXfs>
  <cellStyles count="51">
    <cellStyle name="Normal_meresha_07" xfId="1"/>
    <cellStyle name="Звичайний 10" xfId="2"/>
    <cellStyle name="Звичайний 11" xfId="3"/>
    <cellStyle name="Звичайний 12" xfId="4"/>
    <cellStyle name="Звичайний 13" xfId="5"/>
    <cellStyle name="Звичайний 14" xfId="6"/>
    <cellStyle name="Звичайний 15" xfId="7"/>
    <cellStyle name="Звичайний 16" xfId="8"/>
    <cellStyle name="Звичайний 17" xfId="9"/>
    <cellStyle name="Звичайний 18" xfId="10"/>
    <cellStyle name="Звичайний 19" xfId="11"/>
    <cellStyle name="Звичайний 2" xfId="12"/>
    <cellStyle name="Звичайний 2 2" xfId="13"/>
    <cellStyle name="Звичайний 2 2 2" xfId="14"/>
    <cellStyle name="Звичайний 2 3" xfId="15"/>
    <cellStyle name="Звичайний 2 3 2" xfId="41"/>
    <cellStyle name="Звичайний 2 3 3" xfId="47"/>
    <cellStyle name="Звичайний 2 4" xfId="40"/>
    <cellStyle name="Звичайний 2 5" xfId="46"/>
    <cellStyle name="Звичайний 2_2017 роз Формула" xfId="16"/>
    <cellStyle name="Звичайний 20" xfId="17"/>
    <cellStyle name="Звичайний 21" xfId="18"/>
    <cellStyle name="Звичайний 22" xfId="19"/>
    <cellStyle name="Звичайний 22 2" xfId="20"/>
    <cellStyle name="Звичайний 22 2 2" xfId="43"/>
    <cellStyle name="Звичайний 22 2 3" xfId="49"/>
    <cellStyle name="Звичайний 22 3" xfId="42"/>
    <cellStyle name="Звичайний 22 4" xfId="48"/>
    <cellStyle name="Звичайний 22_2017 роз Формула" xfId="21"/>
    <cellStyle name="Звичайний 23" xfId="22"/>
    <cellStyle name="Звичайний 24" xfId="23"/>
    <cellStyle name="Звичайний 24 2" xfId="44"/>
    <cellStyle name="Звичайний 24 3" xfId="50"/>
    <cellStyle name="Звичайний 25" xfId="24"/>
    <cellStyle name="Звичайний 3" xfId="25"/>
    <cellStyle name="Звичайний 4" xfId="26"/>
    <cellStyle name="Звичайний 4 2" xfId="27"/>
    <cellStyle name="Звичайний 5" xfId="28"/>
    <cellStyle name="Звичайний 6" xfId="29"/>
    <cellStyle name="Звичайний 7" xfId="30"/>
    <cellStyle name="Звичайний 8" xfId="31"/>
    <cellStyle name="Звичайний 9" xfId="32"/>
    <cellStyle name="Обычный" xfId="0" builtinId="0"/>
    <cellStyle name="Обычный 2" xfId="33"/>
    <cellStyle name="Обычный 3" xfId="34"/>
    <cellStyle name="Обычный 4" xfId="35"/>
    <cellStyle name="Стиль 1" xfId="36"/>
    <cellStyle name="Фінансовий 2" xfId="37"/>
    <cellStyle name="Фінансовий 2 2" xfId="38"/>
    <cellStyle name="Фінансовий 3" xfId="39"/>
    <cellStyle name="Фінансовий 3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8"/>
  <sheetViews>
    <sheetView topLeftCell="A52" workbookViewId="0">
      <selection activeCell="B12" sqref="B12"/>
    </sheetView>
  </sheetViews>
  <sheetFormatPr defaultRowHeight="13.8"/>
  <cols>
    <col min="1" max="1" width="11.33203125" style="29" customWidth="1"/>
    <col min="2" max="2" width="41.109375" style="29" customWidth="1"/>
    <col min="3" max="3" width="14.33203125" style="29" customWidth="1"/>
    <col min="4" max="4" width="14.109375" style="29" customWidth="1"/>
    <col min="5" max="5" width="14.33203125" style="29" customWidth="1"/>
    <col min="6" max="6" width="14.6640625" style="29" customWidth="1"/>
    <col min="7" max="16384" width="8.88671875" style="29"/>
  </cols>
  <sheetData>
    <row r="1" spans="1:6">
      <c r="D1" s="29" t="s">
        <v>0</v>
      </c>
    </row>
    <row r="2" spans="1:6">
      <c r="D2" s="29" t="s">
        <v>35</v>
      </c>
    </row>
    <row r="3" spans="1:6">
      <c r="D3" s="29" t="s">
        <v>109</v>
      </c>
    </row>
    <row r="5" spans="1:6">
      <c r="A5" s="98" t="s">
        <v>110</v>
      </c>
      <c r="B5" s="98"/>
      <c r="C5" s="98"/>
      <c r="D5" s="98"/>
      <c r="E5" s="98"/>
      <c r="F5" s="98"/>
    </row>
    <row r="6" spans="1:6">
      <c r="F6" s="99" t="s">
        <v>1</v>
      </c>
    </row>
    <row r="7" spans="1:6">
      <c r="A7" s="100" t="s">
        <v>2</v>
      </c>
      <c r="B7" s="100" t="s">
        <v>3</v>
      </c>
      <c r="C7" s="100" t="s">
        <v>4</v>
      </c>
      <c r="D7" s="100" t="s">
        <v>5</v>
      </c>
      <c r="E7" s="100" t="s">
        <v>6</v>
      </c>
      <c r="F7" s="100"/>
    </row>
    <row r="8" spans="1:6">
      <c r="A8" s="100"/>
      <c r="B8" s="100"/>
      <c r="C8" s="100"/>
      <c r="D8" s="100"/>
      <c r="E8" s="100" t="s">
        <v>7</v>
      </c>
      <c r="F8" s="101" t="s">
        <v>8</v>
      </c>
    </row>
    <row r="9" spans="1:6">
      <c r="A9" s="100"/>
      <c r="B9" s="100"/>
      <c r="C9" s="100"/>
      <c r="D9" s="100"/>
      <c r="E9" s="100"/>
      <c r="F9" s="100"/>
    </row>
    <row r="10" spans="1:6">
      <c r="A10" s="102">
        <v>1</v>
      </c>
      <c r="B10" s="102">
        <v>2</v>
      </c>
      <c r="C10" s="102">
        <v>3</v>
      </c>
      <c r="D10" s="102">
        <v>4</v>
      </c>
      <c r="E10" s="102">
        <v>5</v>
      </c>
      <c r="F10" s="102">
        <v>6</v>
      </c>
    </row>
    <row r="11" spans="1:6" ht="41.4">
      <c r="A11" s="103">
        <v>11010100</v>
      </c>
      <c r="B11" s="104" t="s">
        <v>9</v>
      </c>
      <c r="C11" s="105">
        <f t="shared" ref="C11:C54" si="0">D11+E11</f>
        <v>32294300</v>
      </c>
      <c r="D11" s="105">
        <f>24400600+7893700</f>
        <v>32294300</v>
      </c>
      <c r="E11" s="105">
        <v>0</v>
      </c>
      <c r="F11" s="105">
        <v>0</v>
      </c>
    </row>
    <row r="12" spans="1:6" ht="69">
      <c r="A12" s="103">
        <v>11010200</v>
      </c>
      <c r="B12" s="104" t="s">
        <v>10</v>
      </c>
      <c r="C12" s="105">
        <f t="shared" si="0"/>
        <v>468700</v>
      </c>
      <c r="D12" s="105">
        <v>468700</v>
      </c>
      <c r="E12" s="105">
        <v>0</v>
      </c>
      <c r="F12" s="105">
        <v>0</v>
      </c>
    </row>
    <row r="13" spans="1:6" ht="41.4">
      <c r="A13" s="106">
        <v>11010400</v>
      </c>
      <c r="B13" s="107" t="s">
        <v>111</v>
      </c>
      <c r="C13" s="105">
        <f t="shared" si="0"/>
        <v>688400</v>
      </c>
      <c r="D13" s="105">
        <v>688400</v>
      </c>
      <c r="E13" s="105">
        <v>0</v>
      </c>
      <c r="F13" s="105">
        <v>0</v>
      </c>
    </row>
    <row r="14" spans="1:6" ht="41.4">
      <c r="A14" s="103">
        <v>11010500</v>
      </c>
      <c r="B14" s="104" t="s">
        <v>11</v>
      </c>
      <c r="C14" s="105">
        <f t="shared" si="0"/>
        <v>165200</v>
      </c>
      <c r="D14" s="105">
        <v>165200</v>
      </c>
      <c r="E14" s="105">
        <v>0</v>
      </c>
      <c r="F14" s="105">
        <v>0</v>
      </c>
    </row>
    <row r="15" spans="1:6" ht="27.6">
      <c r="A15" s="106">
        <v>11020200</v>
      </c>
      <c r="B15" s="107" t="s">
        <v>112</v>
      </c>
      <c r="C15" s="105">
        <f t="shared" si="0"/>
        <v>3600</v>
      </c>
      <c r="D15" s="105">
        <v>3600</v>
      </c>
      <c r="E15" s="105">
        <v>0</v>
      </c>
      <c r="F15" s="105">
        <v>0</v>
      </c>
    </row>
    <row r="16" spans="1:6" ht="41.4">
      <c r="A16" s="103">
        <v>13030100</v>
      </c>
      <c r="B16" s="104" t="s">
        <v>12</v>
      </c>
      <c r="C16" s="105">
        <f t="shared" si="0"/>
        <v>1228800</v>
      </c>
      <c r="D16" s="105">
        <v>1228800</v>
      </c>
      <c r="E16" s="105">
        <v>0</v>
      </c>
      <c r="F16" s="105">
        <v>0</v>
      </c>
    </row>
    <row r="17" spans="1:6" ht="41.4">
      <c r="A17" s="108">
        <v>13030200</v>
      </c>
      <c r="B17" s="107" t="s">
        <v>113</v>
      </c>
      <c r="C17" s="105">
        <f t="shared" si="0"/>
        <v>561100</v>
      </c>
      <c r="D17" s="105">
        <v>561100</v>
      </c>
      <c r="E17" s="105">
        <v>0</v>
      </c>
      <c r="F17" s="105">
        <v>0</v>
      </c>
    </row>
    <row r="18" spans="1:6">
      <c r="A18" s="103">
        <v>14021900</v>
      </c>
      <c r="B18" s="104" t="s">
        <v>13</v>
      </c>
      <c r="C18" s="105">
        <f t="shared" si="0"/>
        <v>64600</v>
      </c>
      <c r="D18" s="105">
        <v>64600</v>
      </c>
      <c r="E18" s="105">
        <v>0</v>
      </c>
      <c r="F18" s="105">
        <v>0</v>
      </c>
    </row>
    <row r="19" spans="1:6">
      <c r="A19" s="106">
        <v>14031900</v>
      </c>
      <c r="B19" s="107" t="s">
        <v>13</v>
      </c>
      <c r="C19" s="105">
        <f t="shared" si="0"/>
        <v>273500</v>
      </c>
      <c r="D19" s="105">
        <v>273500</v>
      </c>
      <c r="E19" s="105">
        <v>0</v>
      </c>
      <c r="F19" s="105">
        <v>0</v>
      </c>
    </row>
    <row r="20" spans="1:6" ht="41.4">
      <c r="A20" s="108">
        <v>14040000</v>
      </c>
      <c r="B20" s="107" t="s">
        <v>14</v>
      </c>
      <c r="C20" s="105">
        <f t="shared" si="0"/>
        <v>1123900</v>
      </c>
      <c r="D20" s="105">
        <v>1123900</v>
      </c>
      <c r="E20" s="105">
        <v>0</v>
      </c>
      <c r="F20" s="105">
        <v>0</v>
      </c>
    </row>
    <row r="21" spans="1:6" ht="55.2">
      <c r="A21" s="103">
        <v>18010100</v>
      </c>
      <c r="B21" s="104" t="s">
        <v>15</v>
      </c>
      <c r="C21" s="105">
        <f t="shared" si="0"/>
        <v>94400</v>
      </c>
      <c r="D21" s="105">
        <v>94400</v>
      </c>
      <c r="E21" s="105">
        <v>0</v>
      </c>
      <c r="F21" s="105">
        <v>0</v>
      </c>
    </row>
    <row r="22" spans="1:6" ht="55.2">
      <c r="A22" s="103">
        <v>18010200</v>
      </c>
      <c r="B22" s="104" t="s">
        <v>16</v>
      </c>
      <c r="C22" s="105">
        <f t="shared" si="0"/>
        <v>11100</v>
      </c>
      <c r="D22" s="105">
        <v>11100</v>
      </c>
      <c r="E22" s="105">
        <v>0</v>
      </c>
      <c r="F22" s="105">
        <v>0</v>
      </c>
    </row>
    <row r="23" spans="1:6" ht="55.2">
      <c r="A23" s="103">
        <v>18010300</v>
      </c>
      <c r="B23" s="104" t="s">
        <v>17</v>
      </c>
      <c r="C23" s="105">
        <f t="shared" si="0"/>
        <v>3900</v>
      </c>
      <c r="D23" s="105">
        <v>3900</v>
      </c>
      <c r="E23" s="105">
        <v>0</v>
      </c>
      <c r="F23" s="105">
        <v>0</v>
      </c>
    </row>
    <row r="24" spans="1:6" ht="55.2">
      <c r="A24" s="103">
        <v>18010400</v>
      </c>
      <c r="B24" s="104" t="s">
        <v>18</v>
      </c>
      <c r="C24" s="105">
        <f t="shared" si="0"/>
        <v>815400</v>
      </c>
      <c r="D24" s="105">
        <v>815400</v>
      </c>
      <c r="E24" s="105">
        <v>0</v>
      </c>
      <c r="F24" s="105">
        <v>0</v>
      </c>
    </row>
    <row r="25" spans="1:6">
      <c r="A25" s="106">
        <v>18010500</v>
      </c>
      <c r="B25" s="107" t="s">
        <v>114</v>
      </c>
      <c r="C25" s="105">
        <f t="shared" si="0"/>
        <v>307800</v>
      </c>
      <c r="D25" s="105">
        <v>307800</v>
      </c>
      <c r="E25" s="105">
        <v>0</v>
      </c>
      <c r="F25" s="105">
        <v>0</v>
      </c>
    </row>
    <row r="26" spans="1:6">
      <c r="A26" s="103">
        <v>18010600</v>
      </c>
      <c r="B26" s="104" t="s">
        <v>19</v>
      </c>
      <c r="C26" s="105">
        <f t="shared" si="0"/>
        <v>1493800</v>
      </c>
      <c r="D26" s="105">
        <v>1493800</v>
      </c>
      <c r="E26" s="105">
        <v>0</v>
      </c>
      <c r="F26" s="105">
        <v>0</v>
      </c>
    </row>
    <row r="27" spans="1:6">
      <c r="A27" s="106">
        <v>18010700</v>
      </c>
      <c r="B27" s="107" t="s">
        <v>115</v>
      </c>
      <c r="C27" s="105">
        <f t="shared" si="0"/>
        <v>167500</v>
      </c>
      <c r="D27" s="105">
        <v>167500</v>
      </c>
      <c r="E27" s="105">
        <v>0</v>
      </c>
      <c r="F27" s="105">
        <v>0</v>
      </c>
    </row>
    <row r="28" spans="1:6">
      <c r="A28" s="103">
        <v>18010900</v>
      </c>
      <c r="B28" s="104" t="s">
        <v>20</v>
      </c>
      <c r="C28" s="105">
        <f t="shared" si="0"/>
        <v>252600</v>
      </c>
      <c r="D28" s="105">
        <v>252600</v>
      </c>
      <c r="E28" s="105">
        <v>0</v>
      </c>
      <c r="F28" s="105">
        <v>0</v>
      </c>
    </row>
    <row r="29" spans="1:6">
      <c r="A29" s="103">
        <v>18011100</v>
      </c>
      <c r="B29" s="104" t="s">
        <v>21</v>
      </c>
      <c r="C29" s="105">
        <f t="shared" si="0"/>
        <v>18600</v>
      </c>
      <c r="D29" s="105">
        <v>18600</v>
      </c>
      <c r="E29" s="105">
        <v>0</v>
      </c>
      <c r="F29" s="105">
        <v>0</v>
      </c>
    </row>
    <row r="30" spans="1:6">
      <c r="A30" s="103">
        <v>18050300</v>
      </c>
      <c r="B30" s="104" t="s">
        <v>22</v>
      </c>
      <c r="C30" s="105">
        <f t="shared" si="0"/>
        <v>311300</v>
      </c>
      <c r="D30" s="105">
        <v>311300</v>
      </c>
      <c r="E30" s="105">
        <v>0</v>
      </c>
      <c r="F30" s="105">
        <v>0</v>
      </c>
    </row>
    <row r="31" spans="1:6">
      <c r="A31" s="106">
        <v>18050400</v>
      </c>
      <c r="B31" s="107" t="s">
        <v>116</v>
      </c>
      <c r="C31" s="105">
        <f t="shared" si="0"/>
        <v>2370700</v>
      </c>
      <c r="D31" s="105">
        <v>2370700</v>
      </c>
      <c r="E31" s="105">
        <v>0</v>
      </c>
      <c r="F31" s="105">
        <v>0</v>
      </c>
    </row>
    <row r="32" spans="1:6" ht="69">
      <c r="A32" s="106">
        <v>18050500</v>
      </c>
      <c r="B32" s="107" t="s">
        <v>117</v>
      </c>
      <c r="C32" s="105">
        <f t="shared" si="0"/>
        <v>818600</v>
      </c>
      <c r="D32" s="105">
        <v>818600</v>
      </c>
      <c r="E32" s="105">
        <v>0</v>
      </c>
      <c r="F32" s="105">
        <v>0</v>
      </c>
    </row>
    <row r="33" spans="1:6" ht="41.4">
      <c r="A33" s="106">
        <v>19010100</v>
      </c>
      <c r="B33" s="107" t="s">
        <v>151</v>
      </c>
      <c r="C33" s="105">
        <f t="shared" si="0"/>
        <v>12600</v>
      </c>
      <c r="D33" s="105">
        <v>0</v>
      </c>
      <c r="E33" s="105">
        <v>12600</v>
      </c>
      <c r="F33" s="105">
        <v>0</v>
      </c>
    </row>
    <row r="34" spans="1:6" ht="27.6">
      <c r="A34" s="106">
        <v>19010200</v>
      </c>
      <c r="B34" s="107" t="s">
        <v>152</v>
      </c>
      <c r="C34" s="105">
        <f t="shared" si="0"/>
        <v>29400</v>
      </c>
      <c r="D34" s="105">
        <v>0</v>
      </c>
      <c r="E34" s="105">
        <v>29400</v>
      </c>
      <c r="F34" s="105">
        <v>0</v>
      </c>
    </row>
    <row r="35" spans="1:6" ht="55.2">
      <c r="A35" s="106">
        <v>19010300</v>
      </c>
      <c r="B35" s="107" t="s">
        <v>153</v>
      </c>
      <c r="C35" s="105">
        <f t="shared" si="0"/>
        <v>3400</v>
      </c>
      <c r="D35" s="105">
        <v>0</v>
      </c>
      <c r="E35" s="105">
        <v>3400</v>
      </c>
      <c r="F35" s="105">
        <v>0</v>
      </c>
    </row>
    <row r="36" spans="1:6">
      <c r="A36" s="103">
        <v>21081100</v>
      </c>
      <c r="B36" s="104" t="s">
        <v>24</v>
      </c>
      <c r="C36" s="105">
        <f t="shared" si="0"/>
        <v>500</v>
      </c>
      <c r="D36" s="105">
        <v>500</v>
      </c>
      <c r="E36" s="105">
        <v>0</v>
      </c>
      <c r="F36" s="105">
        <v>0</v>
      </c>
    </row>
    <row r="37" spans="1:6" ht="55.2">
      <c r="A37" s="106">
        <v>21081500</v>
      </c>
      <c r="B37" s="107" t="s">
        <v>118</v>
      </c>
      <c r="C37" s="105">
        <f t="shared" si="0"/>
        <v>41000</v>
      </c>
      <c r="D37" s="105">
        <v>41000</v>
      </c>
      <c r="E37" s="105">
        <v>0</v>
      </c>
      <c r="F37" s="105">
        <v>0</v>
      </c>
    </row>
    <row r="38" spans="1:6" ht="41.4">
      <c r="A38" s="103">
        <v>22010300</v>
      </c>
      <c r="B38" s="104" t="s">
        <v>25</v>
      </c>
      <c r="C38" s="105">
        <f t="shared" si="0"/>
        <v>5500</v>
      </c>
      <c r="D38" s="105">
        <v>5500</v>
      </c>
      <c r="E38" s="105">
        <v>0</v>
      </c>
      <c r="F38" s="105">
        <v>0</v>
      </c>
    </row>
    <row r="39" spans="1:6">
      <c r="A39" s="103">
        <v>22012500</v>
      </c>
      <c r="B39" s="104" t="s">
        <v>26</v>
      </c>
      <c r="C39" s="105">
        <f t="shared" si="0"/>
        <v>11000</v>
      </c>
      <c r="D39" s="105">
        <v>11000</v>
      </c>
      <c r="E39" s="105">
        <v>0</v>
      </c>
      <c r="F39" s="105">
        <v>0</v>
      </c>
    </row>
    <row r="40" spans="1:6" ht="27.6">
      <c r="A40" s="103">
        <v>22012600</v>
      </c>
      <c r="B40" s="104" t="s">
        <v>27</v>
      </c>
      <c r="C40" s="105">
        <f t="shared" si="0"/>
        <v>100500</v>
      </c>
      <c r="D40" s="105">
        <v>100500</v>
      </c>
      <c r="E40" s="105">
        <v>0</v>
      </c>
      <c r="F40" s="105">
        <v>0</v>
      </c>
    </row>
    <row r="41" spans="1:6" ht="41.4">
      <c r="A41" s="103">
        <v>22090400</v>
      </c>
      <c r="B41" s="104" t="s">
        <v>28</v>
      </c>
      <c r="C41" s="105">
        <f t="shared" si="0"/>
        <v>600</v>
      </c>
      <c r="D41" s="105">
        <v>600</v>
      </c>
      <c r="E41" s="105">
        <v>0</v>
      </c>
      <c r="F41" s="105">
        <v>0</v>
      </c>
    </row>
    <row r="42" spans="1:6">
      <c r="A42" s="109">
        <v>24060300</v>
      </c>
      <c r="B42" s="107" t="s">
        <v>23</v>
      </c>
      <c r="C42" s="105">
        <f t="shared" si="0"/>
        <v>2300</v>
      </c>
      <c r="D42" s="105">
        <v>2300</v>
      </c>
      <c r="E42" s="105">
        <v>0</v>
      </c>
      <c r="F42" s="105">
        <v>0</v>
      </c>
    </row>
    <row r="43" spans="1:6" ht="55.2">
      <c r="A43" s="109">
        <v>24062100</v>
      </c>
      <c r="B43" s="107" t="s">
        <v>154</v>
      </c>
      <c r="C43" s="105">
        <f t="shared" si="0"/>
        <v>14600</v>
      </c>
      <c r="D43" s="105">
        <v>0</v>
      </c>
      <c r="E43" s="105">
        <v>14600</v>
      </c>
      <c r="F43" s="105">
        <v>0</v>
      </c>
    </row>
    <row r="44" spans="1:6" ht="27.6">
      <c r="A44" s="109">
        <v>25010100</v>
      </c>
      <c r="B44" s="107" t="s">
        <v>155</v>
      </c>
      <c r="C44" s="105">
        <f t="shared" si="0"/>
        <v>1049000</v>
      </c>
      <c r="D44" s="105">
        <v>0</v>
      </c>
      <c r="E44" s="105">
        <v>1049000</v>
      </c>
      <c r="F44" s="105">
        <v>0</v>
      </c>
    </row>
    <row r="45" spans="1:6">
      <c r="A45" s="109">
        <v>25010300</v>
      </c>
      <c r="B45" s="107" t="s">
        <v>156</v>
      </c>
      <c r="C45" s="105">
        <f t="shared" si="0"/>
        <v>199000</v>
      </c>
      <c r="D45" s="105">
        <v>0</v>
      </c>
      <c r="E45" s="105">
        <v>199000</v>
      </c>
      <c r="F45" s="105">
        <v>0</v>
      </c>
    </row>
    <row r="46" spans="1:6" ht="82.8">
      <c r="A46" s="103">
        <v>31010200</v>
      </c>
      <c r="B46" s="104" t="s">
        <v>29</v>
      </c>
      <c r="C46" s="105">
        <f t="shared" si="0"/>
        <v>800</v>
      </c>
      <c r="D46" s="105">
        <v>800</v>
      </c>
      <c r="E46" s="105">
        <v>0</v>
      </c>
      <c r="F46" s="105">
        <v>0</v>
      </c>
    </row>
    <row r="47" spans="1:6" ht="27.6">
      <c r="A47" s="27"/>
      <c r="B47" s="110" t="s">
        <v>30</v>
      </c>
      <c r="C47" s="28">
        <f>D47+E47</f>
        <v>45008000</v>
      </c>
      <c r="D47" s="28">
        <f>SUM(D11:D46)</f>
        <v>43700000</v>
      </c>
      <c r="E47" s="28">
        <f>SUM(E11:E46)</f>
        <v>1308000</v>
      </c>
      <c r="F47" s="28">
        <f>SUM(F11:F46)</f>
        <v>0</v>
      </c>
    </row>
    <row r="48" spans="1:6">
      <c r="A48" s="27">
        <v>40000000</v>
      </c>
      <c r="B48" s="110" t="s">
        <v>157</v>
      </c>
      <c r="C48" s="28">
        <f>D48+E48</f>
        <v>21279749</v>
      </c>
      <c r="D48" s="28">
        <f>SUM(D49:D54)</f>
        <v>21279749</v>
      </c>
      <c r="E48" s="28">
        <f>SUM(E49:E54)</f>
        <v>0</v>
      </c>
      <c r="F48" s="28">
        <f>SUM(F49:F54)</f>
        <v>0</v>
      </c>
    </row>
    <row r="49" spans="1:6" ht="27.6">
      <c r="A49" s="103">
        <v>41033900</v>
      </c>
      <c r="B49" s="104" t="s">
        <v>158</v>
      </c>
      <c r="C49" s="105">
        <f t="shared" si="0"/>
        <v>15987100</v>
      </c>
      <c r="D49" s="28">
        <v>15987100</v>
      </c>
      <c r="E49" s="30">
        <v>0</v>
      </c>
      <c r="F49" s="30">
        <v>0</v>
      </c>
    </row>
    <row r="50" spans="1:6" ht="27.6">
      <c r="A50" s="109">
        <v>41034200</v>
      </c>
      <c r="B50" s="107" t="s">
        <v>161</v>
      </c>
      <c r="C50" s="105">
        <f t="shared" ref="C50:C51" si="1">D50+E50</f>
        <v>1874400</v>
      </c>
      <c r="D50" s="28">
        <v>1874400</v>
      </c>
      <c r="E50" s="30">
        <v>0</v>
      </c>
      <c r="F50" s="30">
        <v>0</v>
      </c>
    </row>
    <row r="51" spans="1:6" ht="69">
      <c r="A51" s="109">
        <v>41040200</v>
      </c>
      <c r="B51" s="107" t="s">
        <v>163</v>
      </c>
      <c r="C51" s="105">
        <f t="shared" si="1"/>
        <v>2482300</v>
      </c>
      <c r="D51" s="28">
        <v>2482300</v>
      </c>
      <c r="E51" s="30">
        <v>0</v>
      </c>
      <c r="F51" s="30">
        <v>0</v>
      </c>
    </row>
    <row r="52" spans="1:6" ht="41.4">
      <c r="A52" s="109">
        <v>41051000</v>
      </c>
      <c r="B52" s="107" t="s">
        <v>159</v>
      </c>
      <c r="C52" s="105">
        <f t="shared" si="0"/>
        <v>715510</v>
      </c>
      <c r="D52" s="28">
        <v>715510</v>
      </c>
      <c r="E52" s="30">
        <v>0</v>
      </c>
      <c r="F52" s="30">
        <v>0</v>
      </c>
    </row>
    <row r="53" spans="1:6" ht="55.2">
      <c r="A53" s="109">
        <v>41051200</v>
      </c>
      <c r="B53" s="107" t="s">
        <v>160</v>
      </c>
      <c r="C53" s="105">
        <f t="shared" si="0"/>
        <v>142739</v>
      </c>
      <c r="D53" s="28">
        <f>93306+49433</f>
        <v>142739</v>
      </c>
      <c r="E53" s="30">
        <v>0</v>
      </c>
      <c r="F53" s="30">
        <v>0</v>
      </c>
    </row>
    <row r="54" spans="1:6" ht="41.4">
      <c r="A54" s="109">
        <v>41051500</v>
      </c>
      <c r="B54" s="107" t="s">
        <v>162</v>
      </c>
      <c r="C54" s="105">
        <f t="shared" si="0"/>
        <v>77700</v>
      </c>
      <c r="D54" s="28">
        <v>77700</v>
      </c>
      <c r="E54" s="30">
        <v>0</v>
      </c>
      <c r="F54" s="30">
        <v>0</v>
      </c>
    </row>
    <row r="55" spans="1:6">
      <c r="A55" s="111" t="s">
        <v>32</v>
      </c>
      <c r="B55" s="110" t="s">
        <v>31</v>
      </c>
      <c r="C55" s="28">
        <f>D55+E55</f>
        <v>66287749</v>
      </c>
      <c r="D55" s="28">
        <f>D47+D48</f>
        <v>64979749</v>
      </c>
      <c r="E55" s="28">
        <f t="shared" ref="E55:F55" si="2">E47+E48</f>
        <v>1308000</v>
      </c>
      <c r="F55" s="28">
        <f t="shared" si="2"/>
        <v>0</v>
      </c>
    </row>
    <row r="58" spans="1:6">
      <c r="B58" s="112" t="s">
        <v>33</v>
      </c>
      <c r="C58" s="113"/>
      <c r="E58" s="112" t="s">
        <v>34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workbookViewId="0">
      <selection activeCell="C24" sqref="C24"/>
    </sheetView>
  </sheetViews>
  <sheetFormatPr defaultRowHeight="13.8"/>
  <cols>
    <col min="1" max="1" width="11.33203125" customWidth="1"/>
    <col min="2" max="2" width="41.109375" customWidth="1"/>
    <col min="3" max="3" width="14.6640625" customWidth="1"/>
    <col min="4" max="6" width="14.33203125" customWidth="1"/>
  </cols>
  <sheetData>
    <row r="1" spans="1:6">
      <c r="D1" t="s">
        <v>36</v>
      </c>
    </row>
    <row r="2" spans="1:6">
      <c r="D2" t="s">
        <v>35</v>
      </c>
    </row>
    <row r="3" spans="1:6">
      <c r="D3" t="s">
        <v>119</v>
      </c>
    </row>
    <row r="5" spans="1:6" ht="25.5" customHeight="1">
      <c r="A5" s="88" t="s">
        <v>37</v>
      </c>
      <c r="B5" s="94"/>
      <c r="C5" s="94"/>
      <c r="D5" s="94"/>
      <c r="E5" s="94"/>
      <c r="F5" s="94"/>
    </row>
    <row r="6" spans="1:6">
      <c r="F6" s="1" t="s">
        <v>1</v>
      </c>
    </row>
    <row r="7" spans="1:6">
      <c r="A7" s="89" t="s">
        <v>2</v>
      </c>
      <c r="B7" s="89" t="s">
        <v>38</v>
      </c>
      <c r="C7" s="90" t="s">
        <v>4</v>
      </c>
      <c r="D7" s="89" t="s">
        <v>5</v>
      </c>
      <c r="E7" s="89" t="s">
        <v>6</v>
      </c>
      <c r="F7" s="89"/>
    </row>
    <row r="8" spans="1:6">
      <c r="A8" s="89"/>
      <c r="B8" s="89"/>
      <c r="C8" s="89"/>
      <c r="D8" s="89"/>
      <c r="E8" s="89" t="s">
        <v>7</v>
      </c>
      <c r="F8" s="89" t="s">
        <v>8</v>
      </c>
    </row>
    <row r="9" spans="1:6">
      <c r="A9" s="89"/>
      <c r="B9" s="89"/>
      <c r="C9" s="89"/>
      <c r="D9" s="89"/>
      <c r="E9" s="89"/>
      <c r="F9" s="89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>
      <c r="A11" s="91" t="s">
        <v>39</v>
      </c>
      <c r="B11" s="92"/>
      <c r="C11" s="92"/>
      <c r="D11" s="92"/>
      <c r="E11" s="92"/>
      <c r="F11" s="93"/>
    </row>
    <row r="12" spans="1:6">
      <c r="A12" s="5">
        <v>200000</v>
      </c>
      <c r="B12" s="6" t="s">
        <v>40</v>
      </c>
      <c r="C12" s="7">
        <f t="shared" ref="C12:C17" si="0">D12+E12</f>
        <v>0</v>
      </c>
      <c r="D12" s="8">
        <f>D13</f>
        <v>-1329433</v>
      </c>
      <c r="E12" s="8">
        <f t="shared" ref="E12:F12" si="1">E13</f>
        <v>1329433</v>
      </c>
      <c r="F12" s="8">
        <f t="shared" si="1"/>
        <v>1329433</v>
      </c>
    </row>
    <row r="13" spans="1:6" ht="27.6">
      <c r="A13" s="5">
        <v>208000</v>
      </c>
      <c r="B13" s="6" t="s">
        <v>41</v>
      </c>
      <c r="C13" s="7">
        <f t="shared" si="0"/>
        <v>0</v>
      </c>
      <c r="D13" s="8">
        <f>D14+D15+D16</f>
        <v>-1329433</v>
      </c>
      <c r="E13" s="8">
        <f t="shared" ref="E13:F13" si="2">E14+E15+E16</f>
        <v>1329433</v>
      </c>
      <c r="F13" s="8">
        <f t="shared" si="2"/>
        <v>1329433</v>
      </c>
    </row>
    <row r="14" spans="1:6">
      <c r="A14" s="9">
        <v>208100</v>
      </c>
      <c r="B14" s="10" t="s">
        <v>42</v>
      </c>
      <c r="C14" s="11">
        <f t="shared" si="0"/>
        <v>0</v>
      </c>
      <c r="D14" s="12">
        <v>0</v>
      </c>
      <c r="E14" s="12">
        <v>0</v>
      </c>
      <c r="F14" s="12">
        <v>0</v>
      </c>
    </row>
    <row r="15" spans="1:6">
      <c r="A15" s="9">
        <v>208200</v>
      </c>
      <c r="B15" s="10" t="s">
        <v>43</v>
      </c>
      <c r="C15" s="11">
        <f t="shared" si="0"/>
        <v>0</v>
      </c>
      <c r="D15" s="12">
        <v>0</v>
      </c>
      <c r="E15" s="12">
        <v>0</v>
      </c>
      <c r="F15" s="12">
        <v>0</v>
      </c>
    </row>
    <row r="16" spans="1:6" ht="41.4">
      <c r="A16" s="9">
        <v>208400</v>
      </c>
      <c r="B16" s="10" t="s">
        <v>44</v>
      </c>
      <c r="C16" s="11">
        <f t="shared" si="0"/>
        <v>0</v>
      </c>
      <c r="D16" s="12">
        <v>-1329433</v>
      </c>
      <c r="E16" s="12">
        <v>1329433</v>
      </c>
      <c r="F16" s="12">
        <v>1329433</v>
      </c>
    </row>
    <row r="17" spans="1:6">
      <c r="A17" s="14" t="s">
        <v>32</v>
      </c>
      <c r="B17" s="13" t="s">
        <v>45</v>
      </c>
      <c r="C17" s="7">
        <f t="shared" si="0"/>
        <v>0</v>
      </c>
      <c r="D17" s="7">
        <f>D12</f>
        <v>-1329433</v>
      </c>
      <c r="E17" s="7">
        <f t="shared" ref="E17:F17" si="3">E12</f>
        <v>1329433</v>
      </c>
      <c r="F17" s="7">
        <f t="shared" si="3"/>
        <v>1329433</v>
      </c>
    </row>
    <row r="18" spans="1:6" ht="21" customHeight="1">
      <c r="A18" s="91" t="s">
        <v>46</v>
      </c>
      <c r="B18" s="92"/>
      <c r="C18" s="92"/>
      <c r="D18" s="92"/>
      <c r="E18" s="92"/>
      <c r="F18" s="93"/>
    </row>
    <row r="19" spans="1:6">
      <c r="A19" s="5">
        <v>600000</v>
      </c>
      <c r="B19" s="6" t="s">
        <v>47</v>
      </c>
      <c r="C19" s="7">
        <f t="shared" ref="C19:C24" si="4">D19+E19</f>
        <v>0</v>
      </c>
      <c r="D19" s="8">
        <f>D20</f>
        <v>-1329433</v>
      </c>
      <c r="E19" s="8">
        <f t="shared" ref="E19:F19" si="5">E20</f>
        <v>1329433</v>
      </c>
      <c r="F19" s="8">
        <f t="shared" si="5"/>
        <v>1329433</v>
      </c>
    </row>
    <row r="20" spans="1:6">
      <c r="A20" s="5">
        <v>602000</v>
      </c>
      <c r="B20" s="6" t="s">
        <v>48</v>
      </c>
      <c r="C20" s="7">
        <f t="shared" si="4"/>
        <v>0</v>
      </c>
      <c r="D20" s="8">
        <f>D21+D22+D23</f>
        <v>-1329433</v>
      </c>
      <c r="E20" s="8">
        <f t="shared" ref="E20:F20" si="6">E21+E22+E23</f>
        <v>1329433</v>
      </c>
      <c r="F20" s="8">
        <f t="shared" si="6"/>
        <v>1329433</v>
      </c>
    </row>
    <row r="21" spans="1:6">
      <c r="A21" s="9">
        <v>602100</v>
      </c>
      <c r="B21" s="10" t="s">
        <v>42</v>
      </c>
      <c r="C21" s="11">
        <f t="shared" si="4"/>
        <v>0</v>
      </c>
      <c r="D21" s="12">
        <v>0</v>
      </c>
      <c r="E21" s="12">
        <v>0</v>
      </c>
      <c r="F21" s="12">
        <v>0</v>
      </c>
    </row>
    <row r="22" spans="1:6">
      <c r="A22" s="9">
        <v>602200</v>
      </c>
      <c r="B22" s="10" t="s">
        <v>43</v>
      </c>
      <c r="C22" s="11">
        <f t="shared" si="4"/>
        <v>0</v>
      </c>
      <c r="D22" s="12">
        <v>0</v>
      </c>
      <c r="E22" s="12">
        <v>0</v>
      </c>
      <c r="F22" s="12">
        <v>0</v>
      </c>
    </row>
    <row r="23" spans="1:6" ht="41.4">
      <c r="A23" s="9">
        <v>602400</v>
      </c>
      <c r="B23" s="10" t="s">
        <v>44</v>
      </c>
      <c r="C23" s="11">
        <f>D23+E23</f>
        <v>0</v>
      </c>
      <c r="D23" s="12">
        <v>-1329433</v>
      </c>
      <c r="E23" s="12">
        <v>1329433</v>
      </c>
      <c r="F23" s="12">
        <v>1329433</v>
      </c>
    </row>
    <row r="24" spans="1:6">
      <c r="A24" s="14" t="s">
        <v>32</v>
      </c>
      <c r="B24" s="13" t="s">
        <v>45</v>
      </c>
      <c r="C24" s="7">
        <f t="shared" si="4"/>
        <v>0</v>
      </c>
      <c r="D24" s="7">
        <f>D19</f>
        <v>-1329433</v>
      </c>
      <c r="E24" s="7">
        <f t="shared" ref="E24:F24" si="7">E19</f>
        <v>1329433</v>
      </c>
      <c r="F24" s="7">
        <f t="shared" si="7"/>
        <v>1329433</v>
      </c>
    </row>
    <row r="27" spans="1:6">
      <c r="B27" s="2" t="s">
        <v>33</v>
      </c>
      <c r="E27" s="2" t="s">
        <v>34</v>
      </c>
    </row>
  </sheetData>
  <mergeCells count="10">
    <mergeCell ref="A11:F11"/>
    <mergeCell ref="A18:F18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tabSelected="1" topLeftCell="A24" zoomScale="75" zoomScaleNormal="75" workbookViewId="0">
      <selection activeCell="P40" sqref="P40"/>
    </sheetView>
  </sheetViews>
  <sheetFormatPr defaultRowHeight="13.8"/>
  <cols>
    <col min="1" max="3" width="12.109375" customWidth="1"/>
    <col min="4" max="4" width="40.6640625" customWidth="1"/>
    <col min="5" max="16" width="13.6640625" customWidth="1"/>
  </cols>
  <sheetData>
    <row r="1" spans="1:16">
      <c r="M1" t="s">
        <v>49</v>
      </c>
    </row>
    <row r="2" spans="1:16">
      <c r="M2" t="s">
        <v>35</v>
      </c>
    </row>
    <row r="3" spans="1:16">
      <c r="M3" t="s">
        <v>139</v>
      </c>
    </row>
    <row r="5" spans="1:16">
      <c r="A5" s="95" t="s">
        <v>120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1:16">
      <c r="P6" s="1" t="s">
        <v>50</v>
      </c>
    </row>
    <row r="7" spans="1:16">
      <c r="A7" s="96" t="s">
        <v>51</v>
      </c>
      <c r="B7" s="96" t="s">
        <v>52</v>
      </c>
      <c r="C7" s="96" t="s">
        <v>53</v>
      </c>
      <c r="D7" s="89" t="s">
        <v>54</v>
      </c>
      <c r="E7" s="89" t="s">
        <v>5</v>
      </c>
      <c r="F7" s="89"/>
      <c r="G7" s="89"/>
      <c r="H7" s="89"/>
      <c r="I7" s="89"/>
      <c r="J7" s="89" t="s">
        <v>6</v>
      </c>
      <c r="K7" s="89"/>
      <c r="L7" s="89"/>
      <c r="M7" s="89"/>
      <c r="N7" s="89"/>
      <c r="O7" s="89"/>
      <c r="P7" s="90" t="s">
        <v>55</v>
      </c>
    </row>
    <row r="8" spans="1:16">
      <c r="A8" s="89"/>
      <c r="B8" s="89"/>
      <c r="C8" s="89"/>
      <c r="D8" s="89"/>
      <c r="E8" s="90" t="s">
        <v>7</v>
      </c>
      <c r="F8" s="89" t="s">
        <v>56</v>
      </c>
      <c r="G8" s="89" t="s">
        <v>57</v>
      </c>
      <c r="H8" s="89"/>
      <c r="I8" s="89" t="s">
        <v>58</v>
      </c>
      <c r="J8" s="90" t="s">
        <v>7</v>
      </c>
      <c r="K8" s="89" t="s">
        <v>8</v>
      </c>
      <c r="L8" s="89" t="s">
        <v>56</v>
      </c>
      <c r="M8" s="89" t="s">
        <v>57</v>
      </c>
      <c r="N8" s="89"/>
      <c r="O8" s="89" t="s">
        <v>58</v>
      </c>
      <c r="P8" s="89"/>
    </row>
    <row r="9" spans="1:16">
      <c r="A9" s="89"/>
      <c r="B9" s="89"/>
      <c r="C9" s="89"/>
      <c r="D9" s="89"/>
      <c r="E9" s="89"/>
      <c r="F9" s="89"/>
      <c r="G9" s="89" t="s">
        <v>59</v>
      </c>
      <c r="H9" s="89" t="s">
        <v>60</v>
      </c>
      <c r="I9" s="89"/>
      <c r="J9" s="89"/>
      <c r="K9" s="89"/>
      <c r="L9" s="89"/>
      <c r="M9" s="89" t="s">
        <v>59</v>
      </c>
      <c r="N9" s="89" t="s">
        <v>60</v>
      </c>
      <c r="O9" s="89"/>
      <c r="P9" s="89"/>
    </row>
    <row r="10" spans="1:16" ht="44.25" customHeigh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</row>
    <row r="11" spans="1:16">
      <c r="A11" s="3">
        <v>1</v>
      </c>
      <c r="B11" s="3">
        <v>2</v>
      </c>
      <c r="C11" s="3">
        <v>3</v>
      </c>
      <c r="D11" s="3">
        <v>4</v>
      </c>
      <c r="E11" s="4">
        <v>5</v>
      </c>
      <c r="F11" s="3">
        <v>6</v>
      </c>
      <c r="G11" s="3">
        <v>7</v>
      </c>
      <c r="H11" s="3">
        <v>8</v>
      </c>
      <c r="I11" s="3">
        <v>9</v>
      </c>
      <c r="J11" s="4">
        <v>10</v>
      </c>
      <c r="K11" s="3">
        <v>11</v>
      </c>
      <c r="L11" s="3">
        <v>12</v>
      </c>
      <c r="M11" s="3">
        <v>13</v>
      </c>
      <c r="N11" s="3">
        <v>14</v>
      </c>
      <c r="O11" s="3">
        <v>15</v>
      </c>
      <c r="P11" s="4">
        <v>16</v>
      </c>
    </row>
    <row r="12" spans="1:16">
      <c r="A12" s="15" t="s">
        <v>61</v>
      </c>
      <c r="B12" s="16"/>
      <c r="C12" s="17"/>
      <c r="D12" s="18" t="s">
        <v>62</v>
      </c>
      <c r="E12" s="19">
        <f>E13</f>
        <v>19420100</v>
      </c>
      <c r="F12" s="46">
        <f t="shared" ref="F12:O12" si="0">F13</f>
        <v>19420100</v>
      </c>
      <c r="G12" s="46">
        <f t="shared" si="0"/>
        <v>7867700</v>
      </c>
      <c r="H12" s="46">
        <f t="shared" si="0"/>
        <v>2874800</v>
      </c>
      <c r="I12" s="46">
        <f t="shared" si="0"/>
        <v>0</v>
      </c>
      <c r="J12" s="72">
        <f t="shared" si="0"/>
        <v>1442000</v>
      </c>
      <c r="K12" s="46">
        <f t="shared" si="0"/>
        <v>1280000</v>
      </c>
      <c r="L12" s="46">
        <f t="shared" si="0"/>
        <v>155000</v>
      </c>
      <c r="M12" s="46">
        <f t="shared" si="0"/>
        <v>0</v>
      </c>
      <c r="N12" s="46">
        <f t="shared" si="0"/>
        <v>0</v>
      </c>
      <c r="O12" s="46">
        <f t="shared" si="0"/>
        <v>1287000</v>
      </c>
      <c r="P12" s="72">
        <f t="shared" ref="P12:P13" si="1">E12+J12</f>
        <v>20862100</v>
      </c>
    </row>
    <row r="13" spans="1:16">
      <c r="A13" s="15" t="s">
        <v>63</v>
      </c>
      <c r="B13" s="16"/>
      <c r="C13" s="17"/>
      <c r="D13" s="18" t="s">
        <v>62</v>
      </c>
      <c r="E13" s="19">
        <f t="shared" ref="E13:O13" si="2">SUM(E14:E28)</f>
        <v>19420100</v>
      </c>
      <c r="F13" s="46">
        <f t="shared" si="2"/>
        <v>19420100</v>
      </c>
      <c r="G13" s="46">
        <f t="shared" si="2"/>
        <v>7867700</v>
      </c>
      <c r="H13" s="46">
        <f t="shared" si="2"/>
        <v>2874800</v>
      </c>
      <c r="I13" s="46">
        <f t="shared" si="2"/>
        <v>0</v>
      </c>
      <c r="J13" s="72">
        <f t="shared" si="2"/>
        <v>1442000</v>
      </c>
      <c r="K13" s="46">
        <f t="shared" si="2"/>
        <v>1280000</v>
      </c>
      <c r="L13" s="46">
        <f t="shared" si="2"/>
        <v>155000</v>
      </c>
      <c r="M13" s="46">
        <f t="shared" si="2"/>
        <v>0</v>
      </c>
      <c r="N13" s="46">
        <f t="shared" si="2"/>
        <v>0</v>
      </c>
      <c r="O13" s="46">
        <f t="shared" si="2"/>
        <v>1287000</v>
      </c>
      <c r="P13" s="72">
        <f t="shared" si="1"/>
        <v>20862100</v>
      </c>
    </row>
    <row r="14" spans="1:16" s="50" customFormat="1" ht="69">
      <c r="A14" s="114" t="s">
        <v>132</v>
      </c>
      <c r="B14" s="56" t="s">
        <v>133</v>
      </c>
      <c r="C14" s="57" t="s">
        <v>73</v>
      </c>
      <c r="D14" s="58" t="s">
        <v>134</v>
      </c>
      <c r="E14" s="51">
        <f>F14+I14</f>
        <v>5797100</v>
      </c>
      <c r="F14" s="78">
        <v>5797100</v>
      </c>
      <c r="G14" s="78">
        <v>4086500</v>
      </c>
      <c r="H14" s="78">
        <v>584500</v>
      </c>
      <c r="I14" s="78"/>
      <c r="J14" s="72">
        <f>L14+O14</f>
        <v>50000</v>
      </c>
      <c r="K14" s="78"/>
      <c r="L14" s="78">
        <v>50000</v>
      </c>
      <c r="M14" s="78"/>
      <c r="N14" s="78"/>
      <c r="O14" s="78"/>
      <c r="P14" s="51">
        <f>E14+J14</f>
        <v>5847100</v>
      </c>
    </row>
    <row r="15" spans="1:16">
      <c r="A15" s="114" t="s">
        <v>79</v>
      </c>
      <c r="B15" s="31" t="s">
        <v>80</v>
      </c>
      <c r="C15" s="32" t="s">
        <v>81</v>
      </c>
      <c r="D15" s="33" t="s">
        <v>82</v>
      </c>
      <c r="E15" s="72">
        <f t="shared" ref="E15:E25" si="3">F15+I15</f>
        <v>1460600</v>
      </c>
      <c r="F15" s="78">
        <v>1460600</v>
      </c>
      <c r="G15" s="78">
        <v>892600</v>
      </c>
      <c r="H15" s="78">
        <v>36000</v>
      </c>
      <c r="I15" s="78"/>
      <c r="J15" s="72">
        <f>L15+O15</f>
        <v>120000</v>
      </c>
      <c r="K15" s="78">
        <v>120000</v>
      </c>
      <c r="L15" s="78"/>
      <c r="M15" s="78"/>
      <c r="N15" s="78"/>
      <c r="O15" s="78">
        <v>120000</v>
      </c>
      <c r="P15" s="72">
        <f t="shared" ref="P15:P30" si="4">E15+J15</f>
        <v>1580600</v>
      </c>
    </row>
    <row r="16" spans="1:16" s="55" customFormat="1" ht="27.6">
      <c r="A16" s="114" t="s">
        <v>83</v>
      </c>
      <c r="B16" s="60" t="s">
        <v>84</v>
      </c>
      <c r="C16" s="61" t="s">
        <v>85</v>
      </c>
      <c r="D16" s="62" t="s">
        <v>86</v>
      </c>
      <c r="E16" s="72">
        <f t="shared" si="3"/>
        <v>7273700</v>
      </c>
      <c r="F16" s="78">
        <f>4000000+1874400+77700+1321600</f>
        <v>7273700</v>
      </c>
      <c r="G16" s="78">
        <v>1536400</v>
      </c>
      <c r="H16" s="78">
        <v>1321600</v>
      </c>
      <c r="I16" s="78"/>
      <c r="J16" s="72">
        <f t="shared" ref="J16:J23" si="5">L16+O16</f>
        <v>900000</v>
      </c>
      <c r="K16" s="78">
        <v>900000</v>
      </c>
      <c r="L16" s="78"/>
      <c r="M16" s="78"/>
      <c r="N16" s="78"/>
      <c r="O16" s="78">
        <v>900000</v>
      </c>
      <c r="P16" s="72">
        <f t="shared" si="4"/>
        <v>8173700</v>
      </c>
    </row>
    <row r="17" spans="1:16" ht="55.2">
      <c r="A17" s="114" t="s">
        <v>121</v>
      </c>
      <c r="B17" s="35" t="s">
        <v>122</v>
      </c>
      <c r="C17" s="36" t="s">
        <v>76</v>
      </c>
      <c r="D17" s="37" t="s">
        <v>123</v>
      </c>
      <c r="E17" s="72">
        <f t="shared" si="3"/>
        <v>600800</v>
      </c>
      <c r="F17" s="78">
        <v>600800</v>
      </c>
      <c r="G17" s="78">
        <v>488800</v>
      </c>
      <c r="H17" s="78"/>
      <c r="I17" s="78"/>
      <c r="J17" s="72">
        <f t="shared" si="5"/>
        <v>15000</v>
      </c>
      <c r="K17" s="78"/>
      <c r="L17" s="78">
        <v>8000</v>
      </c>
      <c r="M17" s="78"/>
      <c r="N17" s="78"/>
      <c r="O17" s="78">
        <v>7000</v>
      </c>
      <c r="P17" s="72">
        <f t="shared" si="4"/>
        <v>615800</v>
      </c>
    </row>
    <row r="18" spans="1:16" s="71" customFormat="1" ht="27.6">
      <c r="A18" s="114" t="s">
        <v>97</v>
      </c>
      <c r="B18" s="85" t="s">
        <v>164</v>
      </c>
      <c r="C18" s="86" t="s">
        <v>144</v>
      </c>
      <c r="D18" s="115" t="s">
        <v>165</v>
      </c>
      <c r="E18" s="72">
        <f t="shared" si="3"/>
        <v>48500</v>
      </c>
      <c r="F18" s="78">
        <v>48500</v>
      </c>
      <c r="G18" s="78"/>
      <c r="H18" s="78"/>
      <c r="I18" s="78"/>
      <c r="J18" s="72">
        <f t="shared" si="5"/>
        <v>0</v>
      </c>
      <c r="K18" s="78"/>
      <c r="L18" s="78"/>
      <c r="M18" s="78"/>
      <c r="N18" s="78"/>
      <c r="O18" s="78"/>
      <c r="P18" s="72">
        <f t="shared" si="4"/>
        <v>48500</v>
      </c>
    </row>
    <row r="19" spans="1:16" s="71" customFormat="1" ht="69">
      <c r="A19" s="114" t="s">
        <v>98</v>
      </c>
      <c r="B19" s="79" t="s">
        <v>143</v>
      </c>
      <c r="C19" s="80" t="s">
        <v>144</v>
      </c>
      <c r="D19" s="81" t="s">
        <v>145</v>
      </c>
      <c r="E19" s="72">
        <f t="shared" si="3"/>
        <v>160000</v>
      </c>
      <c r="F19" s="78">
        <v>160000</v>
      </c>
      <c r="G19" s="78"/>
      <c r="H19" s="78"/>
      <c r="I19" s="78"/>
      <c r="J19" s="72">
        <f t="shared" si="5"/>
        <v>0</v>
      </c>
      <c r="K19" s="78"/>
      <c r="L19" s="78"/>
      <c r="M19" s="78"/>
      <c r="N19" s="78"/>
      <c r="O19" s="78"/>
      <c r="P19" s="72">
        <f t="shared" si="4"/>
        <v>160000</v>
      </c>
    </row>
    <row r="20" spans="1:16" s="67" customFormat="1">
      <c r="A20" s="114" t="s">
        <v>135</v>
      </c>
      <c r="B20" s="73" t="s">
        <v>136</v>
      </c>
      <c r="C20" s="74" t="s">
        <v>137</v>
      </c>
      <c r="D20" s="75" t="s">
        <v>138</v>
      </c>
      <c r="E20" s="72">
        <f t="shared" si="3"/>
        <v>20400</v>
      </c>
      <c r="F20" s="78">
        <v>20400</v>
      </c>
      <c r="G20" s="78">
        <v>16900</v>
      </c>
      <c r="H20" s="78"/>
      <c r="I20" s="78"/>
      <c r="J20" s="72">
        <f t="shared" si="5"/>
        <v>0</v>
      </c>
      <c r="K20" s="78"/>
      <c r="L20" s="78"/>
      <c r="M20" s="78"/>
      <c r="N20" s="78"/>
      <c r="O20" s="78"/>
      <c r="P20" s="72">
        <f t="shared" si="4"/>
        <v>20400</v>
      </c>
    </row>
    <row r="21" spans="1:16" ht="27.6">
      <c r="A21" s="114" t="s">
        <v>99</v>
      </c>
      <c r="B21" s="35" t="s">
        <v>100</v>
      </c>
      <c r="C21" s="36" t="s">
        <v>101</v>
      </c>
      <c r="D21" s="37" t="s">
        <v>102</v>
      </c>
      <c r="E21" s="72">
        <f t="shared" si="3"/>
        <v>542300</v>
      </c>
      <c r="F21" s="78">
        <v>542300</v>
      </c>
      <c r="G21" s="78"/>
      <c r="H21" s="78"/>
      <c r="I21" s="78"/>
      <c r="J21" s="72">
        <f t="shared" si="5"/>
        <v>0</v>
      </c>
      <c r="K21" s="78"/>
      <c r="L21" s="78"/>
      <c r="M21" s="78"/>
      <c r="N21" s="78"/>
      <c r="O21" s="78"/>
      <c r="P21" s="72">
        <f t="shared" si="4"/>
        <v>542300</v>
      </c>
    </row>
    <row r="22" spans="1:16" s="59" customFormat="1">
      <c r="A22" s="114" t="s">
        <v>87</v>
      </c>
      <c r="B22" s="63" t="s">
        <v>88</v>
      </c>
      <c r="C22" s="64" t="s">
        <v>89</v>
      </c>
      <c r="D22" s="65" t="s">
        <v>90</v>
      </c>
      <c r="E22" s="72">
        <f t="shared" si="3"/>
        <v>409200</v>
      </c>
      <c r="F22" s="78">
        <v>409200</v>
      </c>
      <c r="G22" s="78">
        <v>251600</v>
      </c>
      <c r="H22" s="78">
        <v>74800</v>
      </c>
      <c r="I22" s="78"/>
      <c r="J22" s="72">
        <f t="shared" si="5"/>
        <v>12000</v>
      </c>
      <c r="K22" s="78">
        <v>10000</v>
      </c>
      <c r="L22" s="78">
        <v>2000</v>
      </c>
      <c r="M22" s="78"/>
      <c r="N22" s="78"/>
      <c r="O22" s="78">
        <v>10000</v>
      </c>
      <c r="P22" s="72">
        <f t="shared" si="4"/>
        <v>421200</v>
      </c>
    </row>
    <row r="23" spans="1:16" ht="41.4">
      <c r="A23" s="114" t="s">
        <v>64</v>
      </c>
      <c r="B23" s="21" t="s">
        <v>65</v>
      </c>
      <c r="C23" s="22" t="s">
        <v>66</v>
      </c>
      <c r="D23" s="23" t="s">
        <v>67</v>
      </c>
      <c r="E23" s="72">
        <f t="shared" si="3"/>
        <v>816600</v>
      </c>
      <c r="F23" s="78">
        <v>816600</v>
      </c>
      <c r="G23" s="78">
        <v>509800</v>
      </c>
      <c r="H23" s="78">
        <v>63200</v>
      </c>
      <c r="I23" s="78"/>
      <c r="J23" s="72">
        <f t="shared" si="5"/>
        <v>75000</v>
      </c>
      <c r="K23" s="78">
        <v>70000</v>
      </c>
      <c r="L23" s="78">
        <v>5000</v>
      </c>
      <c r="M23" s="78"/>
      <c r="N23" s="78"/>
      <c r="O23" s="78">
        <v>70000</v>
      </c>
      <c r="P23" s="72">
        <f t="shared" si="4"/>
        <v>891600</v>
      </c>
    </row>
    <row r="24" spans="1:16" s="34" customFormat="1">
      <c r="A24" s="114" t="s">
        <v>91</v>
      </c>
      <c r="B24" s="39" t="s">
        <v>92</v>
      </c>
      <c r="C24" s="40" t="s">
        <v>93</v>
      </c>
      <c r="D24" s="41" t="s">
        <v>94</v>
      </c>
      <c r="E24" s="72">
        <f t="shared" si="3"/>
        <v>1851250</v>
      </c>
      <c r="F24" s="78">
        <v>1851250</v>
      </c>
      <c r="G24" s="78">
        <v>85100</v>
      </c>
      <c r="H24" s="78">
        <v>794700</v>
      </c>
      <c r="I24" s="78"/>
      <c r="J24" s="72">
        <f>L24+O24</f>
        <v>30000</v>
      </c>
      <c r="K24" s="78"/>
      <c r="L24" s="78">
        <v>30000</v>
      </c>
      <c r="M24" s="78"/>
      <c r="N24" s="78"/>
      <c r="O24" s="78"/>
      <c r="P24" s="72">
        <f t="shared" si="4"/>
        <v>1881250</v>
      </c>
    </row>
    <row r="25" spans="1:16" s="97" customFormat="1" ht="27.6">
      <c r="A25" s="114" t="s">
        <v>166</v>
      </c>
      <c r="B25" s="85" t="s">
        <v>167</v>
      </c>
      <c r="C25" s="86" t="s">
        <v>168</v>
      </c>
      <c r="D25" s="87" t="s">
        <v>169</v>
      </c>
      <c r="E25" s="72">
        <f t="shared" si="3"/>
        <v>0</v>
      </c>
      <c r="F25" s="78"/>
      <c r="G25" s="78"/>
      <c r="H25" s="78"/>
      <c r="I25" s="78"/>
      <c r="J25" s="72">
        <f>L25+O25</f>
        <v>180000</v>
      </c>
      <c r="K25" s="78">
        <v>180000</v>
      </c>
      <c r="L25" s="78"/>
      <c r="M25" s="78"/>
      <c r="N25" s="78"/>
      <c r="O25" s="78">
        <v>180000</v>
      </c>
      <c r="P25" s="72">
        <f t="shared" si="4"/>
        <v>180000</v>
      </c>
    </row>
    <row r="26" spans="1:16" s="71" customFormat="1" ht="27.6">
      <c r="A26" s="114" t="s">
        <v>103</v>
      </c>
      <c r="B26" s="82" t="s">
        <v>146</v>
      </c>
      <c r="C26" s="83" t="s">
        <v>147</v>
      </c>
      <c r="D26" s="84" t="s">
        <v>148</v>
      </c>
      <c r="E26" s="72">
        <f t="shared" ref="E26:E28" si="6">F26+I26</f>
        <v>0</v>
      </c>
      <c r="F26" s="78"/>
      <c r="G26" s="78"/>
      <c r="H26" s="78"/>
      <c r="I26" s="78"/>
      <c r="J26" s="72">
        <f>L26+O26</f>
        <v>60000</v>
      </c>
      <c r="K26" s="78"/>
      <c r="L26" s="78">
        <v>60000</v>
      </c>
      <c r="M26" s="78"/>
      <c r="N26" s="78"/>
      <c r="O26" s="78"/>
      <c r="P26" s="72">
        <f t="shared" ref="P26:P28" si="7">E26+J26</f>
        <v>60000</v>
      </c>
    </row>
    <row r="27" spans="1:16" s="71" customFormat="1">
      <c r="A27" s="114" t="s">
        <v>170</v>
      </c>
      <c r="B27" s="85" t="s">
        <v>171</v>
      </c>
      <c r="C27" s="86" t="s">
        <v>80</v>
      </c>
      <c r="D27" s="75" t="s">
        <v>140</v>
      </c>
      <c r="E27" s="72">
        <f t="shared" si="6"/>
        <v>147600</v>
      </c>
      <c r="F27" s="78">
        <v>147600</v>
      </c>
      <c r="G27" s="78"/>
      <c r="H27" s="78"/>
      <c r="I27" s="78"/>
      <c r="J27" s="72">
        <f t="shared" ref="J27:J28" si="8">L27+O27</f>
        <v>0</v>
      </c>
      <c r="K27" s="78"/>
      <c r="L27" s="78"/>
      <c r="M27" s="78"/>
      <c r="N27" s="78"/>
      <c r="O27" s="78"/>
      <c r="P27" s="72">
        <f t="shared" si="7"/>
        <v>147600</v>
      </c>
    </row>
    <row r="28" spans="1:16" s="71" customFormat="1">
      <c r="A28" s="114" t="s">
        <v>104</v>
      </c>
      <c r="B28" s="85" t="s">
        <v>149</v>
      </c>
      <c r="C28" s="86" t="s">
        <v>80</v>
      </c>
      <c r="D28" s="87" t="s">
        <v>150</v>
      </c>
      <c r="E28" s="72">
        <f t="shared" si="6"/>
        <v>292050</v>
      </c>
      <c r="F28" s="78">
        <v>292050</v>
      </c>
      <c r="G28" s="78"/>
      <c r="H28" s="78"/>
      <c r="I28" s="78"/>
      <c r="J28" s="72">
        <f t="shared" si="8"/>
        <v>0</v>
      </c>
      <c r="K28" s="78"/>
      <c r="L28" s="78"/>
      <c r="M28" s="78"/>
      <c r="N28" s="78"/>
      <c r="O28" s="78"/>
      <c r="P28" s="72">
        <f t="shared" si="7"/>
        <v>292050</v>
      </c>
    </row>
    <row r="29" spans="1:16">
      <c r="A29" s="15" t="s">
        <v>68</v>
      </c>
      <c r="B29" s="16"/>
      <c r="C29" s="17"/>
      <c r="D29" s="20" t="s">
        <v>69</v>
      </c>
      <c r="E29" s="19">
        <f>E30</f>
        <v>44230216</v>
      </c>
      <c r="F29" s="46">
        <f t="shared" ref="F29:O29" si="9">F30</f>
        <v>44230216</v>
      </c>
      <c r="G29" s="46">
        <f t="shared" si="9"/>
        <v>28305100</v>
      </c>
      <c r="H29" s="46">
        <f t="shared" si="9"/>
        <v>7080200</v>
      </c>
      <c r="I29" s="46">
        <f t="shared" si="9"/>
        <v>0</v>
      </c>
      <c r="J29" s="72">
        <f t="shared" si="9"/>
        <v>1195433</v>
      </c>
      <c r="K29" s="46">
        <f t="shared" si="9"/>
        <v>49433</v>
      </c>
      <c r="L29" s="46">
        <f t="shared" si="9"/>
        <v>1146000</v>
      </c>
      <c r="M29" s="46">
        <f t="shared" si="9"/>
        <v>0</v>
      </c>
      <c r="N29" s="46">
        <f t="shared" si="9"/>
        <v>0</v>
      </c>
      <c r="O29" s="46">
        <f t="shared" si="9"/>
        <v>49433</v>
      </c>
      <c r="P29" s="76">
        <f t="shared" si="4"/>
        <v>45425649</v>
      </c>
    </row>
    <row r="30" spans="1:16">
      <c r="A30" s="15" t="s">
        <v>70</v>
      </c>
      <c r="B30" s="16"/>
      <c r="C30" s="17"/>
      <c r="D30" s="20" t="s">
        <v>69</v>
      </c>
      <c r="E30" s="19">
        <f t="shared" ref="E30:O30" si="10">SUM(E31:E36)</f>
        <v>44230216</v>
      </c>
      <c r="F30" s="46">
        <f t="shared" si="10"/>
        <v>44230216</v>
      </c>
      <c r="G30" s="46">
        <f t="shared" si="10"/>
        <v>28305100</v>
      </c>
      <c r="H30" s="46">
        <f t="shared" si="10"/>
        <v>7080200</v>
      </c>
      <c r="I30" s="46">
        <f t="shared" si="10"/>
        <v>0</v>
      </c>
      <c r="J30" s="72">
        <f>SUM(J31:J36)</f>
        <v>1195433</v>
      </c>
      <c r="K30" s="46">
        <f t="shared" si="10"/>
        <v>49433</v>
      </c>
      <c r="L30" s="46">
        <f t="shared" si="10"/>
        <v>1146000</v>
      </c>
      <c r="M30" s="46">
        <f t="shared" si="10"/>
        <v>0</v>
      </c>
      <c r="N30" s="46">
        <f t="shared" si="10"/>
        <v>0</v>
      </c>
      <c r="O30" s="46">
        <f t="shared" si="10"/>
        <v>49433</v>
      </c>
      <c r="P30" s="76">
        <f t="shared" si="4"/>
        <v>45425649</v>
      </c>
    </row>
    <row r="31" spans="1:16" ht="41.4">
      <c r="A31" s="114" t="s">
        <v>71</v>
      </c>
      <c r="B31" s="21" t="s">
        <v>72</v>
      </c>
      <c r="C31" s="22" t="s">
        <v>73</v>
      </c>
      <c r="D31" s="23" t="s">
        <v>74</v>
      </c>
      <c r="E31" s="24">
        <f>F31+I31</f>
        <v>1725400</v>
      </c>
      <c r="F31" s="116">
        <v>1725400</v>
      </c>
      <c r="G31" s="78">
        <v>1310800</v>
      </c>
      <c r="H31" s="78">
        <v>51200</v>
      </c>
      <c r="I31" s="78"/>
      <c r="J31" s="24">
        <f>L31+O31</f>
        <v>0</v>
      </c>
      <c r="K31" s="78"/>
      <c r="L31" s="78"/>
      <c r="M31" s="78"/>
      <c r="N31" s="78"/>
      <c r="O31" s="78"/>
      <c r="P31" s="24">
        <f>E31+J31</f>
        <v>1725400</v>
      </c>
    </row>
    <row r="32" spans="1:16" s="38" customFormat="1">
      <c r="A32" s="114" t="s">
        <v>124</v>
      </c>
      <c r="B32" s="43" t="s">
        <v>125</v>
      </c>
      <c r="C32" s="44" t="s">
        <v>126</v>
      </c>
      <c r="D32" s="45" t="s">
        <v>127</v>
      </c>
      <c r="E32" s="76">
        <f t="shared" ref="E32:E36" si="11">F32+I32</f>
        <v>10404000</v>
      </c>
      <c r="F32" s="78">
        <v>10404000</v>
      </c>
      <c r="G32" s="78">
        <v>6606500</v>
      </c>
      <c r="H32" s="78">
        <v>1405000</v>
      </c>
      <c r="I32" s="78"/>
      <c r="J32" s="76">
        <f t="shared" ref="J32:J36" si="12">L32+O32</f>
        <v>450000</v>
      </c>
      <c r="K32" s="78"/>
      <c r="L32" s="78">
        <v>450000</v>
      </c>
      <c r="M32" s="78"/>
      <c r="N32" s="78"/>
      <c r="O32" s="78"/>
      <c r="P32" s="76">
        <f t="shared" ref="P32:P36" si="13">E32+J32</f>
        <v>10854000</v>
      </c>
    </row>
    <row r="33" spans="1:16" s="42" customFormat="1" ht="69">
      <c r="A33" s="114" t="s">
        <v>75</v>
      </c>
      <c r="B33" s="43" t="s">
        <v>76</v>
      </c>
      <c r="C33" s="44" t="s">
        <v>77</v>
      </c>
      <c r="D33" s="45" t="s">
        <v>78</v>
      </c>
      <c r="E33" s="76">
        <f t="shared" si="11"/>
        <v>24993356</v>
      </c>
      <c r="F33" s="78">
        <f>7752250+15987100+93306+1160700</f>
        <v>24993356</v>
      </c>
      <c r="G33" s="78">
        <f>2204900+13104200+76400+951400</f>
        <v>16336900</v>
      </c>
      <c r="H33" s="78">
        <v>3617950</v>
      </c>
      <c r="I33" s="78"/>
      <c r="J33" s="76">
        <f t="shared" si="12"/>
        <v>540433</v>
      </c>
      <c r="K33" s="78">
        <v>49433</v>
      </c>
      <c r="L33" s="78">
        <v>491000</v>
      </c>
      <c r="M33" s="78"/>
      <c r="N33" s="78"/>
      <c r="O33" s="78">
        <v>49433</v>
      </c>
      <c r="P33" s="76">
        <f t="shared" si="13"/>
        <v>25533789</v>
      </c>
    </row>
    <row r="34" spans="1:16" s="42" customFormat="1" ht="41.4">
      <c r="A34" s="114" t="s">
        <v>128</v>
      </c>
      <c r="B34" s="47" t="s">
        <v>101</v>
      </c>
      <c r="C34" s="48" t="s">
        <v>107</v>
      </c>
      <c r="D34" s="49" t="s">
        <v>129</v>
      </c>
      <c r="E34" s="76">
        <f t="shared" si="11"/>
        <v>3911350</v>
      </c>
      <c r="F34" s="78">
        <v>3911350</v>
      </c>
      <c r="G34" s="78">
        <v>1606000</v>
      </c>
      <c r="H34" s="78">
        <v>1881150</v>
      </c>
      <c r="I34" s="78"/>
      <c r="J34" s="76">
        <f t="shared" si="12"/>
        <v>120000</v>
      </c>
      <c r="K34" s="78"/>
      <c r="L34" s="78">
        <v>120000</v>
      </c>
      <c r="M34" s="78"/>
      <c r="N34" s="78"/>
      <c r="O34" s="78"/>
      <c r="P34" s="76">
        <f t="shared" si="13"/>
        <v>4031350</v>
      </c>
    </row>
    <row r="35" spans="1:16" s="66" customFormat="1" ht="55.2">
      <c r="A35" s="114" t="s">
        <v>105</v>
      </c>
      <c r="B35" s="68" t="s">
        <v>106</v>
      </c>
      <c r="C35" s="69" t="s">
        <v>107</v>
      </c>
      <c r="D35" s="70" t="s">
        <v>108</v>
      </c>
      <c r="E35" s="76">
        <f t="shared" si="11"/>
        <v>2450600</v>
      </c>
      <c r="F35" s="78">
        <v>2450600</v>
      </c>
      <c r="G35" s="78">
        <v>1858400</v>
      </c>
      <c r="H35" s="78">
        <v>124900</v>
      </c>
      <c r="I35" s="78"/>
      <c r="J35" s="76">
        <f t="shared" si="12"/>
        <v>85000</v>
      </c>
      <c r="K35" s="78"/>
      <c r="L35" s="78">
        <v>85000</v>
      </c>
      <c r="M35" s="78"/>
      <c r="N35" s="78"/>
      <c r="O35" s="78"/>
      <c r="P35" s="76">
        <f t="shared" si="13"/>
        <v>2535600</v>
      </c>
    </row>
    <row r="36" spans="1:16" s="42" customFormat="1" ht="27.6">
      <c r="A36" s="114" t="s">
        <v>130</v>
      </c>
      <c r="B36" s="52" t="s">
        <v>95</v>
      </c>
      <c r="C36" s="53" t="s">
        <v>131</v>
      </c>
      <c r="D36" s="54" t="s">
        <v>96</v>
      </c>
      <c r="E36" s="76">
        <f t="shared" si="11"/>
        <v>745510</v>
      </c>
      <c r="F36" s="78">
        <f>30000+715510</f>
        <v>745510</v>
      </c>
      <c r="G36" s="78">
        <v>586500</v>
      </c>
      <c r="H36" s="78"/>
      <c r="I36" s="78"/>
      <c r="J36" s="76">
        <f t="shared" si="12"/>
        <v>0</v>
      </c>
      <c r="K36" s="78"/>
      <c r="L36" s="78"/>
      <c r="M36" s="78"/>
      <c r="N36" s="78"/>
      <c r="O36" s="78"/>
      <c r="P36" s="76">
        <f t="shared" si="13"/>
        <v>745510</v>
      </c>
    </row>
    <row r="37" spans="1:16">
      <c r="A37" s="25" t="s">
        <v>32</v>
      </c>
      <c r="B37" s="25" t="s">
        <v>32</v>
      </c>
      <c r="C37" s="26" t="s">
        <v>32</v>
      </c>
      <c r="D37" s="19" t="s">
        <v>4</v>
      </c>
      <c r="E37" s="19">
        <f>E12+E29</f>
        <v>63650316</v>
      </c>
      <c r="F37" s="72">
        <f>F12+F29</f>
        <v>63650316</v>
      </c>
      <c r="G37" s="72">
        <f>G12+G29</f>
        <v>36172800</v>
      </c>
      <c r="H37" s="72">
        <f>H12+H29</f>
        <v>9955000</v>
      </c>
      <c r="I37" s="72">
        <f>I12+I29</f>
        <v>0</v>
      </c>
      <c r="J37" s="72">
        <f>J12+J29</f>
        <v>2637433</v>
      </c>
      <c r="K37" s="72">
        <f>K12+K29</f>
        <v>1329433</v>
      </c>
      <c r="L37" s="72">
        <f>L12+L29</f>
        <v>1301000</v>
      </c>
      <c r="M37" s="72">
        <f>M12+M29</f>
        <v>0</v>
      </c>
      <c r="N37" s="72">
        <f>N12+N29</f>
        <v>0</v>
      </c>
      <c r="O37" s="72">
        <f>O12+O29</f>
        <v>1336433</v>
      </c>
      <c r="P37" s="19">
        <f>E37+J37</f>
        <v>66287749</v>
      </c>
    </row>
    <row r="39" spans="1:16">
      <c r="O39" t="s">
        <v>141</v>
      </c>
      <c r="P39" s="77">
        <f>'Дод 1'!C55</f>
        <v>66287749</v>
      </c>
    </row>
    <row r="40" spans="1:16">
      <c r="B40" s="2" t="s">
        <v>33</v>
      </c>
      <c r="I40" s="2" t="s">
        <v>34</v>
      </c>
      <c r="O40" t="s">
        <v>142</v>
      </c>
      <c r="P40" s="77">
        <f>P37-P39</f>
        <v>0</v>
      </c>
    </row>
  </sheetData>
  <mergeCells count="21">
    <mergeCell ref="A5:P5"/>
    <mergeCell ref="A7:A10"/>
    <mergeCell ref="B7:B10"/>
    <mergeCell ref="C7:C10"/>
    <mergeCell ref="D7:D10"/>
    <mergeCell ref="E7:I7"/>
    <mergeCell ref="G9:G10"/>
    <mergeCell ref="H9:H10"/>
    <mergeCell ref="P7:P10"/>
    <mergeCell ref="E8:E10"/>
    <mergeCell ref="F8:F10"/>
    <mergeCell ref="G8:H8"/>
    <mergeCell ref="I8:I10"/>
    <mergeCell ref="J8:J10"/>
    <mergeCell ref="K8:K10"/>
    <mergeCell ref="L8:L10"/>
    <mergeCell ref="M8:N8"/>
    <mergeCell ref="O8:O10"/>
    <mergeCell ref="J7:O7"/>
    <mergeCell ref="M9:M10"/>
    <mergeCell ref="N9:N10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 1</vt:lpstr>
      <vt:lpstr>Дод 2</vt:lpstr>
      <vt:lpstr>Дод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Ревенко</cp:lastModifiedBy>
  <dcterms:created xsi:type="dcterms:W3CDTF">2019-11-13T13:10:56Z</dcterms:created>
  <dcterms:modified xsi:type="dcterms:W3CDTF">2019-12-12T09:04:05Z</dcterms:modified>
</cp:coreProperties>
</file>