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120" windowWidth="21840" windowHeight="11910" activeTab="6"/>
  </bookViews>
  <sheets>
    <sheet name="дод 1" sheetId="1" r:id="rId1"/>
    <sheet name="дод 2" sheetId="3" r:id="rId2"/>
    <sheet name="дод 3" sheetId="4" r:id="rId3"/>
    <sheet name="дод 4" sheetId="5" r:id="rId4"/>
    <sheet name="дод 5" sheetId="6" r:id="rId5"/>
    <sheet name="дод 6" sheetId="2" r:id="rId6"/>
    <sheet name="дод 7" sheetId="7" r:id="rId7"/>
  </sheets>
  <definedNames>
    <definedName name="_xlnm._FilterDatabase" localSheetId="4" hidden="1">'дод 5'!#REF!</definedName>
    <definedName name="_xlnm._FilterDatabase" localSheetId="5" hidden="1">'дод 6'!$B$1:$B$144</definedName>
    <definedName name="_xlnm.Print_Titles" localSheetId="3">'дод 4'!$A:$B</definedName>
  </definedNames>
  <calcPr calcId="145621" refMode="R1C1"/>
</workbook>
</file>

<file path=xl/calcChain.xml><?xml version="1.0" encoding="utf-8"?>
<calcChain xmlns="http://schemas.openxmlformats.org/spreadsheetml/2006/main">
  <c r="AF20" i="5" l="1"/>
  <c r="I18" i="2"/>
  <c r="I21" i="2"/>
  <c r="G109" i="7"/>
  <c r="D15" i="5"/>
  <c r="P38" i="4"/>
  <c r="P32" i="4"/>
  <c r="J134" i="7"/>
  <c r="J133" i="7"/>
  <c r="I133" i="7"/>
  <c r="H133" i="7"/>
  <c r="G133" i="7"/>
  <c r="J132" i="7"/>
  <c r="I132" i="7"/>
  <c r="H132" i="7"/>
  <c r="G132" i="7"/>
  <c r="J131" i="7"/>
  <c r="J135" i="7" s="1"/>
  <c r="I131" i="7"/>
  <c r="I135" i="7" s="1"/>
  <c r="H131" i="7"/>
  <c r="H135" i="7" s="1"/>
  <c r="G131" i="7"/>
  <c r="G135" i="7" s="1"/>
  <c r="J128" i="7"/>
  <c r="J127" i="7" s="1"/>
  <c r="J126" i="7" s="1"/>
  <c r="J125" i="7" s="1"/>
  <c r="J129" i="7" s="1"/>
  <c r="I127" i="7"/>
  <c r="H127" i="7"/>
  <c r="H126" i="7" s="1"/>
  <c r="H125" i="7" s="1"/>
  <c r="H129" i="7" s="1"/>
  <c r="G127" i="7"/>
  <c r="I126" i="7"/>
  <c r="I125" i="7" s="1"/>
  <c r="I129" i="7" s="1"/>
  <c r="G126" i="7"/>
  <c r="G125" i="7" s="1"/>
  <c r="G129" i="7" s="1"/>
  <c r="G122" i="7"/>
  <c r="J122" i="7" s="1"/>
  <c r="J121" i="7" s="1"/>
  <c r="J120" i="7" s="1"/>
  <c r="J119" i="7" s="1"/>
  <c r="J123" i="7" s="1"/>
  <c r="I121" i="7"/>
  <c r="H121" i="7"/>
  <c r="H120" i="7" s="1"/>
  <c r="H119" i="7" s="1"/>
  <c r="H123" i="7" s="1"/>
  <c r="I120" i="7"/>
  <c r="I119" i="7" s="1"/>
  <c r="I123" i="7" s="1"/>
  <c r="I116" i="7"/>
  <c r="I115" i="7" s="1"/>
  <c r="I114" i="7" s="1"/>
  <c r="I113" i="7" s="1"/>
  <c r="I117" i="7" s="1"/>
  <c r="H116" i="7"/>
  <c r="G116" i="7"/>
  <c r="J116" i="7" s="1"/>
  <c r="J115" i="7" s="1"/>
  <c r="J114" i="7" s="1"/>
  <c r="J113" i="7" s="1"/>
  <c r="J117" i="7" s="1"/>
  <c r="H115" i="7"/>
  <c r="H114" i="7" s="1"/>
  <c r="H113" i="7" s="1"/>
  <c r="H117" i="7" s="1"/>
  <c r="G110" i="7"/>
  <c r="J110" i="7" s="1"/>
  <c r="H109" i="7"/>
  <c r="I109" i="7" s="1"/>
  <c r="I108" i="7" s="1"/>
  <c r="I107" i="7" s="1"/>
  <c r="I106" i="7" s="1"/>
  <c r="I111" i="7" s="1"/>
  <c r="J109" i="7"/>
  <c r="H108" i="7"/>
  <c r="G108" i="7"/>
  <c r="J108" i="7" s="1"/>
  <c r="J107" i="7" s="1"/>
  <c r="J106" i="7" s="1"/>
  <c r="J111" i="7" s="1"/>
  <c r="H107" i="7"/>
  <c r="G107" i="7"/>
  <c r="H106" i="7"/>
  <c r="H111" i="7" s="1"/>
  <c r="G106" i="7"/>
  <c r="G111" i="7" s="1"/>
  <c r="G103" i="7"/>
  <c r="J103" i="7" s="1"/>
  <c r="J102" i="7"/>
  <c r="I101" i="7"/>
  <c r="I100" i="7" s="1"/>
  <c r="I99" i="7" s="1"/>
  <c r="I104" i="7" s="1"/>
  <c r="H101" i="7"/>
  <c r="G101" i="7"/>
  <c r="J101" i="7" s="1"/>
  <c r="H100" i="7"/>
  <c r="H99" i="7" s="1"/>
  <c r="H104" i="7" s="1"/>
  <c r="J96" i="7"/>
  <c r="I95" i="7"/>
  <c r="H95" i="7"/>
  <c r="G95" i="7"/>
  <c r="J95" i="7" s="1"/>
  <c r="I94" i="7"/>
  <c r="H94" i="7"/>
  <c r="J94" i="7" s="1"/>
  <c r="G94" i="7"/>
  <c r="I93" i="7"/>
  <c r="I97" i="7" s="1"/>
  <c r="G93" i="7"/>
  <c r="G97" i="7" s="1"/>
  <c r="J90" i="7"/>
  <c r="I90" i="7"/>
  <c r="I89" i="7" s="1"/>
  <c r="H89" i="7"/>
  <c r="J89" i="7" s="1"/>
  <c r="G89" i="7"/>
  <c r="J88" i="7"/>
  <c r="G88" i="7"/>
  <c r="J87" i="7"/>
  <c r="I87" i="7"/>
  <c r="H87" i="7"/>
  <c r="G87" i="7"/>
  <c r="G86" i="7"/>
  <c r="G85" i="7" s="1"/>
  <c r="G91" i="7" s="1"/>
  <c r="J82" i="7"/>
  <c r="G82" i="7"/>
  <c r="I81" i="7"/>
  <c r="H81" i="7"/>
  <c r="G81" i="7"/>
  <c r="G80" i="7"/>
  <c r="J80" i="7" s="1"/>
  <c r="J79" i="7"/>
  <c r="I79" i="7"/>
  <c r="J78" i="7"/>
  <c r="J77" i="7"/>
  <c r="J76" i="7"/>
  <c r="I76" i="7"/>
  <c r="H75" i="7"/>
  <c r="I75" i="7" s="1"/>
  <c r="I74" i="7" s="1"/>
  <c r="I71" i="7" s="1"/>
  <c r="I70" i="7" s="1"/>
  <c r="I83" i="7" s="1"/>
  <c r="G74" i="7"/>
  <c r="J73" i="7"/>
  <c r="I72" i="7"/>
  <c r="H72" i="7"/>
  <c r="J72" i="7" s="1"/>
  <c r="G72" i="7"/>
  <c r="J67" i="7"/>
  <c r="I66" i="7"/>
  <c r="I65" i="7" s="1"/>
  <c r="I64" i="7" s="1"/>
  <c r="I68" i="7" s="1"/>
  <c r="H66" i="7"/>
  <c r="G66" i="7"/>
  <c r="J66" i="7" s="1"/>
  <c r="H65" i="7"/>
  <c r="H64" i="7" s="1"/>
  <c r="H68" i="7" s="1"/>
  <c r="J61" i="7"/>
  <c r="I60" i="7"/>
  <c r="I59" i="7" s="1"/>
  <c r="I58" i="7" s="1"/>
  <c r="I62" i="7" s="1"/>
  <c r="H60" i="7"/>
  <c r="G60" i="7"/>
  <c r="G59" i="7" s="1"/>
  <c r="G58" i="7" s="1"/>
  <c r="G62" i="7" s="1"/>
  <c r="H59" i="7"/>
  <c r="H58" i="7" s="1"/>
  <c r="H62" i="7" s="1"/>
  <c r="J55" i="7"/>
  <c r="I54" i="7"/>
  <c r="I53" i="7" s="1"/>
  <c r="I52" i="7" s="1"/>
  <c r="H54" i="7"/>
  <c r="G54" i="7"/>
  <c r="J54" i="7" s="1"/>
  <c r="H53" i="7"/>
  <c r="H52" i="7" s="1"/>
  <c r="J48" i="7"/>
  <c r="I47" i="7"/>
  <c r="H47" i="7"/>
  <c r="H46" i="7" s="1"/>
  <c r="H45" i="7" s="1"/>
  <c r="H50" i="7" s="1"/>
  <c r="G47" i="7"/>
  <c r="I46" i="7"/>
  <c r="I45" i="7" s="1"/>
  <c r="G46" i="7"/>
  <c r="G45" i="7" s="1"/>
  <c r="G50" i="7" s="1"/>
  <c r="J42" i="7"/>
  <c r="I41" i="7"/>
  <c r="H41" i="7"/>
  <c r="J41" i="7" s="1"/>
  <c r="G41" i="7"/>
  <c r="I40" i="7"/>
  <c r="I39" i="7" s="1"/>
  <c r="I43" i="7" s="1"/>
  <c r="G40" i="7"/>
  <c r="G39" i="7" s="1"/>
  <c r="G43" i="7" s="1"/>
  <c r="J36" i="7"/>
  <c r="G36" i="7"/>
  <c r="I35" i="7"/>
  <c r="I34" i="7" s="1"/>
  <c r="I33" i="7" s="1"/>
  <c r="I37" i="7" s="1"/>
  <c r="H35" i="7"/>
  <c r="G35" i="7"/>
  <c r="G34" i="7" s="1"/>
  <c r="G33" i="7" s="1"/>
  <c r="G37" i="7" s="1"/>
  <c r="H34" i="7"/>
  <c r="H33" i="7" s="1"/>
  <c r="H37" i="7" s="1"/>
  <c r="J30" i="7"/>
  <c r="I29" i="7"/>
  <c r="I28" i="7" s="1"/>
  <c r="I27" i="7" s="1"/>
  <c r="I31" i="7" s="1"/>
  <c r="H29" i="7"/>
  <c r="G29" i="7"/>
  <c r="J29" i="7" s="1"/>
  <c r="H28" i="7"/>
  <c r="H27" i="7" s="1"/>
  <c r="H31" i="7" s="1"/>
  <c r="J24" i="7"/>
  <c r="J23" i="7"/>
  <c r="I23" i="7"/>
  <c r="H23" i="7"/>
  <c r="H22" i="7" s="1"/>
  <c r="G23" i="7"/>
  <c r="I22" i="7"/>
  <c r="I21" i="7" s="1"/>
  <c r="I25" i="7" s="1"/>
  <c r="G22" i="7"/>
  <c r="G21" i="7" s="1"/>
  <c r="G25" i="7" s="1"/>
  <c r="J18" i="7"/>
  <c r="I18" i="7"/>
  <c r="I17" i="7"/>
  <c r="I16" i="7" s="1"/>
  <c r="I15" i="7" s="1"/>
  <c r="I19" i="7" s="1"/>
  <c r="H17" i="7"/>
  <c r="G17" i="7"/>
  <c r="G16" i="7" s="1"/>
  <c r="G15" i="7" s="1"/>
  <c r="G19" i="7" s="1"/>
  <c r="H16" i="7"/>
  <c r="H15" i="7" s="1"/>
  <c r="H19" i="7" s="1"/>
  <c r="I50" i="6"/>
  <c r="I49" i="6"/>
  <c r="I47" i="6"/>
  <c r="I46" i="6"/>
  <c r="I44" i="6" s="1"/>
  <c r="I42" i="6" s="1"/>
  <c r="I41" i="6" s="1"/>
  <c r="I39" i="6"/>
  <c r="I37" i="6"/>
  <c r="I34" i="6"/>
  <c r="I33" i="6"/>
  <c r="I32" i="6"/>
  <c r="I31" i="6"/>
  <c r="I29" i="6"/>
  <c r="I28" i="6"/>
  <c r="I26" i="6"/>
  <c r="I24" i="6"/>
  <c r="I22" i="6" s="1"/>
  <c r="I21" i="6" s="1"/>
  <c r="I20" i="6"/>
  <c r="I18" i="6" s="1"/>
  <c r="I17" i="6" s="1"/>
  <c r="AG20" i="5"/>
  <c r="AE20" i="5"/>
  <c r="AC20" i="5"/>
  <c r="AB20" i="5"/>
  <c r="AA20" i="5"/>
  <c r="Y20" i="5"/>
  <c r="X20" i="5"/>
  <c r="W20" i="5"/>
  <c r="V20" i="5"/>
  <c r="T20" i="5"/>
  <c r="S20" i="5"/>
  <c r="R20" i="5"/>
  <c r="N20" i="5"/>
  <c r="I20" i="5"/>
  <c r="G20" i="5"/>
  <c r="E20" i="5"/>
  <c r="C20" i="5"/>
  <c r="AD17" i="5"/>
  <c r="AD20" i="5" s="1"/>
  <c r="Z16" i="5"/>
  <c r="Z20" i="5" s="1"/>
  <c r="U15" i="5"/>
  <c r="U20" i="5" s="1"/>
  <c r="Q15" i="5"/>
  <c r="Q20" i="5" s="1"/>
  <c r="P15" i="5"/>
  <c r="P20" i="5" s="1"/>
  <c r="M15" i="5"/>
  <c r="M20" i="5" s="1"/>
  <c r="L15" i="5"/>
  <c r="L20" i="5" s="1"/>
  <c r="K15" i="5"/>
  <c r="H15" i="5"/>
  <c r="H20" i="5" s="1"/>
  <c r="F15" i="5"/>
  <c r="F20" i="5" s="1"/>
  <c r="D20" i="5"/>
  <c r="J22" i="7" l="1"/>
  <c r="H21" i="7"/>
  <c r="H25" i="7" s="1"/>
  <c r="J35" i="7"/>
  <c r="H40" i="7"/>
  <c r="J47" i="7"/>
  <c r="G53" i="7"/>
  <c r="J60" i="7"/>
  <c r="G65" i="7"/>
  <c r="J86" i="7"/>
  <c r="J85" i="7" s="1"/>
  <c r="J91" i="7" s="1"/>
  <c r="H93" i="7"/>
  <c r="H97" i="7" s="1"/>
  <c r="G100" i="7"/>
  <c r="G115" i="7"/>
  <c r="G114" i="7" s="1"/>
  <c r="G113" i="7" s="1"/>
  <c r="G117" i="7" s="1"/>
  <c r="G121" i="7"/>
  <c r="G120" i="7" s="1"/>
  <c r="G119" i="7" s="1"/>
  <c r="G123" i="7" s="1"/>
  <c r="I17" i="2"/>
  <c r="J15" i="5"/>
  <c r="J20" i="5" s="1"/>
  <c r="I35" i="6"/>
  <c r="I25" i="6" s="1"/>
  <c r="I16" i="6" s="1"/>
  <c r="I15" i="6" s="1"/>
  <c r="I51" i="6" s="1"/>
  <c r="J17" i="7"/>
  <c r="J16" i="7" s="1"/>
  <c r="J15" i="7" s="1"/>
  <c r="J19" i="7" s="1"/>
  <c r="G28" i="7"/>
  <c r="J34" i="7"/>
  <c r="J46" i="7"/>
  <c r="J59" i="7"/>
  <c r="J81" i="7"/>
  <c r="I86" i="7"/>
  <c r="I85" i="7" s="1"/>
  <c r="I91" i="7" s="1"/>
  <c r="I136" i="7" s="1"/>
  <c r="H86" i="7"/>
  <c r="H85" i="7" s="1"/>
  <c r="H91" i="7" s="1"/>
  <c r="J50" i="7"/>
  <c r="J21" i="7"/>
  <c r="J25" i="7" s="1"/>
  <c r="J33" i="7"/>
  <c r="J37" i="7" s="1"/>
  <c r="J58" i="7"/>
  <c r="J62" i="7" s="1"/>
  <c r="J75" i="7"/>
  <c r="J93" i="7"/>
  <c r="J97" i="7" s="1"/>
  <c r="J45" i="7"/>
  <c r="G71" i="7"/>
  <c r="H74" i="7"/>
  <c r="H71" i="7" s="1"/>
  <c r="H70" i="7" s="1"/>
  <c r="H83" i="7" s="1"/>
  <c r="K20" i="5"/>
  <c r="O15" i="5"/>
  <c r="O20" i="5" s="1"/>
  <c r="B20" i="5" s="1"/>
  <c r="J100" i="7" l="1"/>
  <c r="G99" i="7"/>
  <c r="J28" i="7"/>
  <c r="G27" i="7"/>
  <c r="J65" i="7"/>
  <c r="G64" i="7"/>
  <c r="J53" i="7"/>
  <c r="G52" i="7"/>
  <c r="J40" i="7"/>
  <c r="H39" i="7"/>
  <c r="G70" i="7"/>
  <c r="J71" i="7"/>
  <c r="J74" i="7"/>
  <c r="H43" i="7" l="1"/>
  <c r="H136" i="7" s="1"/>
  <c r="J39" i="7"/>
  <c r="J43" i="7" s="1"/>
  <c r="G56" i="7"/>
  <c r="J56" i="7" s="1"/>
  <c r="J52" i="7"/>
  <c r="G68" i="7"/>
  <c r="J64" i="7"/>
  <c r="J68" i="7" s="1"/>
  <c r="G31" i="7"/>
  <c r="J27" i="7"/>
  <c r="J31" i="7" s="1"/>
  <c r="G104" i="7"/>
  <c r="J99" i="7"/>
  <c r="J104" i="7" s="1"/>
  <c r="G83" i="7"/>
  <c r="G136" i="7" s="1"/>
  <c r="J70" i="7"/>
  <c r="J83" i="7" s="1"/>
  <c r="J136" i="7" s="1"/>
  <c r="P42" i="4" l="1"/>
  <c r="P41" i="4"/>
  <c r="P40" i="4"/>
  <c r="P39" i="4"/>
  <c r="P36" i="4"/>
  <c r="P33" i="4"/>
  <c r="P31" i="4"/>
  <c r="P30" i="4"/>
  <c r="P29" i="4"/>
  <c r="P28" i="4"/>
  <c r="P27" i="4"/>
  <c r="P26" i="4"/>
  <c r="P25" i="4"/>
  <c r="P24" i="4"/>
  <c r="P23" i="4"/>
  <c r="P22" i="4"/>
  <c r="P20" i="4"/>
  <c r="P19" i="4"/>
  <c r="I16" i="2"/>
  <c r="I25" i="2" s="1"/>
</calcChain>
</file>

<file path=xl/sharedStrings.xml><?xml version="1.0" encoding="utf-8"?>
<sst xmlns="http://schemas.openxmlformats.org/spreadsheetml/2006/main" count="705" uniqueCount="373">
  <si>
    <t>Додаток 1</t>
  </si>
  <si>
    <t>ДОХОДИ_x000D_
місцевого бюджету на 2020 рік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</si>
  <si>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</si>
  <si>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</si>
  <si>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</si>
  <si>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</si>
  <si>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</si>
  <si>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</si>
  <si>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</si>
  <si>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</si>
  <si>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Офіційні трансферти  </t>
  </si>
  <si>
    <t>Від органів державного управління  </t>
  </si>
  <si>
    <t>Субвенції з місцевих бюджетів іншим місцевим бюджетам</t>
  </si>
  <si>
    <t>Субвенція з місцевого бюджету на здійснення переданих видатків у сфері охорони здоров`я за рахунок коштів медичної субвенції,</t>
  </si>
  <si>
    <t>Інші субвенції з місцевого бюджету</t>
  </si>
  <si>
    <t>Разом доходів</t>
  </si>
  <si>
    <t>X</t>
  </si>
  <si>
    <t>Селищний голова</t>
  </si>
  <si>
    <t>Мазура М.М.</t>
  </si>
  <si>
    <t>11512000000</t>
  </si>
  <si>
    <t>(код бюджету)</t>
  </si>
  <si>
    <t>до рішення Смолінської селищної ради</t>
  </si>
  <si>
    <t>від 31 серпня 2020 року № 483</t>
  </si>
  <si>
    <t>Додаток 6</t>
  </si>
  <si>
    <t>"Про бюджет Смолінської селищної ОТГ на 2020 рік"</t>
  </si>
  <si>
    <t>ПЕРЕЛІК</t>
  </si>
  <si>
    <r>
      <t>природоохоронних заходів та об</t>
    </r>
    <r>
      <rPr>
        <b/>
        <sz val="22"/>
        <rFont val="Calibri"/>
        <family val="2"/>
        <charset val="204"/>
      </rPr>
      <t>'</t>
    </r>
    <r>
      <rPr>
        <b/>
        <sz val="22"/>
        <rFont val="Times New Roman Cyr"/>
        <family val="1"/>
        <charset val="204"/>
      </rPr>
      <t>єктів, фінансування яких буде здійснюватися у 2020 році за рахунок коштів охорони навколишнього природного середовища</t>
    </r>
  </si>
  <si>
    <t>(гривень)</t>
  </si>
  <si>
    <t>Код програмної класифікації видатків та кредитування місцевих бюджетів</t>
  </si>
  <si>
    <t>Код ТПКВКМБ/
ТКВКБМС</t>
  </si>
  <si>
    <t>Код Типової програмної класифікації видатків та кредитування місцевих бюджетів</t>
  </si>
  <si>
    <t>Код Функці-ональної класифі-кації видатків та кредиту-вання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</si>
  <si>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</si>
  <si>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r>
      <t>Назва об</t>
    </r>
    <r>
      <rPr>
        <b/>
        <sz val="16"/>
        <rFont val="Calibri"/>
        <family val="2"/>
        <charset val="204"/>
      </rPr>
      <t>'</t>
    </r>
    <r>
      <rPr>
        <b/>
        <sz val="16"/>
        <rFont val="Times New Roman Cyr"/>
        <charset val="204"/>
      </rPr>
      <t>єкта відповідно до проектно-кошторисної документації, природоохоронного заходу</t>
    </r>
  </si>
  <si>
    <t>Загальна кошторисна вартість, гривень</t>
  </si>
  <si>
    <t>Залишкова вартість на початок
2020 року, гривень</t>
  </si>
  <si>
    <t>Разом видатків на
2020 рік</t>
  </si>
  <si>
    <t>1</t>
  </si>
  <si>
    <t>2</t>
  </si>
  <si>
    <t>0100000</t>
  </si>
  <si>
    <t>Смолінська селищна рада</t>
  </si>
  <si>
    <t>0110000</t>
  </si>
  <si>
    <t>0118340</t>
  </si>
  <si>
    <t>8340</t>
  </si>
  <si>
    <t>0540</t>
  </si>
  <si>
    <t>Природоохоронні заходи за рахунок цільових фондів</t>
  </si>
  <si>
    <t>з них:</t>
  </si>
  <si>
    <t>Озеленення вулиць на території громади, розширення паркових зон</t>
  </si>
  <si>
    <t>Усього видатків</t>
  </si>
  <si>
    <t>Селищний голова                                                                 Мазура М.М.</t>
  </si>
  <si>
    <t>(в редакції рішення Смолінської селищної ради</t>
  </si>
  <si>
    <t>від 31 серпня 2020 року № 483)</t>
  </si>
  <si>
    <t>Додаток 2</t>
  </si>
  <si>
    <t>ФІНАНСУВАННЯ_x000D_
місцевого бюджету на 2020 рік</t>
  </si>
  <si>
    <t>Найменування згідно з Класифікацією фінансування бюджету</t>
  </si>
  <si>
    <t>Фінансування за типом кредитора</t>
  </si>
  <si>
    <t>Внутрішнє фінансування</t>
  </si>
  <si>
    <t>Фінансування за рахунок зміни залишків коштів бюджетів</t>
  </si>
  <si>
    <t>На початок періоду</t>
  </si>
  <si>
    <t>На кінець періоду</t>
  </si>
  <si>
    <t>Кошти, що передаються із загального фонду бюджету до бюджету розвитку (спеціального фонду)</t>
  </si>
  <si>
    <t>Загальне фінансування</t>
  </si>
  <si>
    <t>Фінансування за типом боргового зобов’язання</t>
  </si>
  <si>
    <t>Фінансування за активними операціями</t>
  </si>
  <si>
    <t>Зміни обсягів бюджетних коштів</t>
  </si>
  <si>
    <t>Додаток 3</t>
  </si>
  <si>
    <t>ЗМІНИ</t>
  </si>
  <si>
    <t>до розподілу видатків селищного бюджету на 2020 рік</t>
  </si>
  <si>
    <t>визначеного у додатку 3 до рішення Смолінської селищної ради від 20 грудня 2019 року № 377</t>
  </si>
  <si>
    <t>(з урахуванням змін, внесених рішенням селищної ради від 07 лютого 2020 року № 406, від 13 березня 2020 року № 427, від 10 квітня 2020 року № 432,</t>
  </si>
  <si>
    <t>від 08 травня 2020 року № 441, 19 червня 2020 року № 447)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</si>
  <si>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</si>
  <si>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</si>
  <si>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</si>
  <si>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</si>
  <si>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</si>
  <si>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Разом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</si>
  <si>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</si>
  <si>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</si>
  <si>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</si>
  <si>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</si>
  <si>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</si>
  <si>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0110150</t>
  </si>
  <si>
    <t>0150</t>
  </si>
  <si>
    <t>0111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</si>
  <si>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</si>
  <si>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0110180</t>
  </si>
  <si>
    <t>0180</t>
  </si>
  <si>
    <t>0133</t>
  </si>
  <si>
    <t>Інша діяльність у сфері державного управління</t>
  </si>
  <si>
    <t>0112020</t>
  </si>
  <si>
    <t>2020</t>
  </si>
  <si>
    <t>0732</t>
  </si>
  <si>
    <t>Спеціалізована стаціонарна медична допомога населенню</t>
  </si>
  <si>
    <t>у тому числі за рахунок іншої субвенції з місцевого бюджету</t>
  </si>
  <si>
    <t>0112144</t>
  </si>
  <si>
    <t>2144</t>
  </si>
  <si>
    <t>0763</t>
  </si>
  <si>
    <t>Централізовані заходи з лікування хворих на цукровий та нецукровий діабет</t>
  </si>
  <si>
    <t>у тому числі за рахунок субвенції з місцевого бюджету на здійснення переданих видатків у сфері охорони здоров'я за рахунок коштів медичної субвенції</t>
  </si>
  <si>
    <t>0113104</t>
  </si>
  <si>
    <t>3104</t>
  </si>
  <si>
    <t>1020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</si>
  <si>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</si>
  <si>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0113140</t>
  </si>
  <si>
    <t>3140</t>
  </si>
  <si>
    <t>1040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</si>
  <si>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</si>
  <si>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0116030</t>
  </si>
  <si>
    <t>6030</t>
  </si>
  <si>
    <t>0620</t>
  </si>
  <si>
    <t>Організація благоустрою населених пунктів</t>
  </si>
  <si>
    <t>0117330</t>
  </si>
  <si>
    <t>7330</t>
  </si>
  <si>
    <t>0443</t>
  </si>
  <si>
    <t>Будівництво1 інших об`єктів комунальної власності</t>
  </si>
  <si>
    <t>0117461</t>
  </si>
  <si>
    <t>7461</t>
  </si>
  <si>
    <t>0456</t>
  </si>
  <si>
    <t>Утримання та розвиток автомобільних доріг та дорожньої інфраструктури за рахунок коштів місцевого бюджету</t>
  </si>
  <si>
    <t>0117640</t>
  </si>
  <si>
    <t>7640</t>
  </si>
  <si>
    <t>0470</t>
  </si>
  <si>
    <t>Заходи з енергозбереження</t>
  </si>
  <si>
    <t>0119740</t>
  </si>
  <si>
    <t>9740</t>
  </si>
  <si>
    <t>Субвенція з місцевого бюджету на здійснення природоохоронних заходів</t>
  </si>
  <si>
    <t>0119800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</si>
  <si>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</si>
  <si>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</si>
  <si>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0600000</t>
  </si>
  <si>
    <t>Відділ освіти, культури, молоді та спорту Смолінської селищної ради</t>
  </si>
  <si>
    <t>0610000</t>
  </si>
  <si>
    <t>0610160</t>
  </si>
  <si>
    <t>0160</t>
  </si>
  <si>
    <t>Керівництво і управління у відповідній сфері у містах (місті Києві), селищах, селах, об`єднаних територіальних громадах</t>
  </si>
  <si>
    <t>0611020</t>
  </si>
  <si>
    <t>0921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</si>
  <si>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групами))</t>
  </si>
  <si>
    <t>0611090</t>
  </si>
  <si>
    <t>1090</t>
  </si>
  <si>
    <t>0960</t>
  </si>
  <si>
    <t>Надання позашкільної освіти закладами позашкільної освіти, заходи із позашкільної роботи з дітьми</t>
  </si>
  <si>
    <t>0614030</t>
  </si>
  <si>
    <t>4030</t>
  </si>
  <si>
    <t>0824</t>
  </si>
  <si>
    <t>Забезпечення діяльності бібліотек</t>
  </si>
  <si>
    <t>0614060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</si>
  <si>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</si>
  <si>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</si>
  <si>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</si>
  <si>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0617321</t>
  </si>
  <si>
    <t>7321</t>
  </si>
  <si>
    <t>Будівництво освітніх установ та закладів</t>
  </si>
  <si>
    <t>УСЬОГО</t>
  </si>
  <si>
    <t>Додаток 4</t>
  </si>
  <si>
    <t xml:space="preserve">Міжбюджетні трансферти між селищним бюджетом 
та іншими бюджетами на 2020 рік                      </t>
  </si>
  <si>
    <t>Код бюджету</t>
  </si>
  <si>
    <t>Найменування бюджету - одержувача/ надавача міжбюджетного трансферту</t>
  </si>
  <si>
    <t>41040200 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</si>
  <si>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Субвенції до селищного бюджету</t>
  </si>
  <si>
    <t>Субвенції з селищного бюджету</t>
  </si>
  <si>
    <t>субвенції загального фонду:</t>
  </si>
  <si>
    <t>субвенції спеціального фонду</t>
  </si>
  <si>
    <t>41033900 Освітня субвенція з державного бюджету місцевим бюджетам</t>
  </si>
  <si>
    <t>41034200 Медична субвенція з державного бюджету місцевим бюджетам</t>
  </si>
  <si>
    <t>41051000 Субвенція з місцевого бюджету на здійснення переданих видатків у сфері освіти за рахунок коштів освітньої субвенції</t>
  </si>
  <si>
    <t>у тому числі:</t>
  </si>
  <si>
    <t>41051100 Субвенція з місцевого бюджету за рахунок залишку коштів освітньої субвенції, що утворився на початок бюджетного періоду</t>
  </si>
  <si>
    <t>41051200 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</si>
  <si>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41051400 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</si>
  <si>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41051500 Субвенція з місцевого бюджету на здійснення переданих видатків у сфері охорони здоров'я за рахунок коштів медичної субвенції</t>
  </si>
  <si>
    <t>41053900 Інші субвенції з місцевого бюджету</t>
  </si>
  <si>
    <t>41055000 Субвенція з місцевого бюджету на здійснення підтримки окремих закладів та заходів у системі охорони здоров`я за рахунок відповідної субвенції з державного бюджету</t>
  </si>
  <si>
    <t>на фінансування відділень дзюдо та футболу МДЮСШ, які працюють на базі Смолінського НВО</t>
  </si>
  <si>
    <t>на компенсаційні виплати фізичним особам, які надають соціальні послуги та проживають на території Смолінської ОТГ</t>
  </si>
  <si>
    <t>на виконання комплексної цільової програми для пільгових категорій населення</t>
  </si>
  <si>
    <t>на виконання програми розвитку первинної медико-санітарної допомоги в Смолінській ОТГ на 2020 рік</t>
  </si>
  <si>
    <t>відповідно до Комплексної програми профілактики злочинності і правопорушень на 2019-2020 роки для  Головного управління національної поліції в Кіровоградській області</t>
  </si>
  <si>
    <t>на виконання програми цивільного захисту населення і території Смолінської селищної ради на 2016-2020 роки на поліпшення матеріального  для 34 ДПРЧ У ДСНС України у Кіровоградській області з охорони об'єктів</t>
  </si>
  <si>
    <t>на оплату праці з нарахуваннями пелагогічних працівників інклюзивно-ресурсних центрів</t>
  </si>
  <si>
    <t>на ремонт та придбання обладнання для їдалень (харчоблоків) закладів загальної середньої освіти</t>
  </si>
  <si>
    <t>проведення (надання) додаткових психолого-педагогічних і корекційно-розвиткових занять (послуг) та придбання спеціальних засобів корекції психофізичного розвитку для учнів інклюзивних класів закладів загальної середньої освіти</t>
  </si>
  <si>
    <t>на закупівлю засобів навчання та обладнання для навчальних кабінетів початкової школи</t>
  </si>
  <si>
    <t>цільові видатки на лікування хворих на цукровий та нецукровий діабет</t>
  </si>
  <si>
    <t>для ДНЗ "Ромашка" та ДНЗ "Теремок" на харчування</t>
  </si>
  <si>
    <t>для Смолінського НВО для придбання дверей</t>
  </si>
  <si>
    <t>для КНП "СМСЧ" Смолінської селищної ради на покращення матеріально- технічного стану лікарні</t>
  </si>
  <si>
    <t>на лікування хворих на цукровий діабет інсуліном та нецукровий діабет десмопресином</t>
  </si>
  <si>
    <t>на підтримку окремих закладів охорони здоров'я, які надають первинну, вторинну (спеціалізовану), третинну (високоспеціалізовану) та екстренну медичну допомогу за програмою державних гарантій медичного обслуговування населення, та закладів, які передбачено передати з державної у комунальну власність</t>
  </si>
  <si>
    <t>відшкодування вартості проїзду один раз на рік громадянам постраждалих в наслідок Чорнобильської катастрофи</t>
  </si>
  <si>
    <t>для визначення видатків з місцевого бюджету на відшкодування пільг з послуг зв'язку ПАТ "Укртелеком"</t>
  </si>
  <si>
    <t>(видатки споживання)</t>
  </si>
  <si>
    <t>(видатки розвитку)</t>
  </si>
  <si>
    <t>Бюджет Смолінської селищної ОТГ</t>
  </si>
  <si>
    <t>Районний бюджет Маловисківського району</t>
  </si>
  <si>
    <t>Державний бюджет України</t>
  </si>
  <si>
    <t>Обласний бюджет Кіровоградської області</t>
  </si>
  <si>
    <t>Усього:</t>
  </si>
  <si>
    <t>Селищний голова ______________________ Мазура М.М.</t>
  </si>
  <si>
    <t>Додаток 5</t>
  </si>
  <si>
    <t>об'єктів, фінансування яких здійснюється у 2020 році за рахунок коштів бюджету розвитку Смолінської об'єднаної територіальної громади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</si>
  <si>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</si>
  <si>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кредиту-вання місцевих бюджетів</t>
  </si>
  <si>
    <t>Код Функціона-льної класифікації видатків та креди-тування бюджету</t>
  </si>
  <si>
    <t>Найменування головного розпорядника коштів селищного бюджету/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</si>
  <si>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Найменування об’єкта відповідно до проектно-кошторисної документації</t>
  </si>
  <si>
    <t>Загальна тривалість будивництва (рік початку і завершення)</t>
  </si>
  <si>
    <t>Загальна вартість будівництва, гривень</t>
  </si>
  <si>
    <t>Рівень виконання робіт на початок бюджетного періоду, %</t>
  </si>
  <si>
    <t>Обсяг видатків бюджету розвитку, гривень</t>
  </si>
  <si>
    <t>Рівень готовності об’єкта на кінець бюджетного періоду, %</t>
  </si>
  <si>
    <t>0110100</t>
  </si>
  <si>
    <t>Державне управління</t>
  </si>
  <si>
    <t>Капітальний ремонт приміщень Смолінської селищної ради по вул. Казакова, 39  в  смтСмоліне Маловисківського району Кіровоградської області</t>
  </si>
  <si>
    <t>2019-2020</t>
  </si>
  <si>
    <t>0112000</t>
  </si>
  <si>
    <t>Охорона здоров'я</t>
  </si>
  <si>
    <t>Капітальний ремонт стаціонарного флюорографа(12Ф7) зі встановленням двох комп'ютерних робочих місць.</t>
  </si>
  <si>
    <t>0117000</t>
  </si>
  <si>
    <t>Економічна діяльність</t>
  </si>
  <si>
    <t>0117325</t>
  </si>
  <si>
    <t>7325</t>
  </si>
  <si>
    <t>Будівництво споруд, установ та закладів фізичної культури і спорту</t>
  </si>
  <si>
    <t>Реконструкція спортивного майданчику по вул.Казакова в смт Смоліне Маловисківського району Кіровоградської області під ролердром</t>
  </si>
  <si>
    <t>Будівництво інших об`єктів комунальної власності</t>
  </si>
  <si>
    <t>Реконструкція вуличного освітлення від КТП-318 на ділянці дороги між вул.Ватутіна та вул.Молодіжна в с.Березівка Маловисківського району Кіровоградської області</t>
  </si>
  <si>
    <t>Реконструкція мереж вуличного освітлення від ЗТП-П-12 по вул. Казакова (біля ринку) в смт Смоліне Маловисківського району Кіровоградської області</t>
  </si>
  <si>
    <t xml:space="preserve">Капітальний ремонт благоустрою сквера в смт Смоліне Маловисківського району Кіровоградської області </t>
  </si>
  <si>
    <t>Реконструкція квартири №3 по вул.Казакова буд.№22 в смт Смоліне Маловисківського району Кіровоградської області</t>
  </si>
  <si>
    <t>Утримання та розвиток автомобільних доріг та дорожньої інфраструктури за рахунок місцевого бюджету</t>
  </si>
  <si>
    <t>Капітальний ремонт вулиці Садова в смт Смоліне Маловисківського району Кіровоградської області</t>
  </si>
  <si>
    <t>2019-2021</t>
  </si>
  <si>
    <t xml:space="preserve">Капітальний ремонт дороги по вул.Нова від перехрестя з вул.Будівельників в с. Березівка Маловисківського району Кіровоградської області </t>
  </si>
  <si>
    <t>2018-2021</t>
  </si>
  <si>
    <t>Капітальний ремонт вул.Зарічна в смт Смоліне Маловисківського району Кіровоградської області</t>
  </si>
  <si>
    <t>Капітальний ремонт тротуару по вул.Казакова (з влаштуванням паркувального майданчику) в смт.Смоліне</t>
  </si>
  <si>
    <t>Відділ освіти, культури, молоді та спорту</t>
  </si>
  <si>
    <t>0617000</t>
  </si>
  <si>
    <t>.0921</t>
  </si>
  <si>
    <t>Надання загальної середньої освіти загальноосвітніми навчальними закладами (в т.ч. школою-дитячим садком, інтернатом при школі), спеціалізованими школами, ліцеями, гімназіями, колегіумами</t>
  </si>
  <si>
    <t>"Реконструкція автоматичної пожежної сигналізації (АПС), встановлення сучасної автоматичної пожежної сигналізації (АПС), системи оповіщення про пожежу (СО), системи передавання тривожних сповіщень (СПТС) в приміщенні головного корпусу Смолінського НВО, що розатошоване за адресою смт Смоліне вул Казакова 42</t>
  </si>
  <si>
    <t>Капітальний ремонт покрівлі Смолінського НВО</t>
  </si>
  <si>
    <t>Капітальний ремонт Спортивного комплексу Смолінського НВО</t>
  </si>
  <si>
    <t>Реконструкція спортивного майданчика під багатофункціональний спортивний майданчик із штучним покриттям на територіії Смолінської ЗШ № 1 І-ІІІ ступенів за адресою: Кіровоградська область Маловисківський район смт Смоліне вул Будівельників, 1</t>
  </si>
  <si>
    <t>Реконструкція спортивного майданчика під багатофункціональний спортивний майданчик із штучним покриттям на територіії Смолінського НВО за адресою: вул.Казакова, 42, смт Смоліне Маловисківського району Кіровоградської області</t>
  </si>
  <si>
    <t>Х</t>
  </si>
  <si>
    <t>Селищний голова ___________________ Мазура М.М.</t>
  </si>
  <si>
    <t>Додаток 7</t>
  </si>
  <si>
    <t>РОЗПОДІЛ</t>
  </si>
  <si>
    <t>витрат місцевого бюджету на реалізацію місцевих програм у 2020 році</t>
  </si>
  <si>
    <t>№ 
з/п</t>
  </si>
  <si>
    <t xml:space="preserve">Код типової програмної класифікації видатків та кредитування місцевих бюджетів 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</si>
  <si>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</si>
  <si>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
відповідального виконавця, найменування бюджетної програми згідно з Типовою
програмною класифікацією видатків та кредитування місцевих бюджетів. Найменування
місцевої програми</t>
  </si>
  <si>
    <t>Дата та № рішення селищної ради про затвердження програми</t>
  </si>
  <si>
    <t xml:space="preserve">Передбачено у видатках місцевого бюджету 
на 2020 рік                                                                          </t>
  </si>
  <si>
    <t>загальний
фонд</t>
  </si>
  <si>
    <t>спеціальний
фонд</t>
  </si>
  <si>
    <t>УСЬОГО
видатків</t>
  </si>
  <si>
    <t>4</t>
  </si>
  <si>
    <t>5</t>
  </si>
  <si>
    <t>6</t>
  </si>
  <si>
    <t>1.</t>
  </si>
  <si>
    <t>Цільова програма з організаційного, інформаційно-аналітичного та матеріально-технічного забезпечення діяльності Смолінської об’єднаної територіальної громади на 2020 рік</t>
  </si>
  <si>
    <t>Від 20.12.2019
№367</t>
  </si>
  <si>
    <t xml:space="preserve">Державне управління   </t>
  </si>
  <si>
    <t>УСЬОГО ЗА ПРОГРАМОЮ</t>
  </si>
  <si>
    <t>2.</t>
  </si>
  <si>
    <t>Програма соціальної підтримки дітей Смолінської об'єднаної територіальної громади на 2020 рік</t>
  </si>
  <si>
    <t>Від 20.12.2019 
№367 в редакції рішення від 10.04.2020 №428</t>
  </si>
  <si>
    <t>0113000</t>
  </si>
  <si>
    <t>Соціальний захист та соціальне забезпечення</t>
  </si>
  <si>
    <t>0113112</t>
  </si>
  <si>
    <t>3112</t>
  </si>
  <si>
    <t>Заходи державної політики з питань дітей та їх соціального захисту</t>
  </si>
  <si>
    <t>3.</t>
  </si>
  <si>
    <t xml:space="preserve">Комплексна програма соціальної підтримки  учасників АТО, операції Об’єднаних сил, постраждалих учасників Революції Гідності, учасників-добровольців, які брали участь у захисті територіальної цілісності та державного суверенітету на Сході України та вшанування пам’яті загиблих на 2018 – 2020 роки Смолінської об’єднаної територіальної громади
</t>
  </si>
  <si>
    <r>
      <t>Від 22.12.2017</t>
    </r>
    <r>
      <rPr>
        <sz val="12"/>
        <rFont val="Times New Roman"/>
        <family val="1"/>
        <charset val="204"/>
      </rPr>
      <t xml:space="preserve"> </t>
    </r>
    <r>
      <rPr>
        <i/>
        <sz val="12"/>
        <rFont val="Times New Roman"/>
        <family val="1"/>
        <charset val="204"/>
      </rPr>
      <t>№31
в редакції рішення 
від 20.12.2019
№367</t>
    </r>
  </si>
  <si>
    <t>0113242</t>
  </si>
  <si>
    <t>3242</t>
  </si>
  <si>
    <t>Інші заходи у сфері соціального захисту і соціального забезпечення</t>
  </si>
  <si>
    <t>4.</t>
  </si>
  <si>
    <t xml:space="preserve">Програма соціального захисту малозабезпечених верств населення Смолінської об’єднаної територіальної громади на 2018-2020 роки
</t>
  </si>
  <si>
    <t>Від 22.12.2017
 №31
в редакції рішення
від 31.08.2020
№481</t>
  </si>
  <si>
    <t>5.</t>
  </si>
  <si>
    <t xml:space="preserve">Програма соціального захисту громадян Смолінської об’єднаної територіальної громади, які постраждали внаслідок Чорнобильської катастрофи на 2018-2020 рік
</t>
  </si>
  <si>
    <t>Від 22.12.2017
 №31
в редакції рішення
від 20.12.2019
№367</t>
  </si>
  <si>
    <t>6.</t>
  </si>
  <si>
    <t>Програма охорони навколишнього природного середовища Смолінської об’єднаної територіальної громади на 2019 – 2023 роки</t>
  </si>
  <si>
    <t>Від 21.12.2018 
№223 в редакції рішення від 31.08.2020   №481</t>
  </si>
  <si>
    <t>0118000</t>
  </si>
  <si>
    <t>Інша діяльність</t>
  </si>
  <si>
    <t>7.</t>
  </si>
  <si>
    <t xml:space="preserve">Комплексна цільова програма для пільгових категорій населення Смолінської об’єднаної територіальної громади на 2018-2020 роки
</t>
  </si>
  <si>
    <t>0119000</t>
  </si>
  <si>
    <t>Міжбюджетні трансферти</t>
  </si>
  <si>
    <t>0119770</t>
  </si>
  <si>
    <t>9770</t>
  </si>
  <si>
    <t>8.</t>
  </si>
  <si>
    <t xml:space="preserve">Програма призначення і виплати компенсацій фізичним особам, які надають соціальні послуги на 2018-2020 роки
</t>
  </si>
  <si>
    <t>9.</t>
  </si>
  <si>
    <t>Програма розвитку земельних відносин Смолінської об'єднаної територіальної громади на 2017 - 2020 р.р.</t>
  </si>
  <si>
    <t>Від 22.12.2017
 №147
в редакції рішення
від 21.12.2018
№223</t>
  </si>
  <si>
    <t>0117130</t>
  </si>
  <si>
    <t>7130</t>
  </si>
  <si>
    <t>0421</t>
  </si>
  <si>
    <t>Здійснення заходів із землеустрою</t>
  </si>
  <si>
    <t>10.</t>
  </si>
  <si>
    <t>Програма економічного і соціального розвитку Смолінської об’єднаної територіальної громади на 2018-2020 роки</t>
  </si>
  <si>
    <t>Від 22.12.2017
 №33
в редакції рішення
від 07.02.2020
№406</t>
  </si>
  <si>
    <t>0116000</t>
  </si>
  <si>
    <t>Житлово-комунальне господарство</t>
  </si>
  <si>
    <t>0117363</t>
  </si>
  <si>
    <t>7363</t>
  </si>
  <si>
    <t>0490</t>
  </si>
  <si>
    <t>Виконання інвестиційних проектів в рамках здійснення заходів щодо соціально-економічного розвитку окремих територій</t>
  </si>
  <si>
    <t>0117370</t>
  </si>
  <si>
    <t>7370</t>
  </si>
  <si>
    <t>Реалізація інших заходів щодо соціально-економічного розвитку територій</t>
  </si>
  <si>
    <t xml:space="preserve">Інші субвенції з місцевого бюджету </t>
  </si>
  <si>
    <t>11.</t>
  </si>
  <si>
    <t>Комплексна програма розвитку освіти Смолінської об’єднаної територіальної громади на 2019-2021</t>
  </si>
  <si>
    <t>Від 21.12.2018 
№223 в редакції рішення від 05.04.2019   №277</t>
  </si>
  <si>
    <t>Орган з питань освіти і науки</t>
  </si>
  <si>
    <t>0611000</t>
  </si>
  <si>
    <t>Освіта</t>
  </si>
  <si>
    <t>.0611020</t>
  </si>
  <si>
    <t xml:space="preserve">Економічна діяльність </t>
  </si>
  <si>
    <t>12.</t>
  </si>
  <si>
    <t>Програма надання одноразової допомоги дітям-сиротам і дітям, позбавленим батьківського піклування після досягнення 18-річного віку на території Смолінської ОТГ на 2020-2021 рік</t>
  </si>
  <si>
    <t>Від 07.02.2020
 №405</t>
  </si>
  <si>
    <t>0610100</t>
  </si>
  <si>
    <t>0110160</t>
  </si>
  <si>
    <t>13.</t>
  </si>
  <si>
    <t>Програма розвитку культури Смолінської об’єднаної територіальної громади на 2020 рік</t>
  </si>
  <si>
    <t xml:space="preserve">Від 20.12.2019
 №367   в редакції рішення від 31.08.2020 №481     </t>
  </si>
  <si>
    <t>0614000</t>
  </si>
  <si>
    <t>Культура і мистецтво</t>
  </si>
  <si>
    <t>14.</t>
  </si>
  <si>
    <t>Програма розвитку медичної  допомоги та стимулів для медичних працівників Смолінської об'єднаної територіальної громади на 2019-2023 роки</t>
  </si>
  <si>
    <t>Від 21.12.2018 
№223                  в редакції рішення
від 31.08.2020
№481</t>
  </si>
  <si>
    <t>15.</t>
  </si>
  <si>
    <t>Програма підтримки та розвитку комунального некомерційного підприємства "Смолінський центр первинної медико-санітарної допомоги" Смолінської селищної ради на період 2020-2022 роки</t>
  </si>
  <si>
    <t>Від 10.04.2020 
№429</t>
  </si>
  <si>
    <t>.0112111</t>
  </si>
  <si>
    <t>0726</t>
  </si>
  <si>
    <t>Первинна медична допомога населенню, що надається центрами первинної медичної (медико-санітарної) допомоги</t>
  </si>
  <si>
    <t>16.</t>
  </si>
  <si>
    <t xml:space="preserve">Комплексна програма профілактики і правопорушень на 2019 - 2020 роки </t>
  </si>
  <si>
    <t>Від 15.02.2019 
№239</t>
  </si>
  <si>
    <t>.0119800</t>
  </si>
  <si>
    <t>17.</t>
  </si>
  <si>
    <t>Програма цивільного захисту населення і території Смолінської селищної ради на 2016 - 2020 роки</t>
  </si>
  <si>
    <t>Від 26.02.2016 
№53                                     в редавкції рішення від 10.04.2020             №428</t>
  </si>
  <si>
    <t>18.</t>
  </si>
  <si>
    <t>Програма фінансової підтримки КП «Селищний ринок», КП «Енерговодоканал» та ОКВП «Дніпро-Кіровоград»,КП «Добробут»,що здійснюють свою діяльність на території Смолінської селищної ради та здійснення внесків до їх статутного капіталу на 2018 –2020 роки</t>
  </si>
  <si>
    <t>Від 05.10.2018 
№180                                     в редакції рішення від 19.06.2020             №462</t>
  </si>
  <si>
    <t>.0116013</t>
  </si>
  <si>
    <t>Забезпечення діяльності водопровідно-каналізаційного господарства</t>
  </si>
  <si>
    <t>РАЗОМ</t>
  </si>
  <si>
    <t>Селищний голова                                                                               Мазура М.М.</t>
  </si>
  <si>
    <t>за рахунок залучення вільного залишку коштів охорони навколишнього природного середовища, що утворився станом на 01 січня 2020 року</t>
  </si>
  <si>
    <t>Доходи від операцій з капіталом  </t>
  </si>
  <si>
    <t>Надходження від продажу основного капіталу  </t>
  </si>
  <si>
    <t>Кошти від відчуження майна, що належить Автономній Республіці Крим та майна, що перебуває в комунальній власності  </t>
  </si>
  <si>
    <t>Усього доходів (без урахування міжбюджетних трансфертів)</t>
  </si>
  <si>
    <t>Субвенції з державного бюджету місцевим бюджетам</t>
  </si>
  <si>
    <t>Освітня субвенція з державного бюджету місцевим бюджетам </t>
  </si>
  <si>
    <t>за рахунок освітньої субвенції з державного бюджету місцевим бюджетам</t>
  </si>
  <si>
    <t>Реконструкція КНС-1 по вул.Шевченка, 1б с.Березівка Маловисківського району Кіровоградської області. Коригування"</t>
  </si>
  <si>
    <t>на співфінансування проекту "Реконструкція КНС-1 по вул.Шевченка, 1б с.Березівка Маловисківського району Кіровоградської області. Коригування"</t>
  </si>
  <si>
    <t>КТПКВ 9740 Субвенція з місцевого бюджету на здійснення природоохоронних заходів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</si>
</sst>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-* #,##0.00_р_._-;\-* #,##0.00_р_._-;_-* &quot;-&quot;??_р_._-;_-@_-"/>
    <numFmt numFmtId="164" formatCode="#,##0.0"/>
    <numFmt numFmtId="165" formatCode="#,##0.000"/>
    <numFmt numFmtId="166" formatCode="\+0.00;[Red]\-0.00"/>
    <numFmt numFmtId="167" formatCode="\+0.0000;[Red]\-0.0000"/>
    <numFmt numFmtId="168" formatCode="_-* #,##0.00_₴_-;\-* #,##0.00_₴_-;_-* &quot;-&quot;??_₴_-;_-@_-"/>
    <numFmt numFmtId="169" formatCode="_(* #,##0.00_);_(* \(#,##0.00\);_(* &quot;-&quot;??_);_(@_)"/>
    <numFmt numFmtId="170" formatCode="#,##0.00000"/>
    <numFmt numFmtId="171" formatCode="000000"/>
    <numFmt numFmtId="172" formatCode="0000"/>
  </numFmts>
  <fonts count="82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2"/>
      <name val="Times New Roman Cyr"/>
      <family val="1"/>
      <charset val="204"/>
    </font>
    <font>
      <b/>
      <sz val="10"/>
      <name val="Times New Roman Cyr"/>
      <family val="1"/>
      <charset val="204"/>
    </font>
    <font>
      <b/>
      <sz val="16"/>
      <name val="Times New Roman Cyr"/>
      <family val="1"/>
      <charset val="204"/>
    </font>
    <font>
      <b/>
      <sz val="16"/>
      <name val="Times New Roman"/>
      <family val="1"/>
      <charset val="204"/>
    </font>
    <font>
      <b/>
      <sz val="16"/>
      <name val="Times New Roman Cyr"/>
      <charset val="204"/>
    </font>
    <font>
      <b/>
      <sz val="16"/>
      <color theme="1"/>
      <name val="Times New Roman"/>
      <family val="1"/>
      <charset val="204"/>
    </font>
    <font>
      <b/>
      <sz val="22"/>
      <name val="Times New Roman Cyr"/>
      <family val="1"/>
      <charset val="204"/>
    </font>
    <font>
      <b/>
      <sz val="11"/>
      <name val="Times New Roman Cyr"/>
      <family val="1"/>
      <charset val="204"/>
    </font>
    <font>
      <b/>
      <sz val="22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sz val="16"/>
      <name val="Times New Roman Cyr"/>
      <charset val="204"/>
    </font>
    <font>
      <b/>
      <sz val="10"/>
      <name val="Times New Roman CYR"/>
      <charset val="204"/>
    </font>
    <font>
      <b/>
      <sz val="13"/>
      <name val="Times New Roman Cyr"/>
      <charset val="204"/>
    </font>
    <font>
      <b/>
      <sz val="16"/>
      <name val="Calibri"/>
      <family val="2"/>
      <charset val="204"/>
    </font>
    <font>
      <b/>
      <sz val="14"/>
      <name val="Times New Roman CYR"/>
      <charset val="204"/>
    </font>
    <font>
      <b/>
      <sz val="12"/>
      <name val="Times New Roman Cyr"/>
      <charset val="204"/>
    </font>
    <font>
      <b/>
      <sz val="16"/>
      <color indexed="8"/>
      <name val="Times New Roman CYR"/>
      <charset val="204"/>
    </font>
    <font>
      <b/>
      <sz val="18"/>
      <color indexed="8"/>
      <name val="Times New Roman CYR"/>
      <charset val="204"/>
    </font>
    <font>
      <b/>
      <sz val="10"/>
      <color indexed="8"/>
      <name val="Times New Roman CYR"/>
      <charset val="204"/>
    </font>
    <font>
      <b/>
      <sz val="13"/>
      <color indexed="8"/>
      <name val="Times New Roman Cyr"/>
      <charset val="204"/>
    </font>
    <font>
      <b/>
      <i/>
      <sz val="16"/>
      <name val="Times New Roman CYR"/>
      <charset val="204"/>
    </font>
    <font>
      <b/>
      <i/>
      <sz val="16"/>
      <color indexed="8"/>
      <name val="Times New Roman CYR"/>
      <charset val="204"/>
    </font>
    <font>
      <b/>
      <i/>
      <sz val="18"/>
      <color indexed="8"/>
      <name val="Times New Roman CYR"/>
      <charset val="204"/>
    </font>
    <font>
      <sz val="16"/>
      <color indexed="8"/>
      <name val="Times New Roman Cyr"/>
      <family val="1"/>
      <charset val="204"/>
    </font>
    <font>
      <sz val="16"/>
      <color indexed="8"/>
      <name val="Times New Roman CYR"/>
      <charset val="204"/>
    </font>
    <font>
      <sz val="18"/>
      <color indexed="8"/>
      <name val="Times New Roman CYR"/>
      <charset val="204"/>
    </font>
    <font>
      <b/>
      <sz val="22"/>
      <color indexed="8"/>
      <name val="Times New Roman CYR"/>
      <charset val="204"/>
    </font>
    <font>
      <sz val="10"/>
      <color indexed="10"/>
      <name val="Times New Roman Cyr"/>
      <family val="1"/>
      <charset val="204"/>
    </font>
    <font>
      <sz val="22"/>
      <color indexed="10"/>
      <name val="Times New Roman CYR"/>
      <charset val="204"/>
    </font>
    <font>
      <i/>
      <sz val="10"/>
      <color indexed="10"/>
      <name val="Times New Roman Cyr"/>
      <family val="1"/>
      <charset val="204"/>
    </font>
    <font>
      <sz val="20"/>
      <color indexed="10"/>
      <name val="Times New Roman Cyr"/>
      <family val="1"/>
      <charset val="204"/>
    </font>
    <font>
      <sz val="14"/>
      <color indexed="10"/>
      <name val="Times New Roman Cyr"/>
      <family val="1"/>
      <charset val="204"/>
    </font>
    <font>
      <i/>
      <sz val="14"/>
      <color indexed="10"/>
      <name val="Times New Roman Cyr"/>
      <family val="1"/>
      <charset val="204"/>
    </font>
    <font>
      <sz val="14"/>
      <color indexed="30"/>
      <name val="Times New Roman Cyr"/>
      <family val="1"/>
      <charset val="204"/>
    </font>
    <font>
      <sz val="18"/>
      <color indexed="10"/>
      <name val="Times New Roman Cyr"/>
      <family val="1"/>
      <charset val="204"/>
    </font>
    <font>
      <sz val="28"/>
      <color indexed="8"/>
      <name val="Times New Roman Cyr"/>
      <family val="1"/>
      <charset val="204"/>
    </font>
    <font>
      <sz val="26"/>
      <name val="Times New Roman"/>
      <family val="1"/>
      <charset val="204"/>
    </font>
    <font>
      <sz val="10"/>
      <name val="Times New Roman Cyr"/>
      <family val="1"/>
      <charset val="204"/>
    </font>
    <font>
      <i/>
      <sz val="10"/>
      <name val="Times New Roman Cyr"/>
      <family val="1"/>
      <charset val="204"/>
    </font>
    <font>
      <sz val="10"/>
      <name val="Courier New"/>
      <family val="3"/>
      <charset val="204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10"/>
      <name val="Helv"/>
      <charset val="204"/>
    </font>
    <font>
      <sz val="16"/>
      <color theme="1"/>
      <name val="Times New Roman"/>
      <family val="1"/>
      <charset val="204"/>
    </font>
    <font>
      <i/>
      <sz val="10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name val="Times New Roman Cyr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10"/>
      <name val="Times New Roman Cyr"/>
      <charset val="204"/>
    </font>
    <font>
      <sz val="14"/>
      <color theme="1"/>
      <name val="Calibri"/>
      <family val="2"/>
      <charset val="204"/>
      <scheme val="minor"/>
    </font>
    <font>
      <b/>
      <sz val="11"/>
      <name val="Times New Roman Cyr"/>
      <charset val="204"/>
    </font>
    <font>
      <b/>
      <sz val="11"/>
      <name val="Times New Roman"/>
      <family val="1"/>
      <charset val="204"/>
    </font>
    <font>
      <b/>
      <sz val="18"/>
      <name val="Times New Roman Cyr"/>
      <charset val="204"/>
    </font>
    <font>
      <b/>
      <i/>
      <sz val="18"/>
      <name val="Times New Roman CYR"/>
      <charset val="204"/>
    </font>
    <font>
      <sz val="16"/>
      <name val="Times New Roman"/>
      <family val="1"/>
      <charset val="204"/>
    </font>
    <font>
      <sz val="14"/>
      <name val="Times New Roman Cyr"/>
      <charset val="204"/>
    </font>
    <font>
      <i/>
      <sz val="16"/>
      <name val="Times New Roman"/>
      <family val="1"/>
      <charset val="204"/>
    </font>
    <font>
      <i/>
      <sz val="14"/>
      <name val="Times New Roman CYR"/>
      <charset val="204"/>
    </font>
    <font>
      <i/>
      <sz val="16"/>
      <name val="Times New Roman CYR"/>
      <charset val="204"/>
    </font>
    <font>
      <b/>
      <i/>
      <sz val="12"/>
      <name val="Times New Roman Cyr"/>
      <charset val="204"/>
    </font>
    <font>
      <b/>
      <sz val="22"/>
      <name val="Times New Roman CYR"/>
      <charset val="204"/>
    </font>
    <font>
      <b/>
      <sz val="19"/>
      <name val="Times New Roman CYR"/>
      <charset val="204"/>
    </font>
    <font>
      <sz val="14"/>
      <name val="Times New Roman Cyr"/>
      <family val="1"/>
      <charset val="204"/>
    </font>
    <font>
      <i/>
      <sz val="14"/>
      <name val="Times New Roman Cyr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2"/>
      <color indexed="10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rgb="FFFF8585"/>
        <bgColor indexed="64"/>
      </patternFill>
    </fill>
    <fill>
      <patternFill patternType="solid">
        <fgColor rgb="FFA7D971"/>
        <bgColor indexed="64"/>
      </patternFill>
    </fill>
    <fill>
      <patternFill patternType="solid">
        <fgColor rgb="FFFFFF5D"/>
        <bgColor indexed="64"/>
      </patternFill>
    </fill>
    <fill>
      <patternFill patternType="solid">
        <fgColor rgb="FF92D050"/>
        <bgColor indexed="64"/>
      </patternFill>
    </fill>
  </fills>
  <borders count="6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71">
    <xf numFmtId="0" fontId="0" fillId="0" borderId="0"/>
    <xf numFmtId="0" fontId="4" fillId="0" borderId="0"/>
    <xf numFmtId="0" fontId="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5" fillId="0" borderId="0"/>
    <xf numFmtId="0" fontId="44" fillId="0" borderId="0"/>
    <xf numFmtId="0" fontId="44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6" fillId="0" borderId="0"/>
    <xf numFmtId="0" fontId="44" fillId="0" borderId="0"/>
    <xf numFmtId="0" fontId="47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6" fillId="0" borderId="0"/>
    <xf numFmtId="0" fontId="44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7" fillId="0" borderId="0"/>
    <xf numFmtId="0" fontId="4" fillId="0" borderId="0"/>
    <xf numFmtId="0" fontId="4" fillId="0" borderId="0"/>
    <xf numFmtId="0" fontId="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8" fillId="0" borderId="0"/>
    <xf numFmtId="0" fontId="47" fillId="0" borderId="0"/>
    <xf numFmtId="0" fontId="49" fillId="0" borderId="0"/>
    <xf numFmtId="168" fontId="46" fillId="0" borderId="0" applyFont="0" applyFill="0" applyBorder="0" applyAlignment="0" applyProtection="0"/>
    <xf numFmtId="168" fontId="46" fillId="0" borderId="0" applyFont="0" applyFill="0" applyBorder="0" applyAlignment="0" applyProtection="0"/>
    <xf numFmtId="169" fontId="47" fillId="0" borderId="0" applyFont="0" applyFill="0" applyBorder="0" applyAlignment="0" applyProtection="0"/>
    <xf numFmtId="43" fontId="47" fillId="0" borderId="0" applyFont="0" applyFill="0" applyBorder="0" applyAlignment="0" applyProtection="0"/>
  </cellStyleXfs>
  <cellXfs count="633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3" fillId="0" borderId="0" xfId="0" applyFont="1"/>
    <xf numFmtId="0" fontId="0" fillId="0" borderId="1" xfId="0" quotePrefix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5" fillId="0" borderId="0" xfId="1" applyFont="1" applyFill="1" applyAlignment="1">
      <alignment vertical="center"/>
    </xf>
    <xf numFmtId="49" fontId="6" fillId="0" borderId="0" xfId="1" applyNumberFormat="1" applyFont="1" applyFill="1" applyAlignment="1">
      <alignment vertical="center"/>
    </xf>
    <xf numFmtId="0" fontId="5" fillId="0" borderId="0" xfId="1" applyFont="1" applyFill="1" applyAlignment="1">
      <alignment horizontal="justify" vertical="center"/>
    </xf>
    <xf numFmtId="164" fontId="7" fillId="0" borderId="0" xfId="1" applyNumberFormat="1" applyFont="1" applyAlignment="1">
      <alignment vertical="center"/>
    </xf>
    <xf numFmtId="164" fontId="5" fillId="0" borderId="0" xfId="1" applyNumberFormat="1" applyFont="1" applyFill="1" applyAlignment="1">
      <alignment vertical="center"/>
    </xf>
    <xf numFmtId="0" fontId="8" fillId="0" borderId="0" xfId="1" applyFont="1" applyFill="1" applyAlignment="1"/>
    <xf numFmtId="0" fontId="9" fillId="0" borderId="0" xfId="1" applyFont="1" applyFill="1" applyBorder="1" applyAlignment="1"/>
    <xf numFmtId="0" fontId="10" fillId="0" borderId="0" xfId="1" applyNumberFormat="1" applyFont="1" applyAlignment="1">
      <alignment wrapText="1"/>
    </xf>
    <xf numFmtId="0" fontId="10" fillId="0" borderId="0" xfId="1" applyNumberFormat="1" applyFont="1" applyAlignment="1">
      <alignment horizontal="left"/>
    </xf>
    <xf numFmtId="0" fontId="10" fillId="0" borderId="0" xfId="1" applyNumberFormat="1" applyFont="1" applyAlignment="1">
      <alignment horizontal="left" wrapText="1"/>
    </xf>
    <xf numFmtId="0" fontId="12" fillId="0" borderId="0" xfId="1" applyFont="1" applyFill="1" applyAlignment="1">
      <alignment vertical="center"/>
    </xf>
    <xf numFmtId="164" fontId="12" fillId="0" borderId="0" xfId="1" applyNumberFormat="1" applyFont="1" applyFill="1" applyAlignment="1">
      <alignment vertical="center"/>
    </xf>
    <xf numFmtId="0" fontId="14" fillId="0" borderId="1" xfId="0" quotePrefix="1" applyFont="1" applyBorder="1" applyAlignment="1">
      <alignment horizontal="left"/>
    </xf>
    <xf numFmtId="0" fontId="11" fillId="0" borderId="0" xfId="1" applyFont="1" applyFill="1" applyAlignment="1">
      <alignment horizontal="center" vertical="center" wrapText="1"/>
    </xf>
    <xf numFmtId="0" fontId="14" fillId="0" borderId="0" xfId="0" applyFont="1"/>
    <xf numFmtId="49" fontId="12" fillId="0" borderId="0" xfId="1" applyNumberFormat="1" applyFont="1" applyFill="1" applyAlignment="1">
      <alignment horizontal="center" vertical="center"/>
    </xf>
    <xf numFmtId="0" fontId="12" fillId="0" borderId="0" xfId="1" applyFont="1" applyFill="1" applyAlignment="1">
      <alignment horizontal="justify" vertical="center"/>
    </xf>
    <xf numFmtId="0" fontId="12" fillId="0" borderId="0" xfId="1" applyFont="1" applyFill="1" applyAlignment="1">
      <alignment horizontal="center" vertical="center"/>
    </xf>
    <xf numFmtId="164" fontId="15" fillId="0" borderId="0" xfId="1" applyNumberFormat="1" applyFont="1" applyFill="1" applyAlignment="1">
      <alignment horizontal="right" vertical="center"/>
    </xf>
    <xf numFmtId="164" fontId="15" fillId="0" borderId="0" xfId="1" applyNumberFormat="1" applyFont="1" applyFill="1" applyAlignment="1">
      <alignment horizontal="center" vertical="center"/>
    </xf>
    <xf numFmtId="0" fontId="6" fillId="0" borderId="0" xfId="1" applyFont="1" applyFill="1" applyAlignment="1">
      <alignment vertical="center"/>
    </xf>
    <xf numFmtId="164" fontId="6" fillId="0" borderId="0" xfId="1" applyNumberFormat="1" applyFont="1" applyFill="1" applyAlignment="1">
      <alignment vertical="center"/>
    </xf>
    <xf numFmtId="3" fontId="19" fillId="0" borderId="14" xfId="1" applyNumberFormat="1" applyFont="1" applyFill="1" applyBorder="1" applyAlignment="1">
      <alignment horizontal="center" vertical="center" wrapText="1"/>
    </xf>
    <xf numFmtId="3" fontId="19" fillId="0" borderId="15" xfId="1" applyNumberFormat="1" applyFont="1" applyFill="1" applyBorder="1" applyAlignment="1">
      <alignment horizontal="center" vertical="center" wrapText="1"/>
    </xf>
    <xf numFmtId="3" fontId="19" fillId="0" borderId="16" xfId="1" applyNumberFormat="1" applyFont="1" applyFill="1" applyBorder="1" applyAlignment="1">
      <alignment horizontal="center" vertical="center" wrapText="1"/>
    </xf>
    <xf numFmtId="0" fontId="20" fillId="0" borderId="0" xfId="1" applyFont="1" applyFill="1" applyAlignment="1">
      <alignment vertical="center"/>
    </xf>
    <xf numFmtId="164" fontId="20" fillId="0" borderId="0" xfId="1" applyNumberFormat="1" applyFont="1" applyFill="1" applyAlignment="1">
      <alignment vertical="center"/>
    </xf>
    <xf numFmtId="49" fontId="9" fillId="0" borderId="17" xfId="1" applyNumberFormat="1" applyFont="1" applyFill="1" applyBorder="1" applyAlignment="1">
      <alignment horizontal="center" vertical="top" wrapText="1"/>
    </xf>
    <xf numFmtId="49" fontId="21" fillId="0" borderId="1" xfId="1" applyNumberFormat="1" applyFont="1" applyFill="1" applyBorder="1" applyAlignment="1">
      <alignment horizontal="center" vertical="top"/>
    </xf>
    <xf numFmtId="49" fontId="21" fillId="0" borderId="17" xfId="1" applyNumberFormat="1" applyFont="1" applyFill="1" applyBorder="1" applyAlignment="1">
      <alignment horizontal="center" vertical="top"/>
    </xf>
    <xf numFmtId="49" fontId="21" fillId="0" borderId="18" xfId="1" applyNumberFormat="1" applyFont="1" applyFill="1" applyBorder="1" applyAlignment="1">
      <alignment horizontal="center" vertical="top"/>
    </xf>
    <xf numFmtId="2" fontId="10" fillId="0" borderId="3" xfId="1" quotePrefix="1" applyNumberFormat="1" applyFont="1" applyFill="1" applyBorder="1" applyAlignment="1">
      <alignment vertical="center" wrapText="1"/>
    </xf>
    <xf numFmtId="165" fontId="21" fillId="0" borderId="1" xfId="1" applyNumberFormat="1" applyFont="1" applyFill="1" applyBorder="1" applyAlignment="1">
      <alignment vertical="top" wrapText="1"/>
    </xf>
    <xf numFmtId="164" fontId="22" fillId="0" borderId="17" xfId="1" applyNumberFormat="1" applyFont="1" applyFill="1" applyBorder="1" applyAlignment="1">
      <alignment horizontal="right" vertical="top"/>
    </xf>
    <xf numFmtId="164" fontId="22" fillId="0" borderId="1" xfId="1" applyNumberFormat="1" applyFont="1" applyFill="1" applyBorder="1" applyAlignment="1">
      <alignment horizontal="right" vertical="top"/>
    </xf>
    <xf numFmtId="4" fontId="22" fillId="0" borderId="17" xfId="1" applyNumberFormat="1" applyFont="1" applyFill="1" applyBorder="1" applyAlignment="1">
      <alignment horizontal="right" vertical="top"/>
    </xf>
    <xf numFmtId="0" fontId="23" fillId="0" borderId="0" xfId="1" applyFont="1" applyFill="1" applyAlignment="1">
      <alignment vertical="center"/>
    </xf>
    <xf numFmtId="164" fontId="24" fillId="0" borderId="0" xfId="1" applyNumberFormat="1" applyFont="1" applyFill="1" applyAlignment="1">
      <alignment vertical="center"/>
    </xf>
    <xf numFmtId="0" fontId="24" fillId="0" borderId="0" xfId="1" applyFont="1" applyFill="1" applyAlignment="1">
      <alignment vertical="center"/>
    </xf>
    <xf numFmtId="49" fontId="25" fillId="0" borderId="17" xfId="1" applyNumberFormat="1" applyFont="1" applyFill="1" applyBorder="1" applyAlignment="1">
      <alignment horizontal="center" vertical="top" wrapText="1"/>
    </xf>
    <xf numFmtId="49" fontId="26" fillId="0" borderId="19" xfId="1" applyNumberFormat="1" applyFont="1" applyFill="1" applyBorder="1" applyAlignment="1">
      <alignment horizontal="center" vertical="top"/>
    </xf>
    <xf numFmtId="49" fontId="26" fillId="0" borderId="7" xfId="1" applyNumberFormat="1" applyFont="1" applyFill="1" applyBorder="1" applyAlignment="1">
      <alignment horizontal="center" vertical="top"/>
    </xf>
    <xf numFmtId="49" fontId="26" fillId="0" borderId="8" xfId="1" applyNumberFormat="1" applyFont="1" applyFill="1" applyBorder="1" applyAlignment="1">
      <alignment horizontal="center" vertical="top"/>
    </xf>
    <xf numFmtId="3" fontId="25" fillId="0" borderId="17" xfId="1" applyNumberFormat="1" applyFont="1" applyFill="1" applyBorder="1" applyAlignment="1">
      <alignment horizontal="left" vertical="top" wrapText="1"/>
    </xf>
    <xf numFmtId="165" fontId="21" fillId="0" borderId="19" xfId="1" applyNumberFormat="1" applyFont="1" applyFill="1" applyBorder="1" applyAlignment="1">
      <alignment vertical="top" wrapText="1"/>
    </xf>
    <xf numFmtId="164" fontId="22" fillId="0" borderId="7" xfId="1" applyNumberFormat="1" applyFont="1" applyFill="1" applyBorder="1" applyAlignment="1">
      <alignment horizontal="right" vertical="top"/>
    </xf>
    <xf numFmtId="164" fontId="22" fillId="0" borderId="19" xfId="1" applyNumberFormat="1" applyFont="1" applyFill="1" applyBorder="1" applyAlignment="1">
      <alignment horizontal="right" vertical="top"/>
    </xf>
    <xf numFmtId="4" fontId="27" fillId="0" borderId="7" xfId="1" applyNumberFormat="1" applyFont="1" applyFill="1" applyBorder="1" applyAlignment="1">
      <alignment horizontal="right" vertical="top"/>
    </xf>
    <xf numFmtId="49" fontId="28" fillId="0" borderId="19" xfId="1" applyNumberFormat="1" applyFont="1" applyFill="1" applyBorder="1" applyAlignment="1">
      <alignment horizontal="center" vertical="top"/>
    </xf>
    <xf numFmtId="49" fontId="28" fillId="0" borderId="20" xfId="1" applyNumberFormat="1" applyFont="1" applyFill="1" applyBorder="1" applyAlignment="1">
      <alignment horizontal="center" vertical="top"/>
    </xf>
    <xf numFmtId="49" fontId="28" fillId="0" borderId="21" xfId="1" applyNumberFormat="1" applyFont="1" applyFill="1" applyBorder="1" applyAlignment="1">
      <alignment horizontal="center" vertical="top"/>
    </xf>
    <xf numFmtId="0" fontId="28" fillId="0" borderId="7" xfId="1" applyFont="1" applyFill="1" applyBorder="1" applyAlignment="1">
      <alignment vertical="top" wrapText="1"/>
    </xf>
    <xf numFmtId="49" fontId="28" fillId="0" borderId="7" xfId="1" applyNumberFormat="1" applyFont="1" applyFill="1" applyBorder="1" applyAlignment="1">
      <alignment vertical="top"/>
    </xf>
    <xf numFmtId="49" fontId="28" fillId="0" borderId="7" xfId="1" applyNumberFormat="1" applyFont="1" applyFill="1" applyBorder="1" applyAlignment="1">
      <alignment horizontal="center" vertical="top"/>
    </xf>
    <xf numFmtId="165" fontId="28" fillId="0" borderId="7" xfId="1" applyNumberFormat="1" applyFont="1" applyFill="1" applyBorder="1" applyAlignment="1">
      <alignment vertical="top" wrapText="1"/>
    </xf>
    <xf numFmtId="165" fontId="29" fillId="0" borderId="19" xfId="1" applyNumberFormat="1" applyFont="1" applyFill="1" applyBorder="1" applyAlignment="1">
      <alignment vertical="top" wrapText="1"/>
    </xf>
    <xf numFmtId="4" fontId="30" fillId="0" borderId="7" xfId="1" applyNumberFormat="1" applyFont="1" applyFill="1" applyBorder="1" applyAlignment="1">
      <alignment horizontal="right" vertical="top"/>
    </xf>
    <xf numFmtId="49" fontId="28" fillId="0" borderId="9" xfId="1" applyNumberFormat="1" applyFont="1" applyFill="1" applyBorder="1" applyAlignment="1">
      <alignment vertical="top"/>
    </xf>
    <xf numFmtId="49" fontId="28" fillId="0" borderId="0" xfId="1" applyNumberFormat="1" applyFont="1" applyFill="1" applyBorder="1" applyAlignment="1">
      <alignment horizontal="center" vertical="top"/>
    </xf>
    <xf numFmtId="49" fontId="28" fillId="0" borderId="22" xfId="1" applyNumberFormat="1" applyFont="1" applyFill="1" applyBorder="1" applyAlignment="1">
      <alignment vertical="top"/>
    </xf>
    <xf numFmtId="165" fontId="28" fillId="0" borderId="9" xfId="1" applyNumberFormat="1" applyFont="1" applyFill="1" applyBorder="1" applyAlignment="1">
      <alignment vertical="top" wrapText="1"/>
    </xf>
    <xf numFmtId="165" fontId="29" fillId="0" borderId="0" xfId="1" applyNumberFormat="1" applyFont="1" applyFill="1" applyBorder="1" applyAlignment="1">
      <alignment vertical="top" wrapText="1"/>
    </xf>
    <xf numFmtId="164" fontId="22" fillId="0" borderId="9" xfId="1" applyNumberFormat="1" applyFont="1" applyFill="1" applyBorder="1" applyAlignment="1">
      <alignment horizontal="right" vertical="top"/>
    </xf>
    <xf numFmtId="164" fontId="22" fillId="0" borderId="0" xfId="1" applyNumberFormat="1" applyFont="1" applyFill="1" applyBorder="1" applyAlignment="1">
      <alignment horizontal="right" vertical="top"/>
    </xf>
    <xf numFmtId="4" fontId="30" fillId="0" borderId="9" xfId="1" applyNumberFormat="1" applyFont="1" applyFill="1" applyBorder="1" applyAlignment="1">
      <alignment horizontal="right" vertical="top"/>
    </xf>
    <xf numFmtId="49" fontId="21" fillId="0" borderId="14" xfId="1" applyNumberFormat="1" applyFont="1" applyFill="1" applyBorder="1" applyAlignment="1">
      <alignment vertical="top"/>
    </xf>
    <xf numFmtId="49" fontId="21" fillId="0" borderId="23" xfId="1" applyNumberFormat="1" applyFont="1" applyFill="1" applyBorder="1" applyAlignment="1">
      <alignment vertical="top"/>
    </xf>
    <xf numFmtId="49" fontId="21" fillId="0" borderId="15" xfId="1" applyNumberFormat="1" applyFont="1" applyFill="1" applyBorder="1" applyAlignment="1">
      <alignment vertical="top"/>
    </xf>
    <xf numFmtId="164" fontId="31" fillId="0" borderId="14" xfId="1" applyNumberFormat="1" applyFont="1" applyFill="1" applyBorder="1" applyAlignment="1">
      <alignment vertical="top"/>
    </xf>
    <xf numFmtId="164" fontId="31" fillId="0" borderId="23" xfId="1" applyNumberFormat="1" applyFont="1" applyFill="1" applyBorder="1" applyAlignment="1">
      <alignment vertical="top"/>
    </xf>
    <xf numFmtId="164" fontId="31" fillId="0" borderId="14" xfId="1" applyNumberFormat="1" applyFont="1" applyFill="1" applyBorder="1" applyAlignment="1" applyProtection="1">
      <alignment horizontal="right" vertical="top"/>
      <protection locked="0"/>
    </xf>
    <xf numFmtId="164" fontId="31" fillId="0" borderId="15" xfId="1" applyNumberFormat="1" applyFont="1" applyFill="1" applyBorder="1" applyAlignment="1" applyProtection="1">
      <alignment horizontal="right" vertical="top"/>
      <protection locked="0"/>
    </xf>
    <xf numFmtId="4" fontId="31" fillId="0" borderId="14" xfId="1" applyNumberFormat="1" applyFont="1" applyFill="1" applyBorder="1" applyAlignment="1" applyProtection="1">
      <alignment horizontal="right" vertical="top"/>
      <protection locked="0"/>
    </xf>
    <xf numFmtId="0" fontId="32" fillId="0" borderId="0" xfId="1" applyFont="1" applyFill="1" applyAlignment="1">
      <alignment vertical="center"/>
    </xf>
    <xf numFmtId="49" fontId="32" fillId="0" borderId="0" xfId="1" applyNumberFormat="1" applyFont="1" applyFill="1" applyAlignment="1">
      <alignment horizontal="center" vertical="top"/>
    </xf>
    <xf numFmtId="0" fontId="33" fillId="0" borderId="0" xfId="1" applyFont="1" applyFill="1" applyAlignment="1">
      <alignment horizontal="justify" vertical="top" wrapText="1"/>
    </xf>
    <xf numFmtId="0" fontId="15" fillId="0" borderId="24" xfId="1" applyFont="1" applyFill="1" applyBorder="1" applyAlignment="1">
      <alignment horizontal="justify" wrapText="1"/>
    </xf>
    <xf numFmtId="164" fontId="32" fillId="0" borderId="0" xfId="1" applyNumberFormat="1" applyFont="1" applyFill="1" applyAlignment="1">
      <alignment vertical="center"/>
    </xf>
    <xf numFmtId="49" fontId="32" fillId="0" borderId="0" xfId="1" applyNumberFormat="1" applyFont="1" applyFill="1" applyAlignment="1">
      <alignment vertical="top"/>
    </xf>
    <xf numFmtId="0" fontId="34" fillId="0" borderId="0" xfId="1" applyFont="1" applyFill="1" applyBorder="1" applyAlignment="1">
      <alignment horizontal="justify" vertical="top" wrapText="1"/>
    </xf>
    <xf numFmtId="0" fontId="32" fillId="0" borderId="0" xfId="1" applyFont="1" applyFill="1" applyAlignment="1">
      <alignment horizontal="justify" vertical="top" wrapText="1"/>
    </xf>
    <xf numFmtId="164" fontId="35" fillId="0" borderId="0" xfId="1" applyNumberFormat="1" applyFont="1" applyFill="1" applyAlignment="1">
      <alignment horizontal="right" vertical="top"/>
    </xf>
    <xf numFmtId="164" fontId="36" fillId="0" borderId="0" xfId="1" applyNumberFormat="1" applyFont="1" applyFill="1" applyAlignment="1">
      <alignment horizontal="right" vertical="top"/>
    </xf>
    <xf numFmtId="164" fontId="37" fillId="0" borderId="0" xfId="1" applyNumberFormat="1" applyFont="1" applyFill="1" applyAlignment="1">
      <alignment horizontal="right" vertical="top"/>
    </xf>
    <xf numFmtId="49" fontId="32" fillId="3" borderId="0" xfId="1" applyNumberFormat="1" applyFont="1" applyFill="1" applyAlignment="1">
      <alignment vertical="top"/>
    </xf>
    <xf numFmtId="166" fontId="38" fillId="0" borderId="0" xfId="1" applyNumberFormat="1" applyFont="1" applyFill="1" applyAlignment="1">
      <alignment horizontal="right" vertical="top"/>
    </xf>
    <xf numFmtId="167" fontId="36" fillId="0" borderId="0" xfId="1" applyNumberFormat="1" applyFont="1" applyFill="1" applyAlignment="1">
      <alignment horizontal="right" vertical="top"/>
    </xf>
    <xf numFmtId="166" fontId="37" fillId="0" borderId="0" xfId="1" applyNumberFormat="1" applyFont="1" applyFill="1" applyAlignment="1">
      <alignment horizontal="right" vertical="top"/>
    </xf>
    <xf numFmtId="167" fontId="37" fillId="0" borderId="0" xfId="1" applyNumberFormat="1" applyFont="1" applyFill="1" applyAlignment="1">
      <alignment horizontal="right" vertical="top"/>
    </xf>
    <xf numFmtId="0" fontId="39" fillId="0" borderId="0" xfId="1" applyFont="1" applyFill="1" applyBorder="1" applyAlignment="1">
      <alignment horizontal="justify" vertical="top" wrapText="1"/>
    </xf>
    <xf numFmtId="165" fontId="40" fillId="0" borderId="0" xfId="1" applyNumberFormat="1" applyFont="1" applyFill="1" applyBorder="1" applyAlignment="1">
      <alignment vertical="top" wrapText="1"/>
    </xf>
    <xf numFmtId="167" fontId="36" fillId="0" borderId="0" xfId="1" applyNumberFormat="1" applyFont="1" applyFill="1" applyBorder="1" applyAlignment="1">
      <alignment vertical="top"/>
    </xf>
    <xf numFmtId="167" fontId="36" fillId="0" borderId="0" xfId="1" applyNumberFormat="1" applyFont="1" applyFill="1" applyAlignment="1">
      <alignment vertical="top"/>
    </xf>
    <xf numFmtId="167" fontId="37" fillId="0" borderId="0" xfId="1" applyNumberFormat="1" applyFont="1" applyFill="1" applyAlignment="1">
      <alignment vertical="top"/>
    </xf>
    <xf numFmtId="0" fontId="32" fillId="0" borderId="0" xfId="1" applyFont="1" applyFill="1" applyBorder="1" applyAlignment="1">
      <alignment horizontal="justify" vertical="top" wrapText="1"/>
    </xf>
    <xf numFmtId="165" fontId="41" fillId="0" borderId="0" xfId="1" applyNumberFormat="1" applyFont="1" applyFill="1" applyBorder="1" applyAlignment="1">
      <alignment vertical="center" wrapText="1"/>
    </xf>
    <xf numFmtId="165" fontId="36" fillId="0" borderId="0" xfId="1" applyNumberFormat="1" applyFont="1" applyFill="1" applyAlignment="1">
      <alignment vertical="top"/>
    </xf>
    <xf numFmtId="165" fontId="37" fillId="0" borderId="0" xfId="1" applyNumberFormat="1" applyFont="1" applyFill="1" applyAlignment="1">
      <alignment vertical="top"/>
    </xf>
    <xf numFmtId="0" fontId="32" fillId="0" borderId="0" xfId="1" applyFont="1" applyFill="1" applyAlignment="1">
      <alignment horizontal="justify" vertical="top"/>
    </xf>
    <xf numFmtId="164" fontId="36" fillId="0" borderId="0" xfId="1" applyNumberFormat="1" applyFont="1" applyFill="1" applyAlignment="1">
      <alignment vertical="top"/>
    </xf>
    <xf numFmtId="164" fontId="37" fillId="0" borderId="0" xfId="1" applyNumberFormat="1" applyFont="1" applyFill="1" applyAlignment="1">
      <alignment vertical="top"/>
    </xf>
    <xf numFmtId="49" fontId="32" fillId="3" borderId="0" xfId="1" applyNumberFormat="1" applyFont="1" applyFill="1" applyAlignment="1">
      <alignment vertical="center"/>
    </xf>
    <xf numFmtId="49" fontId="32" fillId="0" borderId="0" xfId="1" applyNumberFormat="1" applyFont="1" applyFill="1" applyAlignment="1">
      <alignment vertical="center"/>
    </xf>
    <xf numFmtId="0" fontId="32" fillId="0" borderId="0" xfId="1" applyFont="1" applyFill="1" applyAlignment="1">
      <alignment horizontal="justify" vertical="center"/>
    </xf>
    <xf numFmtId="164" fontId="36" fillId="0" borderId="0" xfId="1" applyNumberFormat="1" applyFont="1" applyFill="1" applyAlignment="1">
      <alignment vertical="center"/>
    </xf>
    <xf numFmtId="164" fontId="37" fillId="0" borderId="0" xfId="1" applyNumberFormat="1" applyFont="1" applyFill="1" applyAlignment="1">
      <alignment vertical="center"/>
    </xf>
    <xf numFmtId="164" fontId="34" fillId="0" borderId="0" xfId="1" applyNumberFormat="1" applyFont="1" applyFill="1" applyAlignment="1">
      <alignment vertical="center"/>
    </xf>
    <xf numFmtId="49" fontId="42" fillId="3" borderId="0" xfId="1" applyNumberFormat="1" applyFont="1" applyFill="1" applyAlignment="1">
      <alignment vertical="center"/>
    </xf>
    <xf numFmtId="49" fontId="42" fillId="0" borderId="0" xfId="1" applyNumberFormat="1" applyFont="1" applyFill="1" applyAlignment="1">
      <alignment vertical="center"/>
    </xf>
    <xf numFmtId="0" fontId="42" fillId="0" borderId="0" xfId="1" applyFont="1" applyFill="1" applyAlignment="1">
      <alignment horizontal="justify" vertical="center"/>
    </xf>
    <xf numFmtId="164" fontId="42" fillId="0" borderId="0" xfId="1" applyNumberFormat="1" applyFont="1" applyFill="1" applyAlignment="1">
      <alignment vertical="center"/>
    </xf>
    <xf numFmtId="164" fontId="43" fillId="0" borderId="0" xfId="1" applyNumberFormat="1" applyFont="1" applyFill="1" applyAlignment="1">
      <alignment vertical="center"/>
    </xf>
    <xf numFmtId="0" fontId="42" fillId="0" borderId="0" xfId="1" applyFont="1" applyFill="1" applyAlignment="1">
      <alignment vertical="center"/>
    </xf>
    <xf numFmtId="0" fontId="42" fillId="3" borderId="0" xfId="1" applyFont="1" applyFill="1" applyAlignment="1">
      <alignment vertical="center"/>
    </xf>
    <xf numFmtId="0" fontId="43" fillId="0" borderId="0" xfId="1" applyFont="1" applyFill="1" applyAlignment="1">
      <alignment vertical="center"/>
    </xf>
    <xf numFmtId="0" fontId="4" fillId="0" borderId="0" xfId="1"/>
    <xf numFmtId="0" fontId="50" fillId="0" borderId="0" xfId="1" applyNumberFormat="1" applyFont="1" applyFill="1" applyAlignment="1"/>
    <xf numFmtId="0" fontId="50" fillId="0" borderId="0" xfId="1" applyNumberFormat="1" applyFont="1" applyFill="1" applyAlignment="1">
      <alignment horizontal="left"/>
    </xf>
    <xf numFmtId="0" fontId="50" fillId="0" borderId="0" xfId="0" applyFont="1" applyFill="1"/>
    <xf numFmtId="49" fontId="28" fillId="0" borderId="8" xfId="1" applyNumberFormat="1" applyFont="1" applyFill="1" applyBorder="1" applyAlignment="1">
      <alignment vertical="top"/>
    </xf>
    <xf numFmtId="0" fontId="0" fillId="0" borderId="0" xfId="0" applyFill="1"/>
    <xf numFmtId="0" fontId="1" fillId="0" borderId="2" xfId="0" quotePrefix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4" fontId="1" fillId="0" borderId="2" xfId="0" quotePrefix="1" applyNumberFormat="1" applyFont="1" applyBorder="1" applyAlignment="1">
      <alignment vertical="center" wrapText="1"/>
    </xf>
    <xf numFmtId="4" fontId="1" fillId="2" borderId="2" xfId="0" applyNumberFormat="1" applyFont="1" applyFill="1" applyBorder="1" applyAlignment="1">
      <alignment vertical="center" wrapText="1"/>
    </xf>
    <xf numFmtId="4" fontId="1" fillId="0" borderId="2" xfId="0" applyNumberFormat="1" applyFont="1" applyBorder="1" applyAlignment="1">
      <alignment vertical="center" wrapText="1"/>
    </xf>
    <xf numFmtId="0" fontId="0" fillId="0" borderId="2" xfId="0" quotePrefix="1" applyBorder="1" applyAlignment="1">
      <alignment horizontal="center" vertical="center" wrapText="1"/>
    </xf>
    <xf numFmtId="4" fontId="0" fillId="0" borderId="2" xfId="0" quotePrefix="1" applyNumberFormat="1" applyBorder="1" applyAlignment="1">
      <alignment horizontal="center" vertical="center" wrapText="1"/>
    </xf>
    <xf numFmtId="4" fontId="0" fillId="0" borderId="2" xfId="0" quotePrefix="1" applyNumberFormat="1" applyBorder="1" applyAlignment="1">
      <alignment vertical="center" wrapText="1"/>
    </xf>
    <xf numFmtId="4" fontId="0" fillId="2" borderId="2" xfId="0" applyNumberFormat="1" applyFill="1" applyBorder="1" applyAlignment="1">
      <alignment vertical="center" wrapText="1"/>
    </xf>
    <xf numFmtId="4" fontId="0" fillId="0" borderId="2" xfId="0" applyNumberFormat="1" applyBorder="1" applyAlignment="1">
      <alignment vertical="center" wrapText="1"/>
    </xf>
    <xf numFmtId="4" fontId="51" fillId="0" borderId="2" xfId="0" applyNumberFormat="1" applyFont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horizontal="center" vertical="center" wrapText="1"/>
    </xf>
    <xf numFmtId="0" fontId="52" fillId="0" borderId="0" xfId="64" applyFont="1" applyFill="1" applyAlignment="1">
      <alignment horizontal="center" vertical="center" wrapText="1"/>
    </xf>
    <xf numFmtId="0" fontId="53" fillId="0" borderId="0" xfId="64" applyFont="1" applyFill="1" applyAlignment="1">
      <alignment vertical="top" wrapText="1"/>
    </xf>
    <xf numFmtId="0" fontId="14" fillId="0" borderId="0" xfId="0" applyFont="1" applyFill="1"/>
    <xf numFmtId="0" fontId="5" fillId="0" borderId="0" xfId="64" applyFont="1" applyFill="1" applyAlignment="1">
      <alignment vertical="top" wrapText="1"/>
    </xf>
    <xf numFmtId="0" fontId="52" fillId="0" borderId="0" xfId="64" applyFont="1" applyFill="1" applyAlignment="1">
      <alignment vertical="center" wrapText="1"/>
    </xf>
    <xf numFmtId="0" fontId="5" fillId="0" borderId="0" xfId="64" applyFont="1" applyFill="1" applyAlignment="1">
      <alignment horizontal="left" vertical="top" wrapText="1"/>
    </xf>
    <xf numFmtId="0" fontId="14" fillId="0" borderId="0" xfId="0" applyNumberFormat="1" applyFont="1" applyFill="1" applyAlignment="1">
      <alignment wrapText="1"/>
    </xf>
    <xf numFmtId="0" fontId="14" fillId="0" borderId="0" xfId="0" applyNumberFormat="1" applyFont="1" applyFill="1" applyAlignment="1"/>
    <xf numFmtId="0" fontId="14" fillId="0" borderId="0" xfId="0" applyNumberFormat="1" applyFont="1" applyFill="1" applyAlignment="1">
      <alignment horizontal="left"/>
    </xf>
    <xf numFmtId="0" fontId="14" fillId="0" borderId="0" xfId="0" applyNumberFormat="1" applyFont="1" applyFill="1" applyAlignment="1">
      <alignment horizontal="left" wrapText="1"/>
    </xf>
    <xf numFmtId="0" fontId="54" fillId="0" borderId="0" xfId="64" applyFont="1" applyFill="1" applyAlignment="1">
      <alignment horizontal="center" vertical="center" wrapText="1"/>
    </xf>
    <xf numFmtId="0" fontId="55" fillId="0" borderId="0" xfId="64" applyFont="1" applyFill="1" applyAlignment="1">
      <alignment horizontal="center" vertical="center" wrapText="1"/>
    </xf>
    <xf numFmtId="0" fontId="14" fillId="0" borderId="1" xfId="0" quotePrefix="1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0" fontId="52" fillId="0" borderId="0" xfId="64" applyFont="1" applyFill="1" applyBorder="1" applyAlignment="1">
      <alignment horizontal="center" vertical="center" wrapText="1"/>
    </xf>
    <xf numFmtId="0" fontId="56" fillId="0" borderId="0" xfId="64" applyFont="1" applyFill="1" applyBorder="1" applyAlignment="1">
      <alignment horizontal="center" vertical="center" wrapText="1"/>
    </xf>
    <xf numFmtId="0" fontId="54" fillId="0" borderId="23" xfId="64" applyFont="1" applyFill="1" applyBorder="1" applyAlignment="1">
      <alignment horizontal="center" vertical="top" wrapText="1"/>
    </xf>
    <xf numFmtId="0" fontId="54" fillId="0" borderId="0" xfId="64" applyFont="1" applyFill="1" applyBorder="1" applyAlignment="1">
      <alignment vertical="top" wrapText="1"/>
    </xf>
    <xf numFmtId="0" fontId="52" fillId="0" borderId="0" xfId="64" applyFont="1" applyFill="1" applyBorder="1" applyAlignment="1">
      <alignment horizontal="center" vertical="top" wrapText="1"/>
    </xf>
    <xf numFmtId="0" fontId="56" fillId="0" borderId="15" xfId="64" applyFont="1" applyFill="1" applyBorder="1" applyAlignment="1">
      <alignment vertical="top" wrapText="1"/>
    </xf>
    <xf numFmtId="0" fontId="56" fillId="0" borderId="15" xfId="64" applyFont="1" applyFill="1" applyBorder="1" applyAlignment="1">
      <alignment horizontal="left" vertical="top" wrapText="1"/>
    </xf>
    <xf numFmtId="0" fontId="52" fillId="0" borderId="22" xfId="64" applyFont="1" applyFill="1" applyBorder="1" applyAlignment="1">
      <alignment horizontal="left" vertical="top" wrapText="1"/>
    </xf>
    <xf numFmtId="0" fontId="52" fillId="0" borderId="3" xfId="64" applyNumberFormat="1" applyFont="1" applyFill="1" applyBorder="1" applyAlignment="1">
      <alignment horizontal="center" vertical="top" wrapText="1"/>
    </xf>
    <xf numFmtId="0" fontId="58" fillId="0" borderId="3" xfId="64" applyFont="1" applyFill="1" applyBorder="1" applyAlignment="1">
      <alignment horizontal="left" vertical="top" wrapText="1"/>
    </xf>
    <xf numFmtId="4" fontId="59" fillId="0" borderId="4" xfId="64" applyNumberFormat="1" applyFont="1" applyFill="1" applyBorder="1" applyAlignment="1">
      <alignment horizontal="left" vertical="top" wrapText="1"/>
    </xf>
    <xf numFmtId="4" fontId="56" fillId="0" borderId="4" xfId="64" applyNumberFormat="1" applyFont="1" applyFill="1" applyBorder="1" applyAlignment="1">
      <alignment horizontal="left" vertical="top" wrapText="1"/>
    </xf>
    <xf numFmtId="4" fontId="56" fillId="0" borderId="29" xfId="64" applyNumberFormat="1" applyFont="1" applyFill="1" applyBorder="1" applyAlignment="1">
      <alignment horizontal="left" vertical="top" wrapText="1"/>
    </xf>
    <xf numFmtId="4" fontId="56" fillId="0" borderId="3" xfId="64" applyNumberFormat="1" applyFont="1" applyFill="1" applyBorder="1" applyAlignment="1">
      <alignment horizontal="left" vertical="top" wrapText="1"/>
    </xf>
    <xf numFmtId="4" fontId="56" fillId="0" borderId="24" xfId="64" applyNumberFormat="1" applyFont="1" applyFill="1" applyBorder="1" applyAlignment="1">
      <alignment horizontal="left" vertical="top" wrapText="1"/>
    </xf>
    <xf numFmtId="0" fontId="52" fillId="0" borderId="7" xfId="64" applyNumberFormat="1" applyFont="1" applyFill="1" applyBorder="1" applyAlignment="1">
      <alignment horizontal="center" vertical="top" wrapText="1"/>
    </xf>
    <xf numFmtId="0" fontId="58" fillId="0" borderId="7" xfId="64" applyFont="1" applyFill="1" applyBorder="1" applyAlignment="1">
      <alignment horizontal="left" vertical="top" wrapText="1"/>
    </xf>
    <xf numFmtId="4" fontId="59" fillId="0" borderId="8" xfId="64" applyNumberFormat="1" applyFont="1" applyFill="1" applyBorder="1" applyAlignment="1">
      <alignment horizontal="center" vertical="top" wrapText="1"/>
    </xf>
    <xf numFmtId="4" fontId="56" fillId="0" borderId="8" xfId="64" applyNumberFormat="1" applyFont="1" applyFill="1" applyBorder="1" applyAlignment="1">
      <alignment horizontal="left" vertical="top" wrapText="1"/>
    </xf>
    <xf numFmtId="4" fontId="56" fillId="0" borderId="30" xfId="64" applyNumberFormat="1" applyFont="1" applyFill="1" applyBorder="1" applyAlignment="1">
      <alignment horizontal="left" vertical="top" wrapText="1"/>
    </xf>
    <xf numFmtId="4" fontId="56" fillId="0" borderId="7" xfId="64" applyNumberFormat="1" applyFont="1" applyFill="1" applyBorder="1" applyAlignment="1">
      <alignment horizontal="left" vertical="top" wrapText="1"/>
    </xf>
    <xf numFmtId="4" fontId="56" fillId="0" borderId="19" xfId="64" applyNumberFormat="1" applyFont="1" applyFill="1" applyBorder="1" applyAlignment="1">
      <alignment horizontal="left" vertical="top" wrapText="1"/>
    </xf>
    <xf numFmtId="0" fontId="52" fillId="0" borderId="9" xfId="64" applyNumberFormat="1" applyFont="1" applyFill="1" applyBorder="1" applyAlignment="1">
      <alignment horizontal="center" vertical="top" wrapText="1"/>
    </xf>
    <xf numFmtId="0" fontId="58" fillId="0" borderId="9" xfId="64" applyFont="1" applyFill="1" applyBorder="1" applyAlignment="1">
      <alignment horizontal="left" vertical="top" wrapText="1"/>
    </xf>
    <xf numFmtId="4" fontId="59" fillId="0" borderId="22" xfId="64" applyNumberFormat="1" applyFont="1" applyFill="1" applyBorder="1" applyAlignment="1">
      <alignment horizontal="center" vertical="top" wrapText="1"/>
    </xf>
    <xf numFmtId="4" fontId="56" fillId="0" borderId="22" xfId="64" applyNumberFormat="1" applyFont="1" applyFill="1" applyBorder="1" applyAlignment="1">
      <alignment horizontal="left" vertical="top" wrapText="1"/>
    </xf>
    <xf numFmtId="4" fontId="56" fillId="0" borderId="31" xfId="64" applyNumberFormat="1" applyFont="1" applyFill="1" applyBorder="1" applyAlignment="1">
      <alignment horizontal="left" vertical="top" wrapText="1"/>
    </xf>
    <xf numFmtId="4" fontId="56" fillId="0" borderId="9" xfId="64" applyNumberFormat="1" applyFont="1" applyFill="1" applyBorder="1" applyAlignment="1">
      <alignment horizontal="left" vertical="top" wrapText="1"/>
    </xf>
    <xf numFmtId="4" fontId="56" fillId="0" borderId="0" xfId="64" applyNumberFormat="1" applyFont="1" applyFill="1" applyBorder="1" applyAlignment="1">
      <alignment horizontal="left" vertical="top" wrapText="1"/>
    </xf>
    <xf numFmtId="0" fontId="54" fillId="0" borderId="14" xfId="64" applyFont="1" applyFill="1" applyBorder="1" applyAlignment="1">
      <alignment horizontal="center" vertical="center" wrapText="1"/>
    </xf>
    <xf numFmtId="4" fontId="54" fillId="0" borderId="14" xfId="64" applyNumberFormat="1" applyFont="1" applyFill="1" applyBorder="1" applyAlignment="1">
      <alignment horizontal="center" vertical="center" wrapText="1"/>
    </xf>
    <xf numFmtId="4" fontId="54" fillId="0" borderId="32" xfId="64" applyNumberFormat="1" applyFont="1" applyFill="1" applyBorder="1" applyAlignment="1">
      <alignment horizontal="center" vertical="center" wrapText="1"/>
    </xf>
    <xf numFmtId="4" fontId="54" fillId="0" borderId="15" xfId="64" applyNumberFormat="1" applyFont="1" applyFill="1" applyBorder="1" applyAlignment="1">
      <alignment horizontal="center" vertical="center" wrapText="1"/>
    </xf>
    <xf numFmtId="4" fontId="54" fillId="0" borderId="0" xfId="64" applyNumberFormat="1" applyFont="1" applyFill="1" applyBorder="1" applyAlignment="1">
      <alignment horizontal="center" vertical="center" wrapText="1"/>
    </xf>
    <xf numFmtId="0" fontId="54" fillId="0" borderId="0" xfId="64" applyFont="1" applyFill="1" applyBorder="1" applyAlignment="1">
      <alignment vertical="center" wrapText="1"/>
    </xf>
    <xf numFmtId="0" fontId="54" fillId="0" borderId="0" xfId="64" applyFont="1" applyFill="1" applyBorder="1" applyAlignment="1">
      <alignment horizontal="center" vertical="center" wrapText="1"/>
    </xf>
    <xf numFmtId="164" fontId="52" fillId="0" borderId="0" xfId="64" applyNumberFormat="1" applyFont="1" applyFill="1" applyAlignment="1">
      <alignment horizontal="center" vertical="center" wrapText="1"/>
    </xf>
    <xf numFmtId="164" fontId="52" fillId="0" borderId="0" xfId="64" applyNumberFormat="1" applyFont="1" applyFill="1" applyAlignment="1">
      <alignment vertical="center" wrapText="1"/>
    </xf>
    <xf numFmtId="164" fontId="56" fillId="0" borderId="0" xfId="64" applyNumberFormat="1" applyFont="1" applyFill="1" applyAlignment="1">
      <alignment vertical="center" wrapText="1"/>
    </xf>
    <xf numFmtId="0" fontId="56" fillId="0" borderId="0" xfId="64" applyFont="1" applyFill="1" applyAlignment="1">
      <alignment vertical="center" wrapText="1"/>
    </xf>
    <xf numFmtId="49" fontId="60" fillId="0" borderId="0" xfId="1" applyNumberFormat="1" applyFont="1" applyFill="1" applyAlignment="1">
      <alignment vertical="center"/>
    </xf>
    <xf numFmtId="0" fontId="61" fillId="0" borderId="0" xfId="0" applyFont="1" applyFill="1"/>
    <xf numFmtId="164" fontId="7" fillId="0" borderId="0" xfId="1" applyNumberFormat="1" applyFont="1" applyFill="1" applyAlignment="1">
      <alignment vertical="center"/>
    </xf>
    <xf numFmtId="0" fontId="14" fillId="0" borderId="0" xfId="1" applyNumberFormat="1" applyFont="1" applyFill="1" applyAlignment="1"/>
    <xf numFmtId="0" fontId="10" fillId="0" borderId="0" xfId="1" applyNumberFormat="1" applyFont="1" applyFill="1" applyAlignment="1"/>
    <xf numFmtId="0" fontId="10" fillId="0" borderId="0" xfId="1" applyNumberFormat="1" applyFont="1" applyFill="1" applyAlignment="1">
      <alignment wrapText="1"/>
    </xf>
    <xf numFmtId="0" fontId="10" fillId="0" borderId="0" xfId="1" applyNumberFormat="1" applyFont="1" applyFill="1" applyAlignment="1">
      <alignment horizontal="left"/>
    </xf>
    <xf numFmtId="0" fontId="10" fillId="0" borderId="0" xfId="1" applyNumberFormat="1" applyFont="1" applyFill="1" applyAlignment="1">
      <alignment horizontal="left" wrapText="1"/>
    </xf>
    <xf numFmtId="0" fontId="14" fillId="0" borderId="1" xfId="0" quotePrefix="1" applyFont="1" applyFill="1" applyBorder="1" applyAlignment="1"/>
    <xf numFmtId="0" fontId="14" fillId="0" borderId="33" xfId="0" applyFont="1" applyFill="1" applyBorder="1" applyAlignment="1">
      <alignment horizontal="left"/>
    </xf>
    <xf numFmtId="0" fontId="14" fillId="0" borderId="33" xfId="0" applyFont="1" applyFill="1" applyBorder="1" applyAlignment="1"/>
    <xf numFmtId="3" fontId="19" fillId="0" borderId="23" xfId="1" applyNumberFormat="1" applyFont="1" applyFill="1" applyBorder="1" applyAlignment="1">
      <alignment horizontal="center" vertical="center" wrapText="1"/>
    </xf>
    <xf numFmtId="49" fontId="9" fillId="4" borderId="17" xfId="1" applyNumberFormat="1" applyFont="1" applyFill="1" applyBorder="1" applyAlignment="1">
      <alignment horizontal="center" vertical="top" wrapText="1"/>
    </xf>
    <xf numFmtId="3" fontId="19" fillId="4" borderId="17" xfId="1" applyNumberFormat="1" applyFont="1" applyFill="1" applyBorder="1" applyAlignment="1">
      <alignment horizontal="center" vertical="top" wrapText="1"/>
    </xf>
    <xf numFmtId="2" fontId="10" fillId="4" borderId="2" xfId="1" quotePrefix="1" applyNumberFormat="1" applyFont="1" applyFill="1" applyBorder="1" applyAlignment="1">
      <alignment vertical="center" wrapText="1"/>
    </xf>
    <xf numFmtId="3" fontId="19" fillId="4" borderId="17" xfId="1" applyNumberFormat="1" applyFont="1" applyFill="1" applyBorder="1" applyAlignment="1">
      <alignment horizontal="left" vertical="center" wrapText="1"/>
    </xf>
    <xf numFmtId="1" fontId="19" fillId="4" borderId="1" xfId="1" applyNumberFormat="1" applyFont="1" applyFill="1" applyBorder="1" applyAlignment="1">
      <alignment horizontal="center" vertical="center" wrapText="1"/>
    </xf>
    <xf numFmtId="4" fontId="19" fillId="4" borderId="17" xfId="1" applyNumberFormat="1" applyFont="1" applyFill="1" applyBorder="1" applyAlignment="1">
      <alignment horizontal="center" vertical="center" wrapText="1"/>
    </xf>
    <xf numFmtId="170" fontId="64" fillId="4" borderId="17" xfId="1" applyNumberFormat="1" applyFont="1" applyFill="1" applyBorder="1" applyAlignment="1">
      <alignment horizontal="right" vertical="center" wrapText="1"/>
    </xf>
    <xf numFmtId="4" fontId="9" fillId="4" borderId="38" xfId="1" applyNumberFormat="1" applyFont="1" applyFill="1" applyBorder="1" applyAlignment="1">
      <alignment horizontal="right" vertical="center" wrapText="1"/>
    </xf>
    <xf numFmtId="3" fontId="19" fillId="0" borderId="17" xfId="1" applyNumberFormat="1" applyFont="1" applyFill="1" applyBorder="1" applyAlignment="1">
      <alignment horizontal="center" vertical="top" wrapText="1"/>
    </xf>
    <xf numFmtId="3" fontId="25" fillId="0" borderId="1" xfId="1" applyNumberFormat="1" applyFont="1" applyFill="1" applyBorder="1" applyAlignment="1">
      <alignment horizontal="left" vertical="top" wrapText="1"/>
    </xf>
    <xf numFmtId="3" fontId="19" fillId="0" borderId="17" xfId="1" applyNumberFormat="1" applyFont="1" applyFill="1" applyBorder="1" applyAlignment="1">
      <alignment horizontal="left" vertical="center" wrapText="1"/>
    </xf>
    <xf numFmtId="1" fontId="19" fillId="0" borderId="1" xfId="1" applyNumberFormat="1" applyFont="1" applyFill="1" applyBorder="1" applyAlignment="1">
      <alignment horizontal="center" vertical="center" wrapText="1"/>
    </xf>
    <xf numFmtId="4" fontId="19" fillId="0" borderId="17" xfId="1" applyNumberFormat="1" applyFont="1" applyFill="1" applyBorder="1" applyAlignment="1">
      <alignment horizontal="center" vertical="center" wrapText="1"/>
    </xf>
    <xf numFmtId="170" fontId="65" fillId="0" borderId="38" xfId="1" applyNumberFormat="1" applyFont="1" applyFill="1" applyBorder="1" applyAlignment="1">
      <alignment horizontal="right" vertical="center" wrapText="1"/>
    </xf>
    <xf numFmtId="4" fontId="25" fillId="0" borderId="38" xfId="1" applyNumberFormat="1" applyFont="1" applyFill="1" applyBorder="1" applyAlignment="1">
      <alignment horizontal="right" vertical="center" wrapText="1"/>
    </xf>
    <xf numFmtId="0" fontId="66" fillId="5" borderId="2" xfId="1" quotePrefix="1" applyFont="1" applyFill="1" applyBorder="1" applyAlignment="1">
      <alignment horizontal="center" vertical="center" wrapText="1"/>
    </xf>
    <xf numFmtId="2" fontId="66" fillId="5" borderId="2" xfId="1" quotePrefix="1" applyNumberFormat="1" applyFont="1" applyFill="1" applyBorder="1" applyAlignment="1">
      <alignment horizontal="center" vertical="center" wrapText="1"/>
    </xf>
    <xf numFmtId="2" fontId="66" fillId="5" borderId="2" xfId="1" applyNumberFormat="1" applyFont="1" applyFill="1" applyBorder="1" applyAlignment="1">
      <alignment vertical="center" wrapText="1"/>
    </xf>
    <xf numFmtId="3" fontId="67" fillId="5" borderId="17" xfId="1" applyNumberFormat="1" applyFont="1" applyFill="1" applyBorder="1" applyAlignment="1">
      <alignment horizontal="left" vertical="center" wrapText="1"/>
    </xf>
    <xf numFmtId="1" fontId="67" fillId="5" borderId="1" xfId="1" applyNumberFormat="1" applyFont="1" applyFill="1" applyBorder="1" applyAlignment="1">
      <alignment horizontal="center" vertical="center" wrapText="1"/>
    </xf>
    <xf numFmtId="4" fontId="67" fillId="5" borderId="17" xfId="1" applyNumberFormat="1" applyFont="1" applyFill="1" applyBorder="1" applyAlignment="1">
      <alignment horizontal="center" vertical="center" wrapText="1"/>
    </xf>
    <xf numFmtId="170" fontId="15" fillId="5" borderId="38" xfId="1" applyNumberFormat="1" applyFont="1" applyFill="1" applyBorder="1" applyAlignment="1">
      <alignment horizontal="right" vertical="center" wrapText="1"/>
    </xf>
    <xf numFmtId="4" fontId="15" fillId="5" borderId="35" xfId="1" applyNumberFormat="1" applyFont="1" applyFill="1" applyBorder="1" applyAlignment="1">
      <alignment horizontal="right" vertical="center" wrapText="1"/>
    </xf>
    <xf numFmtId="0" fontId="68" fillId="6" borderId="2" xfId="1" quotePrefix="1" applyFont="1" applyFill="1" applyBorder="1" applyAlignment="1">
      <alignment horizontal="center" vertical="center" wrapText="1"/>
    </xf>
    <xf numFmtId="2" fontId="68" fillId="6" borderId="2" xfId="1" quotePrefix="1" applyNumberFormat="1" applyFont="1" applyFill="1" applyBorder="1" applyAlignment="1">
      <alignment horizontal="center" vertical="center" wrapText="1"/>
    </xf>
    <xf numFmtId="2" fontId="68" fillId="6" borderId="2" xfId="1" quotePrefix="1" applyNumberFormat="1" applyFont="1" applyFill="1" applyBorder="1" applyAlignment="1">
      <alignment vertical="center" wrapText="1"/>
    </xf>
    <xf numFmtId="3" fontId="69" fillId="6" borderId="17" xfId="1" applyNumberFormat="1" applyFont="1" applyFill="1" applyBorder="1" applyAlignment="1">
      <alignment horizontal="left" vertical="center" wrapText="1"/>
    </xf>
    <xf numFmtId="1" fontId="69" fillId="6" borderId="1" xfId="1" applyNumberFormat="1" applyFont="1" applyFill="1" applyBorder="1" applyAlignment="1">
      <alignment horizontal="center" vertical="center" wrapText="1"/>
    </xf>
    <xf numFmtId="4" fontId="69" fillId="6" borderId="17" xfId="1" applyNumberFormat="1" applyFont="1" applyFill="1" applyBorder="1" applyAlignment="1">
      <alignment horizontal="center" vertical="center" wrapText="1"/>
    </xf>
    <xf numFmtId="170" fontId="70" fillId="6" borderId="38" xfId="1" applyNumberFormat="1" applyFont="1" applyFill="1" applyBorder="1" applyAlignment="1">
      <alignment horizontal="right" vertical="center" wrapText="1"/>
    </xf>
    <xf numFmtId="4" fontId="70" fillId="6" borderId="35" xfId="1" applyNumberFormat="1" applyFont="1" applyFill="1" applyBorder="1" applyAlignment="1">
      <alignment horizontal="right" vertical="center" wrapText="1"/>
    </xf>
    <xf numFmtId="0" fontId="71" fillId="0" borderId="0" xfId="1" applyFont="1" applyFill="1" applyAlignment="1">
      <alignment vertical="center"/>
    </xf>
    <xf numFmtId="0" fontId="68" fillId="0" borderId="2" xfId="1" quotePrefix="1" applyFont="1" applyFill="1" applyBorder="1" applyAlignment="1">
      <alignment horizontal="center" vertical="center" wrapText="1"/>
    </xf>
    <xf numFmtId="2" fontId="68" fillId="0" borderId="2" xfId="1" quotePrefix="1" applyNumberFormat="1" applyFont="1" applyFill="1" applyBorder="1" applyAlignment="1">
      <alignment horizontal="center" vertical="center" wrapText="1"/>
    </xf>
    <xf numFmtId="3" fontId="70" fillId="0" borderId="1" xfId="1" applyNumberFormat="1" applyFont="1" applyFill="1" applyBorder="1" applyAlignment="1">
      <alignment horizontal="left" vertical="top" wrapText="1"/>
    </xf>
    <xf numFmtId="3" fontId="69" fillId="0" borderId="17" xfId="1" applyNumberFormat="1" applyFont="1" applyFill="1" applyBorder="1" applyAlignment="1">
      <alignment horizontal="left" vertical="center" wrapText="1"/>
    </xf>
    <xf numFmtId="1" fontId="69" fillId="0" borderId="1" xfId="1" applyNumberFormat="1" applyFont="1" applyFill="1" applyBorder="1" applyAlignment="1">
      <alignment horizontal="center" vertical="center" wrapText="1"/>
    </xf>
    <xf numFmtId="4" fontId="69" fillId="0" borderId="17" xfId="1" applyNumberFormat="1" applyFont="1" applyFill="1" applyBorder="1" applyAlignment="1">
      <alignment horizontal="center" vertical="center" wrapText="1"/>
    </xf>
    <xf numFmtId="170" fontId="70" fillId="0" borderId="38" xfId="1" applyNumberFormat="1" applyFont="1" applyFill="1" applyBorder="1" applyAlignment="1">
      <alignment horizontal="right" vertical="center" wrapText="1"/>
    </xf>
    <xf numFmtId="4" fontId="70" fillId="0" borderId="35" xfId="1" applyNumberFormat="1" applyFont="1" applyFill="1" applyBorder="1" applyAlignment="1">
      <alignment horizontal="right" vertical="center" wrapText="1"/>
    </xf>
    <xf numFmtId="0" fontId="66" fillId="7" borderId="2" xfId="1" quotePrefix="1" applyFont="1" applyFill="1" applyBorder="1" applyAlignment="1">
      <alignment horizontal="center" vertical="center" wrapText="1"/>
    </xf>
    <xf numFmtId="2" fontId="66" fillId="7" borderId="2" xfId="1" quotePrefix="1" applyNumberFormat="1" applyFont="1" applyFill="1" applyBorder="1" applyAlignment="1">
      <alignment horizontal="center" vertical="center" wrapText="1"/>
    </xf>
    <xf numFmtId="2" fontId="66" fillId="7" borderId="2" xfId="1" applyNumberFormat="1" applyFont="1" applyFill="1" applyBorder="1" applyAlignment="1">
      <alignment vertical="center" wrapText="1"/>
    </xf>
    <xf numFmtId="3" fontId="67" fillId="7" borderId="17" xfId="1" applyNumberFormat="1" applyFont="1" applyFill="1" applyBorder="1" applyAlignment="1">
      <alignment horizontal="left" vertical="center" wrapText="1"/>
    </xf>
    <xf numFmtId="1" fontId="67" fillId="7" borderId="1" xfId="1" applyNumberFormat="1" applyFont="1" applyFill="1" applyBorder="1" applyAlignment="1">
      <alignment horizontal="center" vertical="center" wrapText="1"/>
    </xf>
    <xf numFmtId="4" fontId="67" fillId="7" borderId="17" xfId="1" applyNumberFormat="1" applyFont="1" applyFill="1" applyBorder="1" applyAlignment="1">
      <alignment horizontal="center" vertical="center" wrapText="1"/>
    </xf>
    <xf numFmtId="170" fontId="15" fillId="7" borderId="38" xfId="1" applyNumberFormat="1" applyFont="1" applyFill="1" applyBorder="1" applyAlignment="1">
      <alignment horizontal="right" vertical="center" wrapText="1"/>
    </xf>
    <xf numFmtId="4" fontId="15" fillId="7" borderId="35" xfId="1" applyNumberFormat="1" applyFont="1" applyFill="1" applyBorder="1" applyAlignment="1">
      <alignment horizontal="right" vertical="center" wrapText="1"/>
    </xf>
    <xf numFmtId="2" fontId="68" fillId="0" borderId="2" xfId="1" applyNumberFormat="1" applyFont="1" applyFill="1" applyBorder="1" applyAlignment="1">
      <alignment vertical="center" wrapText="1"/>
    </xf>
    <xf numFmtId="3" fontId="15" fillId="5" borderId="7" xfId="1" applyNumberFormat="1" applyFont="1" applyFill="1" applyBorder="1" applyAlignment="1">
      <alignment horizontal="left" vertical="center" wrapText="1"/>
    </xf>
    <xf numFmtId="4" fontId="70" fillId="5" borderId="7" xfId="1" applyNumberFormat="1" applyFont="1" applyFill="1" applyBorder="1" applyAlignment="1">
      <alignment horizontal="right" vertical="top" wrapText="1"/>
    </xf>
    <xf numFmtId="4" fontId="70" fillId="5" borderId="7" xfId="1" applyNumberFormat="1" applyFont="1" applyFill="1" applyBorder="1" applyAlignment="1">
      <alignment horizontal="center" vertical="top" wrapText="1"/>
    </xf>
    <xf numFmtId="170" fontId="70" fillId="5" borderId="7" xfId="1" applyNumberFormat="1" applyFont="1" applyFill="1" applyBorder="1" applyAlignment="1">
      <alignment horizontal="right" vertical="top" wrapText="1"/>
    </xf>
    <xf numFmtId="2" fontId="68" fillId="6" borderId="2" xfId="1" applyNumberFormat="1" applyFont="1" applyFill="1" applyBorder="1" applyAlignment="1">
      <alignment vertical="center" wrapText="1"/>
    </xf>
    <xf numFmtId="3" fontId="70" fillId="6" borderId="7" xfId="1" applyNumberFormat="1" applyFont="1" applyFill="1" applyBorder="1" applyAlignment="1">
      <alignment horizontal="left" vertical="center" wrapText="1"/>
    </xf>
    <xf numFmtId="4" fontId="70" fillId="6" borderId="7" xfId="1" applyNumberFormat="1" applyFont="1" applyFill="1" applyBorder="1" applyAlignment="1">
      <alignment horizontal="right" vertical="top" wrapText="1"/>
    </xf>
    <xf numFmtId="4" fontId="70" fillId="6" borderId="7" xfId="1" applyNumberFormat="1" applyFont="1" applyFill="1" applyBorder="1" applyAlignment="1">
      <alignment horizontal="center" vertical="top" wrapText="1"/>
    </xf>
    <xf numFmtId="170" fontId="70" fillId="6" borderId="7" xfId="1" applyNumberFormat="1" applyFont="1" applyFill="1" applyBorder="1" applyAlignment="1">
      <alignment horizontal="right" vertical="top" wrapText="1"/>
    </xf>
    <xf numFmtId="3" fontId="70" fillId="0" borderId="7" xfId="1" applyNumberFormat="1" applyFont="1" applyFill="1" applyBorder="1" applyAlignment="1">
      <alignment horizontal="left" vertical="center" wrapText="1"/>
    </xf>
    <xf numFmtId="1" fontId="70" fillId="0" borderId="7" xfId="1" applyNumberFormat="1" applyFont="1" applyFill="1" applyBorder="1" applyAlignment="1">
      <alignment horizontal="center" vertical="center" wrapText="1"/>
    </xf>
    <xf numFmtId="4" fontId="70" fillId="0" borderId="7" xfId="1" applyNumberFormat="1" applyFont="1" applyFill="1" applyBorder="1" applyAlignment="1">
      <alignment horizontal="center" vertical="center" wrapText="1"/>
    </xf>
    <xf numFmtId="170" fontId="70" fillId="0" borderId="7" xfId="1" applyNumberFormat="1" applyFont="1" applyFill="1" applyBorder="1" applyAlignment="1">
      <alignment horizontal="right" vertical="top" wrapText="1"/>
    </xf>
    <xf numFmtId="4" fontId="70" fillId="0" borderId="7" xfId="1" applyNumberFormat="1" applyFont="1" applyFill="1" applyBorder="1" applyAlignment="1">
      <alignment horizontal="right" vertical="top" wrapText="1"/>
    </xf>
    <xf numFmtId="2" fontId="68" fillId="0" borderId="1" xfId="1" applyNumberFormat="1" applyFont="1" applyFill="1" applyBorder="1" applyAlignment="1">
      <alignment vertical="center" wrapText="1"/>
    </xf>
    <xf numFmtId="3" fontId="70" fillId="0" borderId="17" xfId="1" applyNumberFormat="1" applyFont="1" applyFill="1" applyBorder="1" applyAlignment="1">
      <alignment horizontal="left" vertical="center" wrapText="1"/>
    </xf>
    <xf numFmtId="4" fontId="70" fillId="0" borderId="1" xfId="1" applyNumberFormat="1" applyFont="1" applyFill="1" applyBorder="1" applyAlignment="1">
      <alignment horizontal="right" vertical="top" wrapText="1"/>
    </xf>
    <xf numFmtId="4" fontId="70" fillId="0" borderId="17" xfId="1" applyNumberFormat="1" applyFont="1" applyFill="1" applyBorder="1" applyAlignment="1">
      <alignment horizontal="center" vertical="top" wrapText="1"/>
    </xf>
    <xf numFmtId="4" fontId="70" fillId="0" borderId="35" xfId="1" applyNumberFormat="1" applyFont="1" applyFill="1" applyBorder="1" applyAlignment="1">
      <alignment horizontal="right" vertical="top" wrapText="1"/>
    </xf>
    <xf numFmtId="0" fontId="10" fillId="4" borderId="2" xfId="1" quotePrefix="1" applyFont="1" applyFill="1" applyBorder="1" applyAlignment="1">
      <alignment horizontal="center" vertical="center" wrapText="1"/>
    </xf>
    <xf numFmtId="0" fontId="10" fillId="4" borderId="2" xfId="1" applyFont="1" applyFill="1" applyBorder="1" applyAlignment="1">
      <alignment horizontal="center" vertical="center" wrapText="1"/>
    </xf>
    <xf numFmtId="2" fontId="10" fillId="4" borderId="2" xfId="1" applyNumberFormat="1" applyFont="1" applyFill="1" applyBorder="1" applyAlignment="1">
      <alignment horizontal="center" vertical="center" wrapText="1"/>
    </xf>
    <xf numFmtId="2" fontId="10" fillId="4" borderId="2" xfId="1" applyNumberFormat="1" applyFont="1" applyFill="1" applyBorder="1" applyAlignment="1">
      <alignment vertical="center" wrapText="1"/>
    </xf>
    <xf numFmtId="3" fontId="69" fillId="4" borderId="17" xfId="1" applyNumberFormat="1" applyFont="1" applyFill="1" applyBorder="1" applyAlignment="1">
      <alignment horizontal="left" vertical="center" wrapText="1"/>
    </xf>
    <xf numFmtId="1" fontId="69" fillId="4" borderId="1" xfId="1" applyNumberFormat="1" applyFont="1" applyFill="1" applyBorder="1" applyAlignment="1">
      <alignment horizontal="center" vertical="center" wrapText="1"/>
    </xf>
    <xf numFmtId="4" fontId="69" fillId="4" borderId="17" xfId="1" applyNumberFormat="1" applyFont="1" applyFill="1" applyBorder="1" applyAlignment="1">
      <alignment horizontal="center" vertical="center" wrapText="1"/>
    </xf>
    <xf numFmtId="170" fontId="70" fillId="4" borderId="7" xfId="1" applyNumberFormat="1" applyFont="1" applyFill="1" applyBorder="1" applyAlignment="1">
      <alignment horizontal="right" vertical="top" wrapText="1"/>
    </xf>
    <xf numFmtId="4" fontId="70" fillId="4" borderId="35" xfId="1" applyNumberFormat="1" applyFont="1" applyFill="1" applyBorder="1" applyAlignment="1">
      <alignment horizontal="right" vertical="top" wrapText="1"/>
    </xf>
    <xf numFmtId="0" fontId="10" fillId="0" borderId="2" xfId="1" quotePrefix="1" applyFont="1" applyFill="1" applyBorder="1" applyAlignment="1">
      <alignment horizontal="center" vertical="center" wrapText="1"/>
    </xf>
    <xf numFmtId="0" fontId="10" fillId="0" borderId="2" xfId="1" applyFont="1" applyFill="1" applyBorder="1" applyAlignment="1">
      <alignment horizontal="center" vertical="center" wrapText="1"/>
    </xf>
    <xf numFmtId="2" fontId="10" fillId="0" borderId="2" xfId="1" applyNumberFormat="1" applyFont="1" applyFill="1" applyBorder="1" applyAlignment="1">
      <alignment horizontal="center" vertical="center" wrapText="1"/>
    </xf>
    <xf numFmtId="2" fontId="10" fillId="0" borderId="2" xfId="1" applyNumberFormat="1" applyFont="1" applyFill="1" applyBorder="1" applyAlignment="1">
      <alignment vertical="center" wrapText="1"/>
    </xf>
    <xf numFmtId="0" fontId="68" fillId="7" borderId="2" xfId="1" quotePrefix="1" applyFont="1" applyFill="1" applyBorder="1" applyAlignment="1">
      <alignment horizontal="center" vertical="center" wrapText="1"/>
    </xf>
    <xf numFmtId="0" fontId="10" fillId="7" borderId="2" xfId="1" applyFont="1" applyFill="1" applyBorder="1" applyAlignment="1">
      <alignment horizontal="center" vertical="center" wrapText="1"/>
    </xf>
    <xf numFmtId="2" fontId="10" fillId="5" borderId="2" xfId="1" applyNumberFormat="1" applyFont="1" applyFill="1" applyBorder="1" applyAlignment="1">
      <alignment horizontal="center" vertical="center" wrapText="1"/>
    </xf>
    <xf numFmtId="2" fontId="10" fillId="5" borderId="2" xfId="1" applyNumberFormat="1" applyFont="1" applyFill="1" applyBorder="1" applyAlignment="1">
      <alignment vertical="center" wrapText="1"/>
    </xf>
    <xf numFmtId="3" fontId="69" fillId="5" borderId="17" xfId="1" applyNumberFormat="1" applyFont="1" applyFill="1" applyBorder="1" applyAlignment="1">
      <alignment horizontal="left" vertical="center" wrapText="1"/>
    </xf>
    <xf numFmtId="1" fontId="69" fillId="5" borderId="1" xfId="1" applyNumberFormat="1" applyFont="1" applyFill="1" applyBorder="1" applyAlignment="1">
      <alignment horizontal="center" vertical="center" wrapText="1"/>
    </xf>
    <xf numFmtId="4" fontId="69" fillId="5" borderId="17" xfId="1" applyNumberFormat="1" applyFont="1" applyFill="1" applyBorder="1" applyAlignment="1">
      <alignment horizontal="center" vertical="center" wrapText="1"/>
    </xf>
    <xf numFmtId="4" fontId="70" fillId="5" borderId="35" xfId="1" applyNumberFormat="1" applyFont="1" applyFill="1" applyBorder="1" applyAlignment="1">
      <alignment horizontal="right" vertical="top" wrapText="1"/>
    </xf>
    <xf numFmtId="0" fontId="68" fillId="6" borderId="2" xfId="1" applyFont="1" applyFill="1" applyBorder="1" applyAlignment="1">
      <alignment horizontal="center" vertical="center" wrapText="1"/>
    </xf>
    <xf numFmtId="2" fontId="68" fillId="6" borderId="2" xfId="1" applyNumberFormat="1" applyFont="1" applyFill="1" applyBorder="1" applyAlignment="1">
      <alignment horizontal="center" vertical="center" wrapText="1"/>
    </xf>
    <xf numFmtId="4" fontId="70" fillId="6" borderId="35" xfId="1" applyNumberFormat="1" applyFont="1" applyFill="1" applyBorder="1" applyAlignment="1">
      <alignment horizontal="right" vertical="top" wrapText="1"/>
    </xf>
    <xf numFmtId="170" fontId="70" fillId="0" borderId="38" xfId="1" applyNumberFormat="1" applyFont="1" applyFill="1" applyBorder="1" applyAlignment="1">
      <alignment horizontal="right" vertical="top" wrapText="1"/>
    </xf>
    <xf numFmtId="49" fontId="9" fillId="0" borderId="14" xfId="1" applyNumberFormat="1" applyFont="1" applyFill="1" applyBorder="1" applyAlignment="1">
      <alignment horizontal="center" vertical="center"/>
    </xf>
    <xf numFmtId="164" fontId="72" fillId="0" borderId="23" xfId="1" applyNumberFormat="1" applyFont="1" applyFill="1" applyBorder="1" applyAlignment="1">
      <alignment horizontal="center" vertical="top"/>
    </xf>
    <xf numFmtId="164" fontId="9" fillId="0" borderId="14" xfId="1" applyNumberFormat="1" applyFont="1" applyFill="1" applyBorder="1" applyAlignment="1">
      <alignment horizontal="center" vertical="center"/>
    </xf>
    <xf numFmtId="165" fontId="9" fillId="0" borderId="14" xfId="1" applyNumberFormat="1" applyFont="1" applyFill="1" applyBorder="1" applyAlignment="1" applyProtection="1">
      <alignment horizontal="center" vertical="center"/>
      <protection locked="0"/>
    </xf>
    <xf numFmtId="4" fontId="9" fillId="0" borderId="14" xfId="1" applyNumberFormat="1" applyFont="1" applyFill="1" applyBorder="1" applyAlignment="1" applyProtection="1">
      <alignment horizontal="center" vertical="center"/>
      <protection locked="0"/>
    </xf>
    <xf numFmtId="4" fontId="73" fillId="0" borderId="14" xfId="1" applyNumberFormat="1" applyFont="1" applyFill="1" applyBorder="1" applyAlignment="1" applyProtection="1">
      <alignment horizontal="right" vertical="top"/>
      <protection locked="0"/>
    </xf>
    <xf numFmtId="164" fontId="17" fillId="0" borderId="0" xfId="1" applyNumberFormat="1" applyFont="1" applyFill="1" applyAlignment="1">
      <alignment vertical="center"/>
    </xf>
    <xf numFmtId="49" fontId="60" fillId="0" borderId="0" xfId="1" applyNumberFormat="1" applyFont="1" applyFill="1" applyAlignment="1">
      <alignment vertical="top"/>
    </xf>
    <xf numFmtId="49" fontId="42" fillId="0" borderId="0" xfId="1" applyNumberFormat="1" applyFont="1" applyFill="1" applyAlignment="1">
      <alignment vertical="top"/>
    </xf>
    <xf numFmtId="0" fontId="43" fillId="0" borderId="0" xfId="1" applyFont="1" applyFill="1" applyBorder="1" applyAlignment="1">
      <alignment horizontal="justify" vertical="top" wrapText="1"/>
    </xf>
    <xf numFmtId="164" fontId="74" fillId="0" borderId="0" xfId="1" applyNumberFormat="1" applyFont="1" applyFill="1" applyAlignment="1">
      <alignment horizontal="right" vertical="top"/>
    </xf>
    <xf numFmtId="164" fontId="75" fillId="0" borderId="0" xfId="1" applyNumberFormat="1" applyFont="1" applyFill="1" applyAlignment="1">
      <alignment horizontal="right" vertical="top"/>
    </xf>
    <xf numFmtId="164" fontId="74" fillId="0" borderId="0" xfId="1" applyNumberFormat="1" applyFont="1" applyFill="1" applyAlignment="1">
      <alignment vertical="center"/>
    </xf>
    <xf numFmtId="164" fontId="75" fillId="0" borderId="0" xfId="1" applyNumberFormat="1" applyFont="1" applyFill="1" applyAlignment="1">
      <alignment vertical="center"/>
    </xf>
    <xf numFmtId="0" fontId="9" fillId="0" borderId="0" xfId="1" applyFont="1" applyFill="1" applyAlignment="1">
      <alignment horizontal="center" vertical="center"/>
    </xf>
    <xf numFmtId="0" fontId="60" fillId="0" borderId="0" xfId="1" applyFont="1" applyFill="1" applyAlignment="1">
      <alignment vertical="center"/>
    </xf>
    <xf numFmtId="0" fontId="52" fillId="0" borderId="0" xfId="1" applyFont="1" applyFill="1"/>
    <xf numFmtId="171" fontId="54" fillId="0" borderId="0" xfId="1" applyNumberFormat="1" applyFont="1" applyFill="1" applyProtection="1">
      <protection locked="0"/>
    </xf>
    <xf numFmtId="171" fontId="52" fillId="0" borderId="0" xfId="1" applyNumberFormat="1" applyFont="1" applyFill="1" applyProtection="1">
      <protection locked="0"/>
    </xf>
    <xf numFmtId="0" fontId="54" fillId="0" borderId="0" xfId="1" applyFont="1" applyFill="1" applyAlignment="1">
      <alignment horizontal="left"/>
    </xf>
    <xf numFmtId="0" fontId="76" fillId="0" borderId="0" xfId="0" applyFont="1" applyFill="1"/>
    <xf numFmtId="0" fontId="54" fillId="0" borderId="0" xfId="1" applyFont="1" applyFill="1" applyAlignment="1"/>
    <xf numFmtId="0" fontId="20" fillId="0" borderId="0" xfId="1" applyFont="1" applyFill="1" applyBorder="1" applyAlignment="1"/>
    <xf numFmtId="171" fontId="52" fillId="0" borderId="0" xfId="1" applyNumberFormat="1" applyFont="1" applyFill="1" applyAlignment="1" applyProtection="1">
      <alignment vertical="center"/>
      <protection locked="0"/>
    </xf>
    <xf numFmtId="171" fontId="54" fillId="0" borderId="0" xfId="1" applyNumberFormat="1" applyFont="1" applyFill="1" applyAlignment="1" applyProtection="1">
      <alignment horizontal="left" vertical="center" wrapText="1"/>
      <protection locked="0"/>
    </xf>
    <xf numFmtId="0" fontId="76" fillId="0" borderId="0" xfId="1" applyNumberFormat="1" applyFont="1" applyFill="1" applyAlignment="1"/>
    <xf numFmtId="0" fontId="77" fillId="0" borderId="0" xfId="1" applyNumberFormat="1" applyFont="1" applyFill="1" applyAlignment="1">
      <alignment wrapText="1"/>
    </xf>
    <xf numFmtId="0" fontId="76" fillId="0" borderId="0" xfId="1" applyNumberFormat="1" applyFont="1" applyFill="1" applyAlignment="1">
      <alignment horizontal="left"/>
    </xf>
    <xf numFmtId="0" fontId="77" fillId="0" borderId="0" xfId="1" applyNumberFormat="1" applyFont="1" applyFill="1" applyAlignment="1">
      <alignment horizontal="left" wrapText="1"/>
    </xf>
    <xf numFmtId="0" fontId="0" fillId="0" borderId="1" xfId="0" quotePrefix="1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171" fontId="56" fillId="0" borderId="0" xfId="1" applyNumberFormat="1" applyFont="1" applyFill="1" applyAlignment="1" applyProtection="1">
      <alignment horizontal="left"/>
      <protection locked="0"/>
    </xf>
    <xf numFmtId="0" fontId="56" fillId="0" borderId="0" xfId="1" applyFont="1" applyFill="1" applyAlignment="1">
      <alignment horizontal="center"/>
    </xf>
    <xf numFmtId="0" fontId="52" fillId="0" borderId="0" xfId="1" applyFont="1" applyFill="1" applyAlignment="1">
      <alignment horizontal="right"/>
    </xf>
    <xf numFmtId="0" fontId="78" fillId="0" borderId="49" xfId="1" applyFont="1" applyFill="1" applyBorder="1" applyAlignment="1">
      <alignment horizontal="center" vertical="center" wrapText="1"/>
    </xf>
    <xf numFmtId="0" fontId="54" fillId="0" borderId="32" xfId="1" applyFont="1" applyFill="1" applyBorder="1" applyAlignment="1">
      <alignment horizontal="center" vertical="center"/>
    </xf>
    <xf numFmtId="0" fontId="54" fillId="0" borderId="51" xfId="1" applyFont="1" applyFill="1" applyBorder="1" applyAlignment="1">
      <alignment horizontal="center" vertical="center"/>
    </xf>
    <xf numFmtId="49" fontId="54" fillId="0" borderId="52" xfId="1" applyNumberFormat="1" applyFont="1" applyFill="1" applyBorder="1" applyAlignment="1" applyProtection="1">
      <alignment horizontal="center" vertical="center"/>
      <protection locked="0"/>
    </xf>
    <xf numFmtId="0" fontId="54" fillId="0" borderId="52" xfId="1" applyFont="1" applyFill="1" applyBorder="1" applyAlignment="1">
      <alignment horizontal="center" vertical="center"/>
    </xf>
    <xf numFmtId="0" fontId="54" fillId="0" borderId="53" xfId="1" applyFont="1" applyFill="1" applyBorder="1" applyAlignment="1">
      <alignment horizontal="center" vertical="center"/>
    </xf>
    <xf numFmtId="0" fontId="54" fillId="0" borderId="54" xfId="1" applyFont="1" applyFill="1" applyBorder="1" applyAlignment="1">
      <alignment horizontal="center" vertical="center"/>
    </xf>
    <xf numFmtId="0" fontId="54" fillId="0" borderId="41" xfId="1" applyFont="1" applyFill="1" applyBorder="1" applyAlignment="1">
      <alignment horizontal="center" vertical="top"/>
    </xf>
    <xf numFmtId="171" fontId="52" fillId="0" borderId="41" xfId="1" applyNumberFormat="1" applyFont="1" applyFill="1" applyBorder="1" applyAlignment="1" applyProtection="1">
      <alignment horizontal="center" vertical="top"/>
      <protection locked="0"/>
    </xf>
    <xf numFmtId="0" fontId="55" fillId="0" borderId="41" xfId="1" applyFont="1" applyFill="1" applyBorder="1" applyAlignment="1">
      <alignment horizontal="left" vertical="top" wrapText="1"/>
    </xf>
    <xf numFmtId="0" fontId="56" fillId="0" borderId="41" xfId="1" applyFont="1" applyFill="1" applyBorder="1" applyAlignment="1">
      <alignment horizontal="center" vertical="top" wrapText="1"/>
    </xf>
    <xf numFmtId="4" fontId="55" fillId="0" borderId="41" xfId="1" applyNumberFormat="1" applyFont="1" applyFill="1" applyBorder="1" applyAlignment="1">
      <alignment vertical="top"/>
    </xf>
    <xf numFmtId="4" fontId="55" fillId="0" borderId="42" xfId="1" applyNumberFormat="1" applyFont="1" applyFill="1" applyBorder="1" applyAlignment="1">
      <alignment vertical="top"/>
    </xf>
    <xf numFmtId="4" fontId="55" fillId="0" borderId="43" xfId="1" applyNumberFormat="1" applyFont="1" applyFill="1" applyBorder="1" applyAlignment="1">
      <alignment vertical="top"/>
    </xf>
    <xf numFmtId="0" fontId="55" fillId="0" borderId="0" xfId="1" applyFont="1" applyFill="1"/>
    <xf numFmtId="49" fontId="20" fillId="0" borderId="2" xfId="1" applyNumberFormat="1" applyFont="1" applyFill="1" applyBorder="1" applyAlignment="1">
      <alignment horizontal="center" vertical="top" wrapText="1"/>
    </xf>
    <xf numFmtId="49" fontId="54" fillId="0" borderId="2" xfId="1" applyNumberFormat="1" applyFont="1" applyFill="1" applyBorder="1" applyAlignment="1" applyProtection="1">
      <alignment horizontal="center" vertical="top"/>
      <protection locked="0"/>
    </xf>
    <xf numFmtId="2" fontId="77" fillId="0" borderId="2" xfId="1" quotePrefix="1" applyNumberFormat="1" applyFont="1" applyFill="1" applyBorder="1" applyAlignment="1">
      <alignment vertical="center" wrapText="1"/>
    </xf>
    <xf numFmtId="0" fontId="55" fillId="0" borderId="55" xfId="1" applyFont="1" applyFill="1" applyBorder="1" applyAlignment="1">
      <alignment horizontal="center" vertical="top" wrapText="1"/>
    </xf>
    <xf numFmtId="4" fontId="54" fillId="0" borderId="55" xfId="1" applyNumberFormat="1" applyFont="1" applyFill="1" applyBorder="1" applyAlignment="1">
      <alignment vertical="top"/>
    </xf>
    <xf numFmtId="49" fontId="71" fillId="0" borderId="2" xfId="1" applyNumberFormat="1" applyFont="1" applyFill="1" applyBorder="1" applyAlignment="1">
      <alignment horizontal="center" vertical="top" wrapText="1"/>
    </xf>
    <xf numFmtId="49" fontId="55" fillId="0" borderId="2" xfId="1" applyNumberFormat="1" applyFont="1" applyFill="1" applyBorder="1" applyAlignment="1">
      <alignment horizontal="center" vertical="top"/>
    </xf>
    <xf numFmtId="49" fontId="55" fillId="0" borderId="2" xfId="1" applyNumberFormat="1" applyFont="1" applyFill="1" applyBorder="1" applyAlignment="1" applyProtection="1">
      <alignment horizontal="center" vertical="top"/>
      <protection locked="0"/>
    </xf>
    <xf numFmtId="3" fontId="71" fillId="0" borderId="1" xfId="1" applyNumberFormat="1" applyFont="1" applyFill="1" applyBorder="1" applyAlignment="1">
      <alignment horizontal="left" vertical="top" wrapText="1"/>
    </xf>
    <xf numFmtId="4" fontId="55" fillId="0" borderId="55" xfId="1" applyNumberFormat="1" applyFont="1" applyFill="1" applyBorder="1" applyAlignment="1">
      <alignment vertical="top"/>
    </xf>
    <xf numFmtId="0" fontId="52" fillId="0" borderId="2" xfId="1" quotePrefix="1" applyFont="1" applyFill="1" applyBorder="1" applyAlignment="1">
      <alignment horizontal="center" vertical="center" wrapText="1"/>
    </xf>
    <xf numFmtId="49" fontId="52" fillId="0" borderId="2" xfId="1" applyNumberFormat="1" applyFont="1" applyFill="1" applyBorder="1" applyAlignment="1">
      <alignment horizontal="center" vertical="top"/>
    </xf>
    <xf numFmtId="172" fontId="52" fillId="0" borderId="2" xfId="1" applyNumberFormat="1" applyFont="1" applyFill="1" applyBorder="1" applyAlignment="1" applyProtection="1">
      <alignment horizontal="center" vertical="top"/>
      <protection locked="0"/>
    </xf>
    <xf numFmtId="2" fontId="52" fillId="0" borderId="2" xfId="1" applyNumberFormat="1" applyFont="1" applyFill="1" applyBorder="1" applyAlignment="1">
      <alignment vertical="center" wrapText="1"/>
    </xf>
    <xf numFmtId="0" fontId="52" fillId="0" borderId="55" xfId="1" applyFont="1" applyFill="1" applyBorder="1" applyAlignment="1">
      <alignment horizontal="center" vertical="top" wrapText="1"/>
    </xf>
    <xf numFmtId="4" fontId="52" fillId="0" borderId="55" xfId="1" applyNumberFormat="1" applyFont="1" applyFill="1" applyBorder="1" applyAlignment="1">
      <alignment vertical="top"/>
    </xf>
    <xf numFmtId="4" fontId="52" fillId="0" borderId="56" xfId="1" applyNumberFormat="1" applyFont="1" applyFill="1" applyBorder="1" applyAlignment="1">
      <alignment vertical="top"/>
    </xf>
    <xf numFmtId="0" fontId="56" fillId="0" borderId="2" xfId="1" quotePrefix="1" applyFont="1" applyFill="1" applyBorder="1" applyAlignment="1">
      <alignment horizontal="center" vertical="center" wrapText="1"/>
    </xf>
    <xf numFmtId="2" fontId="56" fillId="0" borderId="2" xfId="1" quotePrefix="1" applyNumberFormat="1" applyFont="1" applyFill="1" applyBorder="1" applyAlignment="1">
      <alignment horizontal="center" vertical="center" wrapText="1"/>
    </xf>
    <xf numFmtId="2" fontId="56" fillId="0" borderId="2" xfId="1" quotePrefix="1" applyNumberFormat="1" applyFont="1" applyFill="1" applyBorder="1" applyAlignment="1">
      <alignment vertical="center" wrapText="1"/>
    </xf>
    <xf numFmtId="0" fontId="56" fillId="0" borderId="55" xfId="1" applyFont="1" applyFill="1" applyBorder="1" applyAlignment="1">
      <alignment horizontal="center" vertical="top" wrapText="1"/>
    </xf>
    <xf numFmtId="4" fontId="56" fillId="0" borderId="57" xfId="1" applyNumberFormat="1" applyFont="1" applyFill="1" applyBorder="1" applyAlignment="1">
      <alignment vertical="top"/>
    </xf>
    <xf numFmtId="4" fontId="56" fillId="0" borderId="56" xfId="1" applyNumberFormat="1" applyFont="1" applyFill="1" applyBorder="1" applyAlignment="1">
      <alignment vertical="top"/>
    </xf>
    <xf numFmtId="0" fontId="56" fillId="0" borderId="0" xfId="1" applyFont="1" applyFill="1"/>
    <xf numFmtId="0" fontId="55" fillId="0" borderId="32" xfId="1" applyFont="1" applyFill="1" applyBorder="1" applyAlignment="1">
      <alignment horizontal="center" vertical="top"/>
    </xf>
    <xf numFmtId="0" fontId="55" fillId="0" borderId="51" xfId="1" applyFont="1" applyFill="1" applyBorder="1" applyAlignment="1">
      <alignment horizontal="center" vertical="top"/>
    </xf>
    <xf numFmtId="165" fontId="52" fillId="0" borderId="52" xfId="1" applyNumberFormat="1" applyFont="1" applyFill="1" applyBorder="1" applyAlignment="1">
      <alignment horizontal="center" vertical="top"/>
    </xf>
    <xf numFmtId="171" fontId="55" fillId="0" borderId="52" xfId="1" applyNumberFormat="1" applyFont="1" applyFill="1" applyBorder="1" applyAlignment="1" applyProtection="1">
      <alignment horizontal="center" vertical="top"/>
      <protection locked="0"/>
    </xf>
    <xf numFmtId="0" fontId="55" fillId="0" borderId="52" xfId="1" applyFont="1" applyFill="1" applyBorder="1" applyAlignment="1">
      <alignment vertical="top"/>
    </xf>
    <xf numFmtId="4" fontId="55" fillId="0" borderId="52" xfId="1" applyNumberFormat="1" applyFont="1" applyFill="1" applyBorder="1" applyAlignment="1">
      <alignment vertical="top"/>
    </xf>
    <xf numFmtId="0" fontId="56" fillId="0" borderId="2" xfId="1" applyFont="1" applyFill="1" applyBorder="1" applyAlignment="1">
      <alignment horizontal="center" vertical="top" wrapText="1"/>
    </xf>
    <xf numFmtId="4" fontId="52" fillId="0" borderId="2" xfId="1" applyNumberFormat="1" applyFont="1" applyFill="1" applyBorder="1" applyAlignment="1">
      <alignment vertical="top"/>
    </xf>
    <xf numFmtId="0" fontId="56" fillId="0" borderId="31" xfId="1" applyFont="1" applyFill="1" applyBorder="1" applyAlignment="1">
      <alignment horizontal="center" vertical="top"/>
    </xf>
    <xf numFmtId="4" fontId="56" fillId="0" borderId="2" xfId="1" applyNumberFormat="1" applyFont="1" applyFill="1" applyBorder="1" applyAlignment="1">
      <alignment vertical="top"/>
    </xf>
    <xf numFmtId="4" fontId="56" fillId="0" borderId="25" xfId="1" applyNumberFormat="1" applyFont="1" applyFill="1" applyBorder="1" applyAlignment="1">
      <alignment vertical="top"/>
    </xf>
    <xf numFmtId="4" fontId="56" fillId="0" borderId="55" xfId="1" applyNumberFormat="1" applyFont="1" applyFill="1" applyBorder="1" applyAlignment="1">
      <alignment vertical="top"/>
    </xf>
    <xf numFmtId="0" fontId="54" fillId="0" borderId="32" xfId="1" applyFont="1" applyFill="1" applyBorder="1" applyAlignment="1">
      <alignment horizontal="center" vertical="top"/>
    </xf>
    <xf numFmtId="0" fontId="54" fillId="0" borderId="51" xfId="1" applyFont="1" applyFill="1" applyBorder="1" applyAlignment="1">
      <alignment horizontal="center" vertical="top"/>
    </xf>
    <xf numFmtId="171" fontId="52" fillId="0" borderId="52" xfId="1" applyNumberFormat="1" applyFont="1" applyFill="1" applyBorder="1" applyAlignment="1" applyProtection="1">
      <alignment horizontal="center" vertical="top"/>
      <protection locked="0"/>
    </xf>
    <xf numFmtId="0" fontId="56" fillId="0" borderId="52" xfId="1" applyFont="1" applyFill="1" applyBorder="1" applyAlignment="1">
      <alignment horizontal="center" vertical="top" wrapText="1"/>
    </xf>
    <xf numFmtId="0" fontId="55" fillId="0" borderId="41" xfId="1" applyFont="1" applyFill="1" applyBorder="1" applyAlignment="1">
      <alignment horizontal="center" vertical="top"/>
    </xf>
    <xf numFmtId="171" fontId="79" fillId="0" borderId="41" xfId="1" applyNumberFormat="1" applyFont="1" applyFill="1" applyBorder="1" applyAlignment="1" applyProtection="1">
      <alignment horizontal="center" vertical="top"/>
      <protection locked="0"/>
    </xf>
    <xf numFmtId="171" fontId="55" fillId="0" borderId="41" xfId="1" applyNumberFormat="1" applyFont="1" applyFill="1" applyBorder="1" applyAlignment="1" applyProtection="1">
      <alignment horizontal="left" vertical="top" wrapText="1"/>
      <protection locked="0"/>
    </xf>
    <xf numFmtId="0" fontId="55" fillId="0" borderId="0" xfId="1" applyFont="1" applyFill="1" applyBorder="1"/>
    <xf numFmtId="49" fontId="20" fillId="0" borderId="17" xfId="1" applyNumberFormat="1" applyFont="1" applyFill="1" applyBorder="1" applyAlignment="1">
      <alignment horizontal="center" vertical="top" wrapText="1"/>
    </xf>
    <xf numFmtId="4" fontId="54" fillId="0" borderId="56" xfId="1" applyNumberFormat="1" applyFont="1" applyFill="1" applyBorder="1" applyAlignment="1">
      <alignment vertical="top"/>
    </xf>
    <xf numFmtId="0" fontId="55" fillId="0" borderId="31" xfId="1" applyFont="1" applyFill="1" applyBorder="1" applyAlignment="1">
      <alignment horizontal="center" vertical="top"/>
    </xf>
    <xf numFmtId="49" fontId="71" fillId="0" borderId="17" xfId="1" applyNumberFormat="1" applyFont="1" applyFill="1" applyBorder="1" applyAlignment="1">
      <alignment horizontal="center" vertical="top" wrapText="1"/>
    </xf>
    <xf numFmtId="4" fontId="55" fillId="0" borderId="56" xfId="1" applyNumberFormat="1" applyFont="1" applyFill="1" applyBorder="1" applyAlignment="1">
      <alignment vertical="top"/>
    </xf>
    <xf numFmtId="0" fontId="52" fillId="0" borderId="31" xfId="1" applyFont="1" applyFill="1" applyBorder="1" applyAlignment="1">
      <alignment horizontal="center" vertical="top"/>
    </xf>
    <xf numFmtId="0" fontId="52" fillId="0" borderId="0" xfId="1" applyFont="1" applyFill="1" applyBorder="1"/>
    <xf numFmtId="4" fontId="56" fillId="0" borderId="58" xfId="1" applyNumberFormat="1" applyFont="1" applyFill="1" applyBorder="1" applyAlignment="1">
      <alignment vertical="top"/>
    </xf>
    <xf numFmtId="0" fontId="56" fillId="0" borderId="0" xfId="1" applyFont="1" applyFill="1" applyBorder="1"/>
    <xf numFmtId="0" fontId="55" fillId="0" borderId="32" xfId="1" applyFont="1" applyFill="1" applyBorder="1" applyAlignment="1">
      <alignment horizontal="center" vertical="center"/>
    </xf>
    <xf numFmtId="171" fontId="79" fillId="0" borderId="52" xfId="1" applyNumberFormat="1" applyFont="1" applyFill="1" applyBorder="1" applyAlignment="1" applyProtection="1">
      <alignment horizontal="center" vertical="top"/>
      <protection locked="0"/>
    </xf>
    <xf numFmtId="0" fontId="55" fillId="0" borderId="52" xfId="1" applyFont="1" applyFill="1" applyBorder="1" applyAlignment="1">
      <alignment horizontal="center" vertical="top"/>
    </xf>
    <xf numFmtId="0" fontId="54" fillId="0" borderId="27" xfId="1" applyFont="1" applyFill="1" applyBorder="1" applyAlignment="1">
      <alignment horizontal="center" vertical="top"/>
    </xf>
    <xf numFmtId="0" fontId="54" fillId="0" borderId="55" xfId="1" applyFont="1" applyFill="1" applyBorder="1" applyAlignment="1">
      <alignment horizontal="center" vertical="top"/>
    </xf>
    <xf numFmtId="171" fontId="52" fillId="0" borderId="55" xfId="1" applyNumberFormat="1" applyFont="1" applyFill="1" applyBorder="1" applyAlignment="1" applyProtection="1">
      <alignment horizontal="center" vertical="top"/>
      <protection locked="0"/>
    </xf>
    <xf numFmtId="0" fontId="55" fillId="0" borderId="55" xfId="1" applyFont="1" applyFill="1" applyBorder="1" applyAlignment="1">
      <alignment horizontal="left" vertical="top" wrapText="1"/>
    </xf>
    <xf numFmtId="4" fontId="55" fillId="0" borderId="58" xfId="1" applyNumberFormat="1" applyFont="1" applyFill="1" applyBorder="1" applyAlignment="1">
      <alignment vertical="top"/>
    </xf>
    <xf numFmtId="49" fontId="54" fillId="0" borderId="2" xfId="1" applyNumberFormat="1" applyFont="1" applyFill="1" applyBorder="1" applyAlignment="1">
      <alignment horizontal="center" vertical="top" wrapText="1"/>
    </xf>
    <xf numFmtId="49" fontId="54" fillId="0" borderId="26" xfId="1" applyNumberFormat="1" applyFont="1" applyFill="1" applyBorder="1" applyAlignment="1" applyProtection="1">
      <alignment horizontal="center" vertical="top"/>
      <protection locked="0"/>
    </xf>
    <xf numFmtId="49" fontId="55" fillId="0" borderId="17" xfId="1" applyNumberFormat="1" applyFont="1" applyFill="1" applyBorder="1" applyAlignment="1">
      <alignment horizontal="center" vertical="top" wrapText="1"/>
    </xf>
    <xf numFmtId="3" fontId="55" fillId="0" borderId="1" xfId="1" applyNumberFormat="1" applyFont="1" applyFill="1" applyBorder="1" applyAlignment="1">
      <alignment horizontal="left" vertical="top" wrapText="1"/>
    </xf>
    <xf numFmtId="0" fontId="56" fillId="0" borderId="59" xfId="1" quotePrefix="1" applyFont="1" applyFill="1" applyBorder="1" applyAlignment="1">
      <alignment horizontal="center" vertical="center" wrapText="1"/>
    </xf>
    <xf numFmtId="2" fontId="56" fillId="0" borderId="44" xfId="1" quotePrefix="1" applyNumberFormat="1" applyFont="1" applyFill="1" applyBorder="1" applyAlignment="1">
      <alignment horizontal="center" vertical="center" wrapText="1"/>
    </xf>
    <xf numFmtId="2" fontId="56" fillId="0" borderId="44" xfId="1" applyNumberFormat="1" applyFont="1" applyFill="1" applyBorder="1" applyAlignment="1">
      <alignment vertical="center" wrapText="1"/>
    </xf>
    <xf numFmtId="0" fontId="56" fillId="0" borderId="44" xfId="1" applyFont="1" applyFill="1" applyBorder="1" applyAlignment="1">
      <alignment horizontal="center" vertical="top" wrapText="1"/>
    </xf>
    <xf numFmtId="4" fontId="56" fillId="0" borderId="44" xfId="1" applyNumberFormat="1" applyFont="1" applyFill="1" applyBorder="1" applyAlignment="1">
      <alignment vertical="top"/>
    </xf>
    <xf numFmtId="4" fontId="56" fillId="0" borderId="60" xfId="1" applyNumberFormat="1" applyFont="1" applyFill="1" applyBorder="1" applyAlignment="1">
      <alignment vertical="top"/>
    </xf>
    <xf numFmtId="4" fontId="55" fillId="0" borderId="53" xfId="1" applyNumberFormat="1" applyFont="1" applyFill="1" applyBorder="1" applyAlignment="1">
      <alignment vertical="top"/>
    </xf>
    <xf numFmtId="4" fontId="55" fillId="0" borderId="54" xfId="1" applyNumberFormat="1" applyFont="1" applyFill="1" applyBorder="1" applyAlignment="1">
      <alignment vertical="top"/>
    </xf>
    <xf numFmtId="0" fontId="54" fillId="0" borderId="61" xfId="1" applyFont="1" applyFill="1" applyBorder="1" applyAlignment="1">
      <alignment horizontal="center" vertical="top"/>
    </xf>
    <xf numFmtId="0" fontId="55" fillId="0" borderId="40" xfId="1" applyFont="1" applyFill="1" applyBorder="1" applyAlignment="1">
      <alignment horizontal="center" vertical="top"/>
    </xf>
    <xf numFmtId="165" fontId="52" fillId="0" borderId="41" xfId="1" applyNumberFormat="1" applyFont="1" applyFill="1" applyBorder="1" applyAlignment="1">
      <alignment horizontal="center" vertical="top"/>
    </xf>
    <xf numFmtId="2" fontId="52" fillId="0" borderId="2" xfId="1" quotePrefix="1" applyNumberFormat="1" applyFont="1" applyFill="1" applyBorder="1" applyAlignment="1">
      <alignment horizontal="center" vertical="center" wrapText="1"/>
    </xf>
    <xf numFmtId="2" fontId="56" fillId="0" borderId="2" xfId="1" applyNumberFormat="1" applyFont="1" applyFill="1" applyBorder="1" applyAlignment="1">
      <alignment vertical="center" wrapText="1"/>
    </xf>
    <xf numFmtId="165" fontId="52" fillId="0" borderId="40" xfId="1" applyNumberFormat="1" applyFont="1" applyFill="1" applyBorder="1" applyAlignment="1">
      <alignment horizontal="center" vertical="top"/>
    </xf>
    <xf numFmtId="0" fontId="55" fillId="0" borderId="0" xfId="1" applyFont="1" applyFill="1" applyAlignment="1">
      <alignment vertical="top" wrapText="1"/>
    </xf>
    <xf numFmtId="0" fontId="77" fillId="0" borderId="2" xfId="1" quotePrefix="1" applyFont="1" applyFill="1" applyBorder="1" applyAlignment="1">
      <alignment horizontal="center" vertical="center" wrapText="1"/>
    </xf>
    <xf numFmtId="0" fontId="77" fillId="0" borderId="2" xfId="1" applyFont="1" applyFill="1" applyBorder="1" applyAlignment="1">
      <alignment horizontal="center" vertical="center" wrapText="1"/>
    </xf>
    <xf numFmtId="2" fontId="77" fillId="0" borderId="2" xfId="1" applyNumberFormat="1" applyFont="1" applyFill="1" applyBorder="1" applyAlignment="1">
      <alignment horizontal="center" vertical="center" wrapText="1"/>
    </xf>
    <xf numFmtId="2" fontId="77" fillId="0" borderId="2" xfId="1" applyNumberFormat="1" applyFont="1" applyFill="1" applyBorder="1" applyAlignment="1">
      <alignment vertical="center" wrapText="1"/>
    </xf>
    <xf numFmtId="0" fontId="55" fillId="0" borderId="22" xfId="1" applyFont="1" applyFill="1" applyBorder="1" applyAlignment="1">
      <alignment horizontal="center" vertical="top"/>
    </xf>
    <xf numFmtId="0" fontId="80" fillId="0" borderId="2" xfId="1" quotePrefix="1" applyFont="1" applyFill="1" applyBorder="1" applyAlignment="1">
      <alignment horizontal="center" vertical="center" wrapText="1"/>
    </xf>
    <xf numFmtId="0" fontId="80" fillId="0" borderId="2" xfId="1" applyFont="1" applyFill="1" applyBorder="1" applyAlignment="1">
      <alignment horizontal="center" vertical="center" wrapText="1"/>
    </xf>
    <xf numFmtId="2" fontId="80" fillId="0" borderId="2" xfId="1" applyNumberFormat="1" applyFont="1" applyFill="1" applyBorder="1" applyAlignment="1">
      <alignment horizontal="center" vertical="center" wrapText="1"/>
    </xf>
    <xf numFmtId="2" fontId="80" fillId="0" borderId="2" xfId="1" quotePrefix="1" applyNumberFormat="1" applyFont="1" applyFill="1" applyBorder="1" applyAlignment="1">
      <alignment vertical="center" wrapText="1"/>
    </xf>
    <xf numFmtId="0" fontId="52" fillId="0" borderId="22" xfId="1" applyFont="1" applyFill="1" applyBorder="1" applyAlignment="1">
      <alignment horizontal="center" vertical="top"/>
    </xf>
    <xf numFmtId="0" fontId="76" fillId="0" borderId="2" xfId="1" quotePrefix="1" applyFont="1" applyFill="1" applyBorder="1" applyAlignment="1">
      <alignment horizontal="center" vertical="center" wrapText="1"/>
    </xf>
    <xf numFmtId="0" fontId="76" fillId="0" borderId="2" xfId="1" applyFont="1" applyFill="1" applyBorder="1" applyAlignment="1">
      <alignment horizontal="center" vertical="center" wrapText="1"/>
    </xf>
    <xf numFmtId="2" fontId="76" fillId="0" borderId="2" xfId="1" applyNumberFormat="1" applyFont="1" applyFill="1" applyBorder="1" applyAlignment="1">
      <alignment horizontal="center" vertical="center" wrapText="1"/>
    </xf>
    <xf numFmtId="2" fontId="76" fillId="0" borderId="2" xfId="1" applyNumberFormat="1" applyFont="1" applyFill="1" applyBorder="1" applyAlignment="1">
      <alignment vertical="center" wrapText="1"/>
    </xf>
    <xf numFmtId="4" fontId="52" fillId="0" borderId="58" xfId="1" applyNumberFormat="1" applyFont="1" applyFill="1" applyBorder="1" applyAlignment="1">
      <alignment vertical="top"/>
    </xf>
    <xf numFmtId="0" fontId="52" fillId="0" borderId="2" xfId="1" applyFont="1" applyFill="1" applyBorder="1" applyAlignment="1">
      <alignment horizontal="center" vertical="top" wrapText="1"/>
    </xf>
    <xf numFmtId="0" fontId="56" fillId="0" borderId="2" xfId="1" applyFont="1" applyFill="1" applyBorder="1" applyAlignment="1">
      <alignment horizontal="center" vertical="center" wrapText="1"/>
    </xf>
    <xf numFmtId="2" fontId="81" fillId="0" borderId="2" xfId="1" applyNumberFormat="1" applyFont="1" applyFill="1" applyBorder="1" applyAlignment="1">
      <alignment vertical="center" wrapText="1"/>
    </xf>
    <xf numFmtId="0" fontId="52" fillId="0" borderId="62" xfId="1" applyFont="1" applyFill="1" applyBorder="1" applyAlignment="1">
      <alignment horizontal="center" vertical="top" wrapText="1"/>
    </xf>
    <xf numFmtId="4" fontId="52" fillId="0" borderId="62" xfId="1" applyNumberFormat="1" applyFont="1" applyFill="1" applyBorder="1" applyAlignment="1">
      <alignment vertical="top"/>
    </xf>
    <xf numFmtId="49" fontId="52" fillId="0" borderId="52" xfId="1" applyNumberFormat="1" applyFont="1" applyFill="1" applyBorder="1" applyAlignment="1" applyProtection="1">
      <alignment horizontal="center" vertical="top"/>
      <protection locked="0"/>
    </xf>
    <xf numFmtId="0" fontId="52" fillId="0" borderId="52" xfId="1" applyFont="1" applyFill="1" applyBorder="1" applyAlignment="1">
      <alignment horizontal="center" vertical="top" wrapText="1"/>
    </xf>
    <xf numFmtId="0" fontId="55" fillId="0" borderId="44" xfId="1" applyFont="1" applyFill="1" applyBorder="1" applyAlignment="1">
      <alignment horizontal="center" vertical="top"/>
    </xf>
    <xf numFmtId="171" fontId="79" fillId="0" borderId="55" xfId="1" applyNumberFormat="1" applyFont="1" applyFill="1" applyBorder="1" applyAlignment="1" applyProtection="1">
      <alignment horizontal="center" vertical="top"/>
      <protection locked="0"/>
    </xf>
    <xf numFmtId="0" fontId="55" fillId="0" borderId="15" xfId="1" applyFont="1" applyFill="1" applyBorder="1" applyAlignment="1">
      <alignment horizontal="center" vertical="center"/>
    </xf>
    <xf numFmtId="0" fontId="55" fillId="0" borderId="53" xfId="1" applyFont="1" applyFill="1" applyBorder="1" applyAlignment="1">
      <alignment horizontal="center" vertical="top"/>
    </xf>
    <xf numFmtId="4" fontId="56" fillId="0" borderId="63" xfId="1" applyNumberFormat="1" applyFont="1" applyFill="1" applyBorder="1" applyAlignment="1">
      <alignment vertical="top"/>
    </xf>
    <xf numFmtId="0" fontId="52" fillId="0" borderId="32" xfId="1" applyFont="1" applyFill="1" applyBorder="1"/>
    <xf numFmtId="0" fontId="52" fillId="0" borderId="52" xfId="1" applyFont="1" applyFill="1" applyBorder="1"/>
    <xf numFmtId="171" fontId="52" fillId="0" borderId="52" xfId="1" applyNumberFormat="1" applyFont="1" applyFill="1" applyBorder="1" applyProtection="1">
      <protection locked="0"/>
    </xf>
    <xf numFmtId="171" fontId="55" fillId="0" borderId="52" xfId="1" applyNumberFormat="1" applyFont="1" applyFill="1" applyBorder="1" applyAlignment="1" applyProtection="1">
      <alignment vertical="top"/>
      <protection locked="0"/>
    </xf>
    <xf numFmtId="4" fontId="55" fillId="0" borderId="52" xfId="1" applyNumberFormat="1" applyFont="1" applyFill="1" applyBorder="1" applyAlignment="1">
      <alignment horizontal="right" vertical="top" wrapText="1"/>
    </xf>
    <xf numFmtId="0" fontId="54" fillId="0" borderId="39" xfId="1" applyFont="1" applyFill="1" applyBorder="1" applyAlignment="1">
      <alignment horizontal="center" vertical="top"/>
    </xf>
    <xf numFmtId="0" fontId="54" fillId="0" borderId="31" xfId="1" applyFont="1" applyFill="1" applyBorder="1" applyAlignment="1">
      <alignment horizontal="center" vertical="top"/>
    </xf>
    <xf numFmtId="171" fontId="54" fillId="0" borderId="0" xfId="1" applyNumberFormat="1" applyFont="1" applyFill="1" applyAlignment="1" applyProtection="1">
      <alignment horizontal="center" vertical="center" wrapText="1"/>
      <protection locked="0"/>
    </xf>
    <xf numFmtId="0" fontId="78" fillId="0" borderId="48" xfId="1" applyFont="1" applyFill="1" applyBorder="1" applyAlignment="1">
      <alignment horizontal="center" vertical="center" wrapText="1"/>
    </xf>
    <xf numFmtId="0" fontId="54" fillId="0" borderId="22" xfId="1" applyFont="1" applyFill="1" applyBorder="1" applyAlignment="1">
      <alignment horizontal="center" vertical="top"/>
    </xf>
    <xf numFmtId="0" fontId="0" fillId="0" borderId="45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0" fillId="2" borderId="45" xfId="0" applyFill="1" applyBorder="1" applyAlignment="1">
      <alignment horizontal="center" vertical="center" wrapText="1"/>
    </xf>
    <xf numFmtId="0" fontId="0" fillId="2" borderId="44" xfId="0" applyFill="1" applyBorder="1" applyAlignment="1">
      <alignment horizontal="center" vertical="center" wrapText="1"/>
    </xf>
    <xf numFmtId="0" fontId="0" fillId="2" borderId="55" xfId="0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vertical="center" wrapText="1"/>
    </xf>
    <xf numFmtId="4" fontId="1" fillId="2" borderId="2" xfId="0" applyNumberFormat="1" applyFont="1" applyFill="1" applyBorder="1" applyAlignment="1">
      <alignment vertical="center"/>
    </xf>
    <xf numFmtId="4" fontId="1" fillId="0" borderId="2" xfId="0" applyNumberFormat="1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vertical="center" wrapText="1"/>
    </xf>
    <xf numFmtId="4" fontId="0" fillId="2" borderId="2" xfId="0" applyNumberFormat="1" applyFill="1" applyBorder="1" applyAlignment="1">
      <alignment vertical="center"/>
    </xf>
    <xf numFmtId="4" fontId="0" fillId="0" borderId="2" xfId="0" applyNumberFormat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/>
    </xf>
    <xf numFmtId="0" fontId="0" fillId="0" borderId="0" xfId="0"/>
    <xf numFmtId="0" fontId="0" fillId="0" borderId="0" xfId="0" applyAlignment="1">
      <alignment horizontal="right"/>
    </xf>
    <xf numFmtId="0" fontId="3" fillId="0" borderId="0" xfId="0" applyFont="1"/>
    <xf numFmtId="0" fontId="0" fillId="0" borderId="0" xfId="0"/>
    <xf numFmtId="0" fontId="1" fillId="0" borderId="0" xfId="0" applyFont="1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vertical="center" wrapText="1"/>
    </xf>
    <xf numFmtId="4" fontId="1" fillId="2" borderId="2" xfId="0" applyNumberFormat="1" applyFont="1" applyFill="1" applyBorder="1" applyAlignment="1">
      <alignment vertical="center"/>
    </xf>
    <xf numFmtId="4" fontId="1" fillId="0" borderId="2" xfId="0" applyNumberFormat="1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vertical="center" wrapText="1"/>
    </xf>
    <xf numFmtId="4" fontId="0" fillId="2" borderId="2" xfId="0" applyNumberFormat="1" applyFill="1" applyBorder="1" applyAlignment="1">
      <alignment vertical="center"/>
    </xf>
    <xf numFmtId="4" fontId="0" fillId="0" borderId="2" xfId="0" applyNumberFormat="1" applyBorder="1" applyAlignment="1">
      <alignment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 wrapText="1"/>
    </xf>
    <xf numFmtId="0" fontId="0" fillId="0" borderId="2" xfId="0" quotePrefix="1" applyBorder="1" applyAlignment="1">
      <alignment horizontal="center" vertical="center" wrapText="1"/>
    </xf>
    <xf numFmtId="4" fontId="0" fillId="0" borderId="2" xfId="0" quotePrefix="1" applyNumberFormat="1" applyBorder="1" applyAlignment="1">
      <alignment horizontal="center" vertical="center" wrapText="1"/>
    </xf>
    <xf numFmtId="4" fontId="0" fillId="0" borderId="2" xfId="0" quotePrefix="1" applyNumberFormat="1" applyBorder="1" applyAlignment="1">
      <alignment vertical="center" wrapText="1"/>
    </xf>
    <xf numFmtId="4" fontId="0" fillId="2" borderId="2" xfId="0" applyNumberFormat="1" applyFill="1" applyBorder="1" applyAlignment="1">
      <alignment vertical="center" wrapText="1"/>
    </xf>
    <xf numFmtId="4" fontId="0" fillId="0" borderId="2" xfId="0" applyNumberFormat="1" applyBorder="1" applyAlignment="1">
      <alignment vertical="center" wrapText="1"/>
    </xf>
    <xf numFmtId="0" fontId="0" fillId="0" borderId="0" xfId="0"/>
    <xf numFmtId="0" fontId="0" fillId="0" borderId="2" xfId="0" quotePrefix="1" applyBorder="1" applyAlignment="1">
      <alignment horizontal="center" vertical="center" wrapText="1"/>
    </xf>
    <xf numFmtId="4" fontId="0" fillId="0" borderId="2" xfId="0" quotePrefix="1" applyNumberFormat="1" applyBorder="1" applyAlignment="1">
      <alignment horizontal="center" vertical="center" wrapText="1"/>
    </xf>
    <xf numFmtId="4" fontId="0" fillId="0" borderId="2" xfId="0" quotePrefix="1" applyNumberFormat="1" applyBorder="1" applyAlignment="1">
      <alignment vertical="center" wrapText="1"/>
    </xf>
    <xf numFmtId="4" fontId="0" fillId="2" borderId="2" xfId="0" applyNumberFormat="1" applyFill="1" applyBorder="1" applyAlignment="1">
      <alignment vertical="center" wrapText="1"/>
    </xf>
    <xf numFmtId="4" fontId="0" fillId="0" borderId="2" xfId="0" applyNumberFormat="1" applyBorder="1" applyAlignment="1">
      <alignment vertical="center" wrapText="1"/>
    </xf>
    <xf numFmtId="4" fontId="1" fillId="2" borderId="2" xfId="0" applyNumberFormat="1" applyFont="1" applyFill="1" applyBorder="1" applyAlignment="1">
      <alignment vertical="center" wrapText="1"/>
    </xf>
    <xf numFmtId="4" fontId="1" fillId="0" borderId="2" xfId="0" applyNumberFormat="1" applyFont="1" applyBorder="1" applyAlignment="1">
      <alignment vertical="center" wrapText="1"/>
    </xf>
    <xf numFmtId="4" fontId="1" fillId="2" borderId="2" xfId="0" applyNumberFormat="1" applyFont="1" applyFill="1" applyBorder="1" applyAlignment="1">
      <alignment vertical="center" wrapText="1"/>
    </xf>
    <xf numFmtId="4" fontId="1" fillId="0" borderId="2" xfId="0" applyNumberFormat="1" applyFont="1" applyBorder="1" applyAlignment="1">
      <alignment vertical="center" wrapText="1"/>
    </xf>
    <xf numFmtId="4" fontId="1" fillId="2" borderId="2" xfId="0" applyNumberFormat="1" applyFont="1" applyFill="1" applyBorder="1" applyAlignment="1">
      <alignment vertical="center" wrapText="1"/>
    </xf>
    <xf numFmtId="4" fontId="1" fillId="0" borderId="2" xfId="0" applyNumberFormat="1" applyFont="1" applyBorder="1" applyAlignment="1">
      <alignment vertical="center" wrapText="1"/>
    </xf>
    <xf numFmtId="4" fontId="1" fillId="2" borderId="2" xfId="0" applyNumberFormat="1" applyFont="1" applyFill="1" applyBorder="1" applyAlignment="1">
      <alignment vertical="center" wrapText="1"/>
    </xf>
    <xf numFmtId="4" fontId="1" fillId="0" borderId="2" xfId="0" applyNumberFormat="1" applyFont="1" applyBorder="1" applyAlignment="1">
      <alignment vertical="center" wrapText="1"/>
    </xf>
    <xf numFmtId="4" fontId="1" fillId="2" borderId="2" xfId="0" applyNumberFormat="1" applyFont="1" applyFill="1" applyBorder="1" applyAlignment="1">
      <alignment vertical="center" wrapText="1"/>
    </xf>
    <xf numFmtId="49" fontId="28" fillId="0" borderId="21" xfId="1" quotePrefix="1" applyNumberFormat="1" applyFont="1" applyFill="1" applyBorder="1" applyAlignment="1">
      <alignment horizontal="center" vertical="top"/>
    </xf>
    <xf numFmtId="0" fontId="56" fillId="0" borderId="14" xfId="64" applyFont="1" applyFill="1" applyBorder="1" applyAlignment="1">
      <alignment vertical="top" wrapText="1"/>
    </xf>
    <xf numFmtId="4" fontId="56" fillId="0" borderId="17" xfId="64" applyNumberFormat="1" applyFont="1" applyFill="1" applyBorder="1" applyAlignment="1">
      <alignment horizontal="left" vertical="top" wrapText="1"/>
    </xf>
    <xf numFmtId="0" fontId="52" fillId="0" borderId="3" xfId="64" applyFont="1" applyFill="1" applyBorder="1" applyAlignment="1">
      <alignment vertical="top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1" fillId="0" borderId="25" xfId="0" applyFont="1" applyBorder="1" applyAlignment="1">
      <alignment horizontal="center" vertical="center"/>
    </xf>
    <xf numFmtId="0" fontId="0" fillId="0" borderId="19" xfId="0" applyBorder="1" applyAlignment="1"/>
    <xf numFmtId="0" fontId="0" fillId="0" borderId="26" xfId="0" applyBorder="1" applyAlignment="1"/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52" fillId="0" borderId="5" xfId="64" applyFont="1" applyFill="1" applyBorder="1" applyAlignment="1">
      <alignment horizontal="center" vertical="top" wrapText="1"/>
    </xf>
    <xf numFmtId="0" fontId="52" fillId="0" borderId="9" xfId="64" applyFont="1" applyFill="1" applyBorder="1" applyAlignment="1">
      <alignment horizontal="center" vertical="top" wrapText="1"/>
    </xf>
    <xf numFmtId="0" fontId="52" fillId="0" borderId="12" xfId="64" applyFont="1" applyFill="1" applyBorder="1" applyAlignment="1">
      <alignment horizontal="center" vertical="top" wrapText="1"/>
    </xf>
    <xf numFmtId="0" fontId="54" fillId="0" borderId="15" xfId="64" applyFont="1" applyFill="1" applyBorder="1" applyAlignment="1">
      <alignment horizontal="center" vertical="top" wrapText="1"/>
    </xf>
    <xf numFmtId="0" fontId="54" fillId="0" borderId="16" xfId="64" applyFont="1" applyFill="1" applyBorder="1" applyAlignment="1">
      <alignment horizontal="center" vertical="top" wrapText="1"/>
    </xf>
    <xf numFmtId="0" fontId="54" fillId="0" borderId="23" xfId="64" applyFont="1" applyFill="1" applyBorder="1" applyAlignment="1">
      <alignment horizontal="center" vertical="top" wrapText="1"/>
    </xf>
    <xf numFmtId="0" fontId="56" fillId="0" borderId="15" xfId="64" applyFont="1" applyFill="1" applyBorder="1" applyAlignment="1">
      <alignment horizontal="left" vertical="top" wrapText="1"/>
    </xf>
    <xf numFmtId="0" fontId="56" fillId="0" borderId="16" xfId="64" applyFont="1" applyFill="1" applyBorder="1" applyAlignment="1">
      <alignment horizontal="left" vertical="top" wrapText="1"/>
    </xf>
    <xf numFmtId="0" fontId="52" fillId="0" borderId="27" xfId="64" applyFont="1" applyFill="1" applyBorder="1" applyAlignment="1">
      <alignment horizontal="center" vertical="top" wrapText="1"/>
    </xf>
    <xf numFmtId="0" fontId="52" fillId="0" borderId="22" xfId="64" applyFont="1" applyFill="1" applyBorder="1" applyAlignment="1">
      <alignment horizontal="center" vertical="top" wrapText="1"/>
    </xf>
    <xf numFmtId="0" fontId="52" fillId="0" borderId="28" xfId="64" applyFont="1" applyFill="1" applyBorder="1" applyAlignment="1">
      <alignment horizontal="center" vertical="top" wrapText="1"/>
    </xf>
    <xf numFmtId="0" fontId="54" fillId="0" borderId="0" xfId="64" applyFont="1" applyFill="1" applyAlignment="1">
      <alignment horizontal="center" vertical="center" wrapText="1"/>
    </xf>
    <xf numFmtId="0" fontId="54" fillId="0" borderId="5" xfId="64" applyFont="1" applyFill="1" applyBorder="1" applyAlignment="1">
      <alignment horizontal="center" vertical="top" wrapText="1"/>
    </xf>
    <xf numFmtId="0" fontId="54" fillId="0" borderId="9" xfId="64" applyFont="1" applyFill="1" applyBorder="1" applyAlignment="1">
      <alignment horizontal="center" vertical="top" wrapText="1"/>
    </xf>
    <xf numFmtId="0" fontId="54" fillId="0" borderId="12" xfId="64" applyFont="1" applyFill="1" applyBorder="1" applyAlignment="1">
      <alignment horizontal="center" vertical="top" wrapText="1"/>
    </xf>
    <xf numFmtId="0" fontId="57" fillId="0" borderId="5" xfId="64" applyFont="1" applyFill="1" applyBorder="1" applyAlignment="1">
      <alignment horizontal="center" vertical="top" wrapText="1"/>
    </xf>
    <xf numFmtId="0" fontId="57" fillId="0" borderId="9" xfId="64" applyFont="1" applyFill="1" applyBorder="1" applyAlignment="1">
      <alignment horizontal="center" vertical="top" wrapText="1"/>
    </xf>
    <xf numFmtId="0" fontId="57" fillId="0" borderId="12" xfId="64" applyFont="1" applyFill="1" applyBorder="1" applyAlignment="1">
      <alignment horizontal="center" vertical="top" wrapText="1"/>
    </xf>
    <xf numFmtId="0" fontId="52" fillId="0" borderId="15" xfId="64" applyFont="1" applyFill="1" applyBorder="1" applyAlignment="1">
      <alignment horizontal="center" vertical="top" wrapText="1"/>
    </xf>
    <xf numFmtId="0" fontId="52" fillId="0" borderId="16" xfId="64" applyFont="1" applyFill="1" applyBorder="1" applyAlignment="1">
      <alignment horizontal="center" vertical="top" wrapText="1"/>
    </xf>
    <xf numFmtId="0" fontId="52" fillId="0" borderId="0" xfId="64" applyFont="1" applyFill="1" applyAlignment="1">
      <alignment horizontal="center" vertical="center" wrapText="1"/>
    </xf>
    <xf numFmtId="0" fontId="56" fillId="0" borderId="23" xfId="64" applyFont="1" applyFill="1" applyBorder="1" applyAlignment="1">
      <alignment horizontal="left" vertical="top" wrapText="1"/>
    </xf>
    <xf numFmtId="164" fontId="62" fillId="0" borderId="34" xfId="1" applyNumberFormat="1" applyFont="1" applyFill="1" applyBorder="1" applyAlignment="1">
      <alignment horizontal="center" vertical="center" wrapText="1"/>
    </xf>
    <xf numFmtId="164" fontId="62" fillId="0" borderId="35" xfId="1" applyNumberFormat="1" applyFont="1" applyFill="1" applyBorder="1" applyAlignment="1">
      <alignment horizontal="center" vertical="center" wrapText="1"/>
    </xf>
    <xf numFmtId="164" fontId="62" fillId="0" borderId="37" xfId="1" applyNumberFormat="1" applyFont="1" applyFill="1" applyBorder="1" applyAlignment="1">
      <alignment horizontal="center" vertical="center" wrapText="1"/>
    </xf>
    <xf numFmtId="0" fontId="63" fillId="0" borderId="5" xfId="1" applyFont="1" applyFill="1" applyBorder="1" applyAlignment="1">
      <alignment horizontal="center" vertical="center" wrapText="1"/>
    </xf>
    <xf numFmtId="0" fontId="63" fillId="0" borderId="9" xfId="1" applyFont="1" applyFill="1" applyBorder="1" applyAlignment="1">
      <alignment horizontal="center" vertical="center" wrapText="1"/>
    </xf>
    <xf numFmtId="0" fontId="63" fillId="0" borderId="12" xfId="1" applyFont="1" applyFill="1" applyBorder="1" applyAlignment="1">
      <alignment horizontal="center" vertical="center" wrapText="1"/>
    </xf>
    <xf numFmtId="0" fontId="9" fillId="0" borderId="0" xfId="1" applyFont="1" applyFill="1" applyAlignment="1">
      <alignment horizontal="center" vertical="center"/>
    </xf>
    <xf numFmtId="0" fontId="11" fillId="0" borderId="0" xfId="1" applyFont="1" applyFill="1" applyAlignment="1">
      <alignment horizontal="center" vertical="center"/>
    </xf>
    <xf numFmtId="0" fontId="11" fillId="0" borderId="0" xfId="1" applyFont="1" applyFill="1" applyAlignment="1">
      <alignment horizontal="center" vertical="center" wrapText="1"/>
    </xf>
    <xf numFmtId="49" fontId="62" fillId="0" borderId="3" xfId="1" applyNumberFormat="1" applyFont="1" applyFill="1" applyBorder="1" applyAlignment="1">
      <alignment horizontal="center" vertical="center" wrapText="1"/>
    </xf>
    <xf numFmtId="49" fontId="62" fillId="0" borderId="7" xfId="1" applyNumberFormat="1" applyFont="1" applyFill="1" applyBorder="1" applyAlignment="1">
      <alignment horizontal="center" vertical="center" wrapText="1"/>
    </xf>
    <xf numFmtId="49" fontId="62" fillId="0" borderId="20" xfId="1" applyNumberFormat="1" applyFont="1" applyFill="1" applyBorder="1" applyAlignment="1">
      <alignment horizontal="center" vertical="center" wrapText="1"/>
    </xf>
    <xf numFmtId="49" fontId="62" fillId="0" borderId="5" xfId="1" applyNumberFormat="1" applyFont="1" applyFill="1" applyBorder="1" applyAlignment="1">
      <alignment horizontal="center" vertical="center" wrapText="1"/>
    </xf>
    <xf numFmtId="49" fontId="62" fillId="0" borderId="9" xfId="1" applyNumberFormat="1" applyFont="1" applyFill="1" applyBorder="1" applyAlignment="1">
      <alignment horizontal="center" vertical="center" wrapText="1"/>
    </xf>
    <xf numFmtId="0" fontId="62" fillId="0" borderId="24" xfId="1" applyFont="1" applyFill="1" applyBorder="1" applyAlignment="1">
      <alignment horizontal="center" vertical="center" wrapText="1"/>
    </xf>
    <xf numFmtId="0" fontId="62" fillId="0" borderId="19" xfId="1" applyFont="1" applyFill="1" applyBorder="1" applyAlignment="1">
      <alignment horizontal="center" vertical="center" wrapText="1"/>
    </xf>
    <xf numFmtId="0" fontId="62" fillId="0" borderId="36" xfId="1" applyFont="1" applyFill="1" applyBorder="1" applyAlignment="1">
      <alignment horizontal="center" vertical="center" wrapText="1"/>
    </xf>
    <xf numFmtId="0" fontId="62" fillId="0" borderId="3" xfId="1" applyFont="1" applyFill="1" applyBorder="1" applyAlignment="1">
      <alignment horizontal="center" vertical="center" wrapText="1"/>
    </xf>
    <xf numFmtId="0" fontId="62" fillId="0" borderId="7" xfId="1" applyFont="1" applyFill="1" applyBorder="1" applyAlignment="1">
      <alignment horizontal="center" vertical="center" wrapText="1"/>
    </xf>
    <xf numFmtId="0" fontId="62" fillId="0" borderId="20" xfId="1" applyFont="1" applyFill="1" applyBorder="1" applyAlignment="1">
      <alignment horizontal="center" vertical="center" wrapText="1"/>
    </xf>
    <xf numFmtId="164" fontId="62" fillId="0" borderId="24" xfId="1" applyNumberFormat="1" applyFont="1" applyFill="1" applyBorder="1" applyAlignment="1">
      <alignment horizontal="center" vertical="center" wrapText="1"/>
    </xf>
    <xf numFmtId="164" fontId="62" fillId="0" borderId="19" xfId="1" applyNumberFormat="1" applyFont="1" applyFill="1" applyBorder="1" applyAlignment="1">
      <alignment horizontal="center" vertical="center" wrapText="1"/>
    </xf>
    <xf numFmtId="164" fontId="62" fillId="0" borderId="36" xfId="1" applyNumberFormat="1" applyFont="1" applyFill="1" applyBorder="1" applyAlignment="1">
      <alignment horizontal="center" vertical="center" wrapText="1"/>
    </xf>
    <xf numFmtId="164" fontId="62" fillId="0" borderId="3" xfId="1" applyNumberFormat="1" applyFont="1" applyFill="1" applyBorder="1" applyAlignment="1">
      <alignment horizontal="center" vertical="center" wrapText="1"/>
    </xf>
    <xf numFmtId="164" fontId="62" fillId="0" borderId="7" xfId="1" applyNumberFormat="1" applyFont="1" applyFill="1" applyBorder="1" applyAlignment="1">
      <alignment horizontal="center" vertical="center" wrapText="1"/>
    </xf>
    <xf numFmtId="164" fontId="62" fillId="0" borderId="20" xfId="1" applyNumberFormat="1" applyFont="1" applyFill="1" applyBorder="1" applyAlignment="1">
      <alignment horizontal="center" vertical="center" wrapText="1"/>
    </xf>
    <xf numFmtId="164" fontId="9" fillId="0" borderId="3" xfId="1" applyNumberFormat="1" applyFont="1" applyFill="1" applyBorder="1" applyAlignment="1">
      <alignment horizontal="center" vertical="center" wrapText="1"/>
    </xf>
    <xf numFmtId="164" fontId="9" fillId="0" borderId="7" xfId="1" applyNumberFormat="1" applyFont="1" applyFill="1" applyBorder="1" applyAlignment="1">
      <alignment horizontal="center" vertical="center" wrapText="1"/>
    </xf>
    <xf numFmtId="164" fontId="9" fillId="0" borderId="10" xfId="1" applyNumberFormat="1" applyFont="1" applyFill="1" applyBorder="1" applyAlignment="1">
      <alignment horizontal="center" vertical="center" wrapText="1"/>
    </xf>
    <xf numFmtId="0" fontId="10" fillId="0" borderId="0" xfId="1" applyNumberFormat="1" applyFont="1" applyAlignment="1">
      <alignment horizontal="left" wrapText="1"/>
    </xf>
    <xf numFmtId="49" fontId="16" fillId="0" borderId="3" xfId="1" applyNumberFormat="1" applyFont="1" applyFill="1" applyBorder="1" applyAlignment="1">
      <alignment horizontal="center" vertical="center" wrapText="1"/>
    </xf>
    <xf numFmtId="49" fontId="16" fillId="0" borderId="7" xfId="1" applyNumberFormat="1" applyFont="1" applyFill="1" applyBorder="1" applyAlignment="1">
      <alignment horizontal="center" vertical="center" wrapText="1"/>
    </xf>
    <xf numFmtId="49" fontId="16" fillId="0" borderId="10" xfId="1" applyNumberFormat="1" applyFont="1" applyFill="1" applyBorder="1" applyAlignment="1">
      <alignment horizontal="center" vertical="center" wrapText="1"/>
    </xf>
    <xf numFmtId="49" fontId="16" fillId="0" borderId="4" xfId="1" applyNumberFormat="1" applyFont="1" applyFill="1" applyBorder="1" applyAlignment="1">
      <alignment horizontal="center" vertical="center" wrapText="1"/>
    </xf>
    <xf numFmtId="49" fontId="16" fillId="0" borderId="8" xfId="1" applyNumberFormat="1" applyFont="1" applyFill="1" applyBorder="1" applyAlignment="1">
      <alignment horizontal="center" vertical="center" wrapText="1"/>
    </xf>
    <xf numFmtId="49" fontId="16" fillId="0" borderId="11" xfId="1" applyNumberFormat="1" applyFont="1" applyFill="1" applyBorder="1" applyAlignment="1">
      <alignment horizontal="center" vertical="center" wrapText="1"/>
    </xf>
    <xf numFmtId="0" fontId="17" fillId="0" borderId="3" xfId="1" applyFont="1" applyFill="1" applyBorder="1" applyAlignment="1">
      <alignment horizontal="center" vertical="center" wrapText="1"/>
    </xf>
    <xf numFmtId="0" fontId="17" fillId="0" borderId="7" xfId="1" applyFont="1" applyFill="1" applyBorder="1" applyAlignment="1">
      <alignment horizontal="center" vertical="center" wrapText="1"/>
    </xf>
    <xf numFmtId="0" fontId="17" fillId="0" borderId="10" xfId="1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164" fontId="9" fillId="0" borderId="5" xfId="0" applyNumberFormat="1" applyFont="1" applyFill="1" applyBorder="1" applyAlignment="1">
      <alignment horizontal="center" vertical="center" wrapText="1"/>
    </xf>
    <xf numFmtId="164" fontId="9" fillId="0" borderId="9" xfId="0" applyNumberFormat="1" applyFont="1" applyFill="1" applyBorder="1" applyAlignment="1">
      <alignment horizontal="center" vertical="center" wrapText="1"/>
    </xf>
    <xf numFmtId="164" fontId="9" fillId="0" borderId="12" xfId="0" applyNumberFormat="1" applyFont="1" applyFill="1" applyBorder="1" applyAlignment="1">
      <alignment horizontal="center" vertical="center" wrapText="1"/>
    </xf>
    <xf numFmtId="164" fontId="9" fillId="0" borderId="6" xfId="0" applyNumberFormat="1" applyFont="1" applyFill="1" applyBorder="1" applyAlignment="1">
      <alignment horizontal="center" vertical="center" wrapText="1"/>
    </xf>
    <xf numFmtId="164" fontId="9" fillId="0" borderId="0" xfId="0" applyNumberFormat="1" applyFont="1" applyFill="1" applyBorder="1" applyAlignment="1">
      <alignment horizontal="center" vertical="center" wrapText="1"/>
    </xf>
    <xf numFmtId="164" fontId="9" fillId="0" borderId="13" xfId="0" applyNumberFormat="1" applyFont="1" applyFill="1" applyBorder="1" applyAlignment="1">
      <alignment horizontal="center" vertical="center" wrapText="1"/>
    </xf>
    <xf numFmtId="0" fontId="54" fillId="0" borderId="39" xfId="1" applyFont="1" applyFill="1" applyBorder="1" applyAlignment="1">
      <alignment horizontal="center" vertical="top"/>
    </xf>
    <xf numFmtId="0" fontId="54" fillId="0" borderId="31" xfId="1" applyFont="1" applyFill="1" applyBorder="1" applyAlignment="1">
      <alignment horizontal="center" vertical="top"/>
    </xf>
    <xf numFmtId="0" fontId="54" fillId="0" borderId="47" xfId="1" applyFont="1" applyFill="1" applyBorder="1" applyAlignment="1">
      <alignment horizontal="center" vertical="top"/>
    </xf>
    <xf numFmtId="171" fontId="54" fillId="0" borderId="0" xfId="1" applyNumberFormat="1" applyFont="1" applyFill="1" applyAlignment="1" applyProtection="1">
      <alignment horizontal="center" wrapText="1"/>
      <protection locked="0"/>
    </xf>
    <xf numFmtId="171" fontId="54" fillId="0" borderId="0" xfId="1" applyNumberFormat="1" applyFont="1" applyFill="1" applyAlignment="1" applyProtection="1">
      <alignment horizontal="center" vertical="center" wrapText="1"/>
      <protection locked="0"/>
    </xf>
    <xf numFmtId="0" fontId="78" fillId="0" borderId="39" xfId="1" applyFont="1" applyFill="1" applyBorder="1" applyAlignment="1">
      <alignment horizontal="center" vertical="center" wrapText="1"/>
    </xf>
    <xf numFmtId="0" fontId="78" fillId="0" borderId="31" xfId="1" applyFont="1" applyFill="1" applyBorder="1" applyAlignment="1">
      <alignment horizontal="center" vertical="center" wrapText="1"/>
    </xf>
    <xf numFmtId="0" fontId="78" fillId="0" borderId="47" xfId="1" applyFont="1" applyFill="1" applyBorder="1" applyAlignment="1">
      <alignment horizontal="center" vertical="center" wrapText="1"/>
    </xf>
    <xf numFmtId="0" fontId="78" fillId="0" borderId="40" xfId="1" applyFont="1" applyFill="1" applyBorder="1" applyAlignment="1">
      <alignment horizontal="center" vertical="center" wrapText="1"/>
    </xf>
    <xf numFmtId="0" fontId="78" fillId="0" borderId="44" xfId="1" applyFont="1" applyFill="1" applyBorder="1" applyAlignment="1">
      <alignment horizontal="center" vertical="center" wrapText="1"/>
    </xf>
    <xf numFmtId="0" fontId="78" fillId="0" borderId="48" xfId="1" applyFont="1" applyFill="1" applyBorder="1" applyAlignment="1">
      <alignment horizontal="center" vertical="center" wrapText="1"/>
    </xf>
    <xf numFmtId="0" fontId="78" fillId="0" borderId="41" xfId="1" applyFont="1" applyFill="1" applyBorder="1" applyAlignment="1">
      <alignment horizontal="center" vertical="center" wrapText="1"/>
    </xf>
    <xf numFmtId="0" fontId="78" fillId="0" borderId="42" xfId="1" applyFont="1" applyFill="1" applyBorder="1" applyAlignment="1">
      <alignment horizontal="center" vertical="center" wrapText="1"/>
    </xf>
    <xf numFmtId="0" fontId="78" fillId="0" borderId="43" xfId="1" applyFont="1" applyFill="1" applyBorder="1" applyAlignment="1">
      <alignment horizontal="center" vertical="center" wrapText="1"/>
    </xf>
    <xf numFmtId="0" fontId="78" fillId="0" borderId="45" xfId="1" applyFont="1" applyFill="1" applyBorder="1" applyAlignment="1">
      <alignment horizontal="center" vertical="center" wrapText="1"/>
    </xf>
    <xf numFmtId="0" fontId="78" fillId="0" borderId="25" xfId="1" applyFont="1" applyFill="1" applyBorder="1" applyAlignment="1">
      <alignment horizontal="center" vertical="center" wrapText="1"/>
    </xf>
    <xf numFmtId="0" fontId="78" fillId="0" borderId="26" xfId="1" applyFont="1" applyFill="1" applyBorder="1" applyAlignment="1">
      <alignment horizontal="center" vertical="center" wrapText="1"/>
    </xf>
    <xf numFmtId="0" fontId="78" fillId="0" borderId="46" xfId="1" applyFont="1" applyFill="1" applyBorder="1" applyAlignment="1">
      <alignment horizontal="center" vertical="center" wrapText="1"/>
    </xf>
    <xf numFmtId="0" fontId="78" fillId="0" borderId="50" xfId="1" applyFont="1" applyFill="1" applyBorder="1" applyAlignment="1">
      <alignment horizontal="center" vertical="center" wrapText="1"/>
    </xf>
    <xf numFmtId="0" fontId="54" fillId="0" borderId="22" xfId="1" applyFont="1" applyFill="1" applyBorder="1" applyAlignment="1">
      <alignment horizontal="center" vertical="top"/>
    </xf>
    <xf numFmtId="0" fontId="15" fillId="0" borderId="1" xfId="1" applyFont="1" applyFill="1" applyBorder="1" applyAlignment="1">
      <alignment horizontal="center" wrapText="1"/>
    </xf>
  </cellXfs>
  <cellStyles count="71">
    <cellStyle name="Normal_meresha_07" xfId="2"/>
    <cellStyle name="Звичайний 10" xfId="3"/>
    <cellStyle name="Звичайний 11" xfId="4"/>
    <cellStyle name="Звичайний 12" xfId="5"/>
    <cellStyle name="Звичайний 13" xfId="6"/>
    <cellStyle name="Звичайний 14" xfId="7"/>
    <cellStyle name="Звичайний 15" xfId="8"/>
    <cellStyle name="Звичайний 16" xfId="9"/>
    <cellStyle name="Звичайний 17" xfId="10"/>
    <cellStyle name="Звичайний 18" xfId="11"/>
    <cellStyle name="Звичайний 19" xfId="12"/>
    <cellStyle name="Звичайний 2" xfId="13"/>
    <cellStyle name="Звичайний 2 2" xfId="14"/>
    <cellStyle name="Звичайний 2 2 2" xfId="15"/>
    <cellStyle name="Звичайний 2 3" xfId="16"/>
    <cellStyle name="Звичайний 2 3 2" xfId="17"/>
    <cellStyle name="Звичайний 2 3 2 2" xfId="18"/>
    <cellStyle name="Звичайний 2 3 2 3" xfId="19"/>
    <cellStyle name="Звичайний 2 3 3" xfId="20"/>
    <cellStyle name="Звичайний 2 3 4" xfId="21"/>
    <cellStyle name="Звичайний 2 3 5" xfId="22"/>
    <cellStyle name="Звичайний 2 4" xfId="23"/>
    <cellStyle name="Звичайний 2 4 2" xfId="24"/>
    <cellStyle name="Звичайний 2 4 3" xfId="25"/>
    <cellStyle name="Звичайний 2 5" xfId="26"/>
    <cellStyle name="Звичайний 2 6" xfId="27"/>
    <cellStyle name="Звичайний 2 7" xfId="28"/>
    <cellStyle name="Звичайний 2_2017 роз Формула" xfId="29"/>
    <cellStyle name="Звичайний 20" xfId="30"/>
    <cellStyle name="Звичайний 21" xfId="31"/>
    <cellStyle name="Звичайний 22" xfId="32"/>
    <cellStyle name="Звичайний 22 2" xfId="33"/>
    <cellStyle name="Звичайний 22 2 2" xfId="34"/>
    <cellStyle name="Звичайний 22 2 2 2" xfId="35"/>
    <cellStyle name="Звичайний 22 2 2 3" xfId="36"/>
    <cellStyle name="Звичайний 22 2 3" xfId="37"/>
    <cellStyle name="Звичайний 22 2 4" xfId="38"/>
    <cellStyle name="Звичайний 22 2 5" xfId="39"/>
    <cellStyle name="Звичайний 22 3" xfId="40"/>
    <cellStyle name="Звичайний 22 3 2" xfId="41"/>
    <cellStyle name="Звичайний 22 3 3" xfId="42"/>
    <cellStyle name="Звичайний 22 4" xfId="43"/>
    <cellStyle name="Звичайний 22 5" xfId="44"/>
    <cellStyle name="Звичайний 22 6" xfId="45"/>
    <cellStyle name="Звичайний 22_2017 роз Формула" xfId="46"/>
    <cellStyle name="Звичайний 23" xfId="47"/>
    <cellStyle name="Звичайний 24" xfId="48"/>
    <cellStyle name="Звичайний 24 2" xfId="49"/>
    <cellStyle name="Звичайний 24 2 2" xfId="50"/>
    <cellStyle name="Звичайний 24 2 3" xfId="51"/>
    <cellStyle name="Звичайний 24 3" xfId="52"/>
    <cellStyle name="Звичайний 24 4" xfId="53"/>
    <cellStyle name="Звичайний 24 5" xfId="54"/>
    <cellStyle name="Звичайний 25" xfId="55"/>
    <cellStyle name="Звичайний 3" xfId="56"/>
    <cellStyle name="Звичайний 4" xfId="57"/>
    <cellStyle name="Звичайний 4 2" xfId="58"/>
    <cellStyle name="Звичайний 5" xfId="59"/>
    <cellStyle name="Звичайний 6" xfId="60"/>
    <cellStyle name="Звичайний 7" xfId="61"/>
    <cellStyle name="Звичайний 8" xfId="62"/>
    <cellStyle name="Звичайний 9" xfId="63"/>
    <cellStyle name="Обычный" xfId="0" builtinId="0"/>
    <cellStyle name="Обычный 2" xfId="64"/>
    <cellStyle name="Обычный 3" xfId="65"/>
    <cellStyle name="Обычный 4" xfId="1"/>
    <cellStyle name="Стиль 1" xfId="66"/>
    <cellStyle name="Фінансовий 2" xfId="67"/>
    <cellStyle name="Фінансовий 2 2" xfId="68"/>
    <cellStyle name="Фінансовий 3" xfId="69"/>
    <cellStyle name="Фінансовий 3 2" xfId="7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topLeftCell="A22" workbookViewId="0">
      <selection activeCell="A25" sqref="A25:XFD25"/>
    </sheetView>
  </sheetViews>
  <sheetFormatPr defaultRowHeight="12.75" x14ac:dyDescent="0.2"/>
  <cols>
    <col min="1" max="1" width="11.28515625" customWidth="1"/>
    <col min="2" max="2" width="41.140625" customWidth="1"/>
    <col min="3" max="3" width="14.28515625" customWidth="1"/>
    <col min="4" max="4" width="14.140625" customWidth="1"/>
    <col min="5" max="5" width="14.28515625" customWidth="1"/>
    <col min="6" max="6" width="14.7109375" customWidth="1"/>
  </cols>
  <sheetData>
    <row r="1" spans="1:6" x14ac:dyDescent="0.2">
      <c r="D1" t="s">
        <v>0</v>
      </c>
    </row>
    <row r="2" spans="1:6" x14ac:dyDescent="0.2">
      <c r="D2" t="s">
        <v>21</v>
      </c>
    </row>
    <row r="3" spans="1:6" x14ac:dyDescent="0.2">
      <c r="D3" t="s">
        <v>22</v>
      </c>
    </row>
    <row r="5" spans="1:6" ht="25.5" customHeight="1" x14ac:dyDescent="0.2">
      <c r="A5" s="533" t="s">
        <v>1</v>
      </c>
      <c r="B5" s="534"/>
      <c r="C5" s="534"/>
      <c r="D5" s="534"/>
      <c r="E5" s="534"/>
      <c r="F5" s="534"/>
    </row>
    <row r="6" spans="1:6" ht="25.5" customHeight="1" x14ac:dyDescent="0.2">
      <c r="A6" s="5" t="s">
        <v>19</v>
      </c>
      <c r="B6" s="2"/>
      <c r="C6" s="2"/>
      <c r="D6" s="2"/>
      <c r="E6" s="2"/>
      <c r="F6" s="2"/>
    </row>
    <row r="7" spans="1:6" x14ac:dyDescent="0.2">
      <c r="A7" s="4" t="s">
        <v>20</v>
      </c>
      <c r="F7" s="1" t="s">
        <v>2</v>
      </c>
    </row>
    <row r="8" spans="1:6" s="492" customFormat="1" ht="25.5" x14ac:dyDescent="0.2">
      <c r="A8" s="469" t="s">
        <v>3</v>
      </c>
      <c r="B8" s="469" t="s">
        <v>4</v>
      </c>
      <c r="C8" s="472" t="s">
        <v>5</v>
      </c>
      <c r="D8" s="469" t="s">
        <v>6</v>
      </c>
      <c r="E8" s="475" t="s">
        <v>7</v>
      </c>
      <c r="F8" s="476"/>
    </row>
    <row r="9" spans="1:6" s="492" customFormat="1" ht="24" x14ac:dyDescent="0.2">
      <c r="A9" s="470"/>
      <c r="B9" s="470"/>
      <c r="C9" s="473"/>
      <c r="D9" s="470"/>
      <c r="E9" s="469" t="s">
        <v>8</v>
      </c>
      <c r="F9" s="477" t="s">
        <v>9</v>
      </c>
    </row>
    <row r="10" spans="1:6" s="492" customFormat="1" x14ac:dyDescent="0.2">
      <c r="A10" s="471"/>
      <c r="B10" s="471"/>
      <c r="C10" s="474"/>
      <c r="D10" s="471"/>
      <c r="E10" s="471"/>
      <c r="F10" s="478"/>
    </row>
    <row r="11" spans="1:6" s="492" customFormat="1" x14ac:dyDescent="0.2">
      <c r="A11" s="479">
        <v>1</v>
      </c>
      <c r="B11" s="479">
        <v>2</v>
      </c>
      <c r="C11" s="480">
        <v>3</v>
      </c>
      <c r="D11" s="479">
        <v>4</v>
      </c>
      <c r="E11" s="479">
        <v>5</v>
      </c>
      <c r="F11" s="479">
        <v>6</v>
      </c>
    </row>
    <row r="12" spans="1:6" s="492" customFormat="1" x14ac:dyDescent="0.2">
      <c r="A12" s="481">
        <v>30000000</v>
      </c>
      <c r="B12" s="482" t="s">
        <v>363</v>
      </c>
      <c r="C12" s="483">
        <v>116387</v>
      </c>
      <c r="D12" s="484">
        <v>0</v>
      </c>
      <c r="E12" s="484">
        <v>116387</v>
      </c>
      <c r="F12" s="484">
        <v>116387</v>
      </c>
    </row>
    <row r="13" spans="1:6" s="492" customFormat="1" x14ac:dyDescent="0.2">
      <c r="A13" s="481">
        <v>31000000</v>
      </c>
      <c r="B13" s="482" t="s">
        <v>364</v>
      </c>
      <c r="C13" s="483">
        <v>116387</v>
      </c>
      <c r="D13" s="484">
        <v>0</v>
      </c>
      <c r="E13" s="484">
        <v>116387</v>
      </c>
      <c r="F13" s="484">
        <v>116387</v>
      </c>
    </row>
    <row r="14" spans="1:6" s="492" customFormat="1" ht="38.25" x14ac:dyDescent="0.2">
      <c r="A14" s="485">
        <v>31030000</v>
      </c>
      <c r="B14" s="486" t="s">
        <v>365</v>
      </c>
      <c r="C14" s="487">
        <v>116387</v>
      </c>
      <c r="D14" s="488">
        <v>0</v>
      </c>
      <c r="E14" s="488">
        <v>116387</v>
      </c>
      <c r="F14" s="488">
        <v>116387</v>
      </c>
    </row>
    <row r="15" spans="1:6" s="492" customFormat="1" ht="25.5" x14ac:dyDescent="0.2">
      <c r="A15" s="489"/>
      <c r="B15" s="490" t="s">
        <v>366</v>
      </c>
      <c r="C15" s="483">
        <v>116387</v>
      </c>
      <c r="D15" s="483">
        <v>0</v>
      </c>
      <c r="E15" s="483">
        <v>116387</v>
      </c>
      <c r="F15" s="483">
        <v>116387</v>
      </c>
    </row>
    <row r="16" spans="1:6" s="492" customFormat="1" x14ac:dyDescent="0.2">
      <c r="A16" s="481">
        <v>40000000</v>
      </c>
      <c r="B16" s="482" t="s">
        <v>10</v>
      </c>
      <c r="C16" s="483">
        <v>319906.28999999998</v>
      </c>
      <c r="D16" s="484">
        <v>319906.28999999998</v>
      </c>
      <c r="E16" s="484">
        <v>0</v>
      </c>
      <c r="F16" s="484">
        <v>0</v>
      </c>
    </row>
    <row r="17" spans="1:6" s="492" customFormat="1" x14ac:dyDescent="0.2">
      <c r="A17" s="481">
        <v>41000000</v>
      </c>
      <c r="B17" s="482" t="s">
        <v>11</v>
      </c>
      <c r="C17" s="483">
        <v>319906.28999999998</v>
      </c>
      <c r="D17" s="484">
        <v>319906.28999999998</v>
      </c>
      <c r="E17" s="484">
        <v>0</v>
      </c>
      <c r="F17" s="484">
        <v>0</v>
      </c>
    </row>
    <row r="18" spans="1:6" s="492" customFormat="1" ht="25.5" x14ac:dyDescent="0.2">
      <c r="A18" s="481">
        <v>41030000</v>
      </c>
      <c r="B18" s="482" t="s">
        <v>367</v>
      </c>
      <c r="C18" s="483">
        <v>313300</v>
      </c>
      <c r="D18" s="484">
        <v>313300</v>
      </c>
      <c r="E18" s="484">
        <v>0</v>
      </c>
      <c r="F18" s="484">
        <v>0</v>
      </c>
    </row>
    <row r="19" spans="1:6" s="492" customFormat="1" ht="25.5" x14ac:dyDescent="0.2">
      <c r="A19" s="485">
        <v>41033900</v>
      </c>
      <c r="B19" s="486" t="s">
        <v>368</v>
      </c>
      <c r="C19" s="487">
        <v>313300</v>
      </c>
      <c r="D19" s="488">
        <v>313300</v>
      </c>
      <c r="E19" s="488">
        <v>0</v>
      </c>
      <c r="F19" s="488">
        <v>0</v>
      </c>
    </row>
    <row r="20" spans="1:6" s="492" customFormat="1" ht="25.5" x14ac:dyDescent="0.2">
      <c r="A20" s="481">
        <v>41050000</v>
      </c>
      <c r="B20" s="482" t="s">
        <v>12</v>
      </c>
      <c r="C20" s="483">
        <v>6606.2900000000009</v>
      </c>
      <c r="D20" s="484">
        <v>6606.2900000000009</v>
      </c>
      <c r="E20" s="484">
        <v>0</v>
      </c>
      <c r="F20" s="484">
        <v>0</v>
      </c>
    </row>
    <row r="21" spans="1:6" s="492" customFormat="1" ht="38.25" x14ac:dyDescent="0.2">
      <c r="A21" s="485">
        <v>41051500</v>
      </c>
      <c r="B21" s="486" t="s">
        <v>13</v>
      </c>
      <c r="C21" s="487">
        <v>-13393.71</v>
      </c>
      <c r="D21" s="488">
        <v>-13393.71</v>
      </c>
      <c r="E21" s="488">
        <v>0</v>
      </c>
      <c r="F21" s="488">
        <v>0</v>
      </c>
    </row>
    <row r="22" spans="1:6" s="492" customFormat="1" x14ac:dyDescent="0.2">
      <c r="A22" s="485">
        <v>41053900</v>
      </c>
      <c r="B22" s="486" t="s">
        <v>14</v>
      </c>
      <c r="C22" s="487">
        <v>20000</v>
      </c>
      <c r="D22" s="488">
        <v>20000</v>
      </c>
      <c r="E22" s="488">
        <v>0</v>
      </c>
      <c r="F22" s="488">
        <v>0</v>
      </c>
    </row>
    <row r="23" spans="1:6" s="492" customFormat="1" x14ac:dyDescent="0.2">
      <c r="A23" s="491" t="s">
        <v>16</v>
      </c>
      <c r="B23" s="490" t="s">
        <v>15</v>
      </c>
      <c r="C23" s="483">
        <v>436293.29</v>
      </c>
      <c r="D23" s="483">
        <v>319906.28999999998</v>
      </c>
      <c r="E23" s="483">
        <v>116387</v>
      </c>
      <c r="F23" s="483">
        <v>116387</v>
      </c>
    </row>
    <row r="24" spans="1:6" s="492" customFormat="1" x14ac:dyDescent="0.2">
      <c r="A24" s="494"/>
      <c r="F24" s="493"/>
    </row>
    <row r="25" spans="1:6" x14ac:dyDescent="0.2">
      <c r="A25" s="4"/>
    </row>
    <row r="26" spans="1:6" x14ac:dyDescent="0.2">
      <c r="A26" s="4"/>
    </row>
    <row r="27" spans="1:6" x14ac:dyDescent="0.2">
      <c r="B27" s="3" t="s">
        <v>17</v>
      </c>
      <c r="E27" s="3" t="s">
        <v>18</v>
      </c>
    </row>
  </sheetData>
  <mergeCells count="1">
    <mergeCell ref="A5:F5"/>
  </mergeCells>
  <pageMargins left="0.78740157480314965" right="0.78740157480314965" top="0.39370078740157483" bottom="0.39370078740157483" header="0" footer="0"/>
  <pageSetup paperSize="9" scale="85" fitToHeight="50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1"/>
  <sheetViews>
    <sheetView workbookViewId="0">
      <selection activeCell="A31" sqref="A31:XFD31"/>
    </sheetView>
  </sheetViews>
  <sheetFormatPr defaultRowHeight="12.75" x14ac:dyDescent="0.2"/>
  <cols>
    <col min="1" max="1" width="11.28515625" customWidth="1"/>
    <col min="2" max="2" width="41.140625" customWidth="1"/>
    <col min="3" max="3" width="14.7109375" customWidth="1"/>
    <col min="4" max="6" width="14.28515625" customWidth="1"/>
  </cols>
  <sheetData>
    <row r="1" spans="1:6" x14ac:dyDescent="0.2">
      <c r="D1" s="129" t="s">
        <v>52</v>
      </c>
    </row>
    <row r="2" spans="1:6" x14ac:dyDescent="0.2">
      <c r="D2" s="129" t="s">
        <v>21</v>
      </c>
    </row>
    <row r="3" spans="1:6" x14ac:dyDescent="0.2">
      <c r="D3" s="129" t="s">
        <v>24</v>
      </c>
    </row>
    <row r="4" spans="1:6" x14ac:dyDescent="0.2">
      <c r="D4" s="129" t="s">
        <v>50</v>
      </c>
    </row>
    <row r="5" spans="1:6" x14ac:dyDescent="0.2">
      <c r="D5" s="129" t="s">
        <v>51</v>
      </c>
    </row>
    <row r="7" spans="1:6" ht="25.5" customHeight="1" x14ac:dyDescent="0.2">
      <c r="A7" s="533" t="s">
        <v>53</v>
      </c>
      <c r="B7" s="534"/>
      <c r="C7" s="534"/>
      <c r="D7" s="534"/>
      <c r="E7" s="534"/>
      <c r="F7" s="534"/>
    </row>
    <row r="8" spans="1:6" ht="25.5" customHeight="1" x14ac:dyDescent="0.2">
      <c r="A8" s="5" t="s">
        <v>19</v>
      </c>
      <c r="B8" s="6"/>
      <c r="C8" s="6"/>
      <c r="D8" s="6"/>
      <c r="E8" s="6"/>
      <c r="F8" s="6"/>
    </row>
    <row r="9" spans="1:6" x14ac:dyDescent="0.2">
      <c r="A9" s="4" t="s">
        <v>20</v>
      </c>
      <c r="F9" s="1" t="s">
        <v>2</v>
      </c>
    </row>
    <row r="10" spans="1:6" ht="13.9" customHeight="1" x14ac:dyDescent="0.2">
      <c r="A10" s="538" t="s">
        <v>3</v>
      </c>
      <c r="B10" s="538" t="s">
        <v>54</v>
      </c>
      <c r="C10" s="539" t="s">
        <v>5</v>
      </c>
      <c r="D10" s="538" t="s">
        <v>6</v>
      </c>
      <c r="E10" s="538" t="s">
        <v>7</v>
      </c>
      <c r="F10" s="538"/>
    </row>
    <row r="11" spans="1:6" ht="13.9" customHeight="1" x14ac:dyDescent="0.2">
      <c r="A11" s="538"/>
      <c r="B11" s="538"/>
      <c r="C11" s="538"/>
      <c r="D11" s="538"/>
      <c r="E11" s="538" t="s">
        <v>8</v>
      </c>
      <c r="F11" s="538" t="s">
        <v>9</v>
      </c>
    </row>
    <row r="12" spans="1:6" x14ac:dyDescent="0.2">
      <c r="A12" s="538"/>
      <c r="B12" s="538"/>
      <c r="C12" s="538"/>
      <c r="D12" s="538"/>
      <c r="E12" s="538"/>
      <c r="F12" s="538"/>
    </row>
    <row r="13" spans="1:6" x14ac:dyDescent="0.2">
      <c r="A13" s="497">
        <v>1</v>
      </c>
      <c r="B13" s="497">
        <v>2</v>
      </c>
      <c r="C13" s="498">
        <v>3</v>
      </c>
      <c r="D13" s="497">
        <v>4</v>
      </c>
      <c r="E13" s="497">
        <v>5</v>
      </c>
      <c r="F13" s="497">
        <v>6</v>
      </c>
    </row>
    <row r="14" spans="1:6" ht="21" customHeight="1" x14ac:dyDescent="0.2">
      <c r="A14" s="535" t="s">
        <v>55</v>
      </c>
      <c r="B14" s="536"/>
      <c r="C14" s="536"/>
      <c r="D14" s="536"/>
      <c r="E14" s="536"/>
      <c r="F14" s="537"/>
    </row>
    <row r="15" spans="1:6" x14ac:dyDescent="0.2">
      <c r="A15" s="499">
        <v>200000</v>
      </c>
      <c r="B15" s="500" t="s">
        <v>56</v>
      </c>
      <c r="C15" s="501">
        <v>6719775.04</v>
      </c>
      <c r="D15" s="502">
        <v>1649708.83</v>
      </c>
      <c r="E15" s="502">
        <v>5070066.21</v>
      </c>
      <c r="F15" s="502">
        <v>4970066.21</v>
      </c>
    </row>
    <row r="16" spans="1:6" ht="25.5" x14ac:dyDescent="0.2">
      <c r="A16" s="499">
        <v>208000</v>
      </c>
      <c r="B16" s="500" t="s">
        <v>57</v>
      </c>
      <c r="C16" s="501">
        <v>6719775.04</v>
      </c>
      <c r="D16" s="502">
        <v>1649708.83</v>
      </c>
      <c r="E16" s="502">
        <v>5070066.21</v>
      </c>
      <c r="F16" s="502">
        <v>4970066.21</v>
      </c>
    </row>
    <row r="17" spans="1:6" x14ac:dyDescent="0.2">
      <c r="A17" s="503">
        <v>208100</v>
      </c>
      <c r="B17" s="504" t="s">
        <v>58</v>
      </c>
      <c r="C17" s="505">
        <v>7259807.2200000007</v>
      </c>
      <c r="D17" s="506">
        <v>7073475.4000000004</v>
      </c>
      <c r="E17" s="506">
        <v>186331.82</v>
      </c>
      <c r="F17" s="506">
        <v>46299.64</v>
      </c>
    </row>
    <row r="18" spans="1:6" x14ac:dyDescent="0.2">
      <c r="A18" s="503">
        <v>208200</v>
      </c>
      <c r="B18" s="504" t="s">
        <v>59</v>
      </c>
      <c r="C18" s="505">
        <v>540032.1800000004</v>
      </c>
      <c r="D18" s="506">
        <v>500000.00000000047</v>
      </c>
      <c r="E18" s="506">
        <v>40032.179999999993</v>
      </c>
      <c r="F18" s="506">
        <v>3.637978807091713E-12</v>
      </c>
    </row>
    <row r="19" spans="1:6" ht="38.25" x14ac:dyDescent="0.2">
      <c r="A19" s="503">
        <v>208400</v>
      </c>
      <c r="B19" s="504" t="s">
        <v>60</v>
      </c>
      <c r="C19" s="505">
        <v>0</v>
      </c>
      <c r="D19" s="506">
        <v>-4923766.57</v>
      </c>
      <c r="E19" s="506">
        <v>4923766.57</v>
      </c>
      <c r="F19" s="506">
        <v>4923766.57</v>
      </c>
    </row>
    <row r="20" spans="1:6" x14ac:dyDescent="0.2">
      <c r="A20" s="507" t="s">
        <v>16</v>
      </c>
      <c r="B20" s="508" t="s">
        <v>61</v>
      </c>
      <c r="C20" s="501">
        <v>6719775.04</v>
      </c>
      <c r="D20" s="501">
        <v>1649708.83</v>
      </c>
      <c r="E20" s="501">
        <v>5070066.21</v>
      </c>
      <c r="F20" s="501">
        <v>4970066.21</v>
      </c>
    </row>
    <row r="21" spans="1:6" ht="21" customHeight="1" x14ac:dyDescent="0.2">
      <c r="A21" s="535" t="s">
        <v>62</v>
      </c>
      <c r="B21" s="536"/>
      <c r="C21" s="536"/>
      <c r="D21" s="536"/>
      <c r="E21" s="536"/>
      <c r="F21" s="537"/>
    </row>
    <row r="22" spans="1:6" x14ac:dyDescent="0.2">
      <c r="A22" s="499">
        <v>600000</v>
      </c>
      <c r="B22" s="500" t="s">
        <v>63</v>
      </c>
      <c r="C22" s="501">
        <v>6719775.04</v>
      </c>
      <c r="D22" s="502">
        <v>1649708.83</v>
      </c>
      <c r="E22" s="502">
        <v>5070066.21</v>
      </c>
      <c r="F22" s="502">
        <v>4970066.21</v>
      </c>
    </row>
    <row r="23" spans="1:6" x14ac:dyDescent="0.2">
      <c r="A23" s="499">
        <v>602000</v>
      </c>
      <c r="B23" s="500" t="s">
        <v>64</v>
      </c>
      <c r="C23" s="501">
        <v>6719775.04</v>
      </c>
      <c r="D23" s="502">
        <v>1649708.83</v>
      </c>
      <c r="E23" s="502">
        <v>5070066.21</v>
      </c>
      <c r="F23" s="502">
        <v>4970066.21</v>
      </c>
    </row>
    <row r="24" spans="1:6" x14ac:dyDescent="0.2">
      <c r="A24" s="503">
        <v>602100</v>
      </c>
      <c r="B24" s="504" t="s">
        <v>58</v>
      </c>
      <c r="C24" s="505">
        <v>7259807.2200000007</v>
      </c>
      <c r="D24" s="506">
        <v>7073475.4000000004</v>
      </c>
      <c r="E24" s="506">
        <v>186331.82</v>
      </c>
      <c r="F24" s="506">
        <v>46299.64</v>
      </c>
    </row>
    <row r="25" spans="1:6" x14ac:dyDescent="0.2">
      <c r="A25" s="503">
        <v>602200</v>
      </c>
      <c r="B25" s="504" t="s">
        <v>59</v>
      </c>
      <c r="C25" s="505">
        <v>540032.17999999993</v>
      </c>
      <c r="D25" s="506">
        <v>500000</v>
      </c>
      <c r="E25" s="506">
        <v>40032.179999999993</v>
      </c>
      <c r="F25" s="506">
        <v>3.637978807091713E-12</v>
      </c>
    </row>
    <row r="26" spans="1:6" ht="38.25" x14ac:dyDescent="0.2">
      <c r="A26" s="503">
        <v>602400</v>
      </c>
      <c r="B26" s="504" t="s">
        <v>60</v>
      </c>
      <c r="C26" s="505">
        <v>0</v>
      </c>
      <c r="D26" s="506">
        <v>-4923766.57</v>
      </c>
      <c r="E26" s="506">
        <v>4923766.57</v>
      </c>
      <c r="F26" s="506">
        <v>4923766.57</v>
      </c>
    </row>
    <row r="27" spans="1:6" x14ac:dyDescent="0.2">
      <c r="A27" s="507" t="s">
        <v>16</v>
      </c>
      <c r="B27" s="508" t="s">
        <v>61</v>
      </c>
      <c r="C27" s="501">
        <v>6719775.04</v>
      </c>
      <c r="D27" s="501">
        <v>1649708.83</v>
      </c>
      <c r="E27" s="501">
        <v>5070066.21</v>
      </c>
      <c r="F27" s="501">
        <v>4970066.21</v>
      </c>
    </row>
    <row r="30" spans="1:6" x14ac:dyDescent="0.2">
      <c r="B30" s="3" t="s">
        <v>17</v>
      </c>
      <c r="E30" s="3" t="s">
        <v>18</v>
      </c>
    </row>
    <row r="31" spans="1:6" s="495" customFormat="1" x14ac:dyDescent="0.2">
      <c r="B31" s="496"/>
      <c r="E31" s="496"/>
    </row>
  </sheetData>
  <mergeCells count="10">
    <mergeCell ref="A7:F7"/>
    <mergeCell ref="A14:F14"/>
    <mergeCell ref="A21:F21"/>
    <mergeCell ref="A10:A12"/>
    <mergeCell ref="B10:B12"/>
    <mergeCell ref="C10:C12"/>
    <mergeCell ref="D10:D12"/>
    <mergeCell ref="E10:F10"/>
    <mergeCell ref="E11:E12"/>
    <mergeCell ref="F11:F12"/>
  </mergeCells>
  <pageMargins left="0.59055118110236204" right="0.59055118110236204" top="0.39370078740157499" bottom="0.39370078740157499" header="0" footer="0"/>
  <pageSetup paperSize="9" scale="85" fitToHeight="500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6"/>
  <sheetViews>
    <sheetView topLeftCell="A28" zoomScale="85" zoomScaleNormal="85" workbookViewId="0">
      <selection activeCell="P32" sqref="P32"/>
    </sheetView>
  </sheetViews>
  <sheetFormatPr defaultRowHeight="12.75" x14ac:dyDescent="0.2"/>
  <cols>
    <col min="1" max="3" width="12.140625" customWidth="1"/>
    <col min="4" max="4" width="40.7109375" customWidth="1"/>
    <col min="5" max="16" width="13.7109375" customWidth="1"/>
  </cols>
  <sheetData>
    <row r="1" spans="1:16" x14ac:dyDescent="0.2">
      <c r="M1" t="s">
        <v>65</v>
      </c>
    </row>
    <row r="2" spans="1:16" x14ac:dyDescent="0.2">
      <c r="M2" t="s">
        <v>21</v>
      </c>
    </row>
    <row r="3" spans="1:16" x14ac:dyDescent="0.2">
      <c r="M3" t="s">
        <v>22</v>
      </c>
    </row>
    <row r="5" spans="1:16" x14ac:dyDescent="0.2">
      <c r="A5" s="541" t="s">
        <v>66</v>
      </c>
      <c r="B5" s="534"/>
      <c r="C5" s="534"/>
      <c r="D5" s="534"/>
      <c r="E5" s="534"/>
      <c r="F5" s="534"/>
      <c r="G5" s="534"/>
      <c r="H5" s="534"/>
      <c r="I5" s="534"/>
      <c r="J5" s="534"/>
      <c r="K5" s="534"/>
      <c r="L5" s="534"/>
      <c r="M5" s="534"/>
      <c r="N5" s="534"/>
      <c r="O5" s="534"/>
      <c r="P5" s="534"/>
    </row>
    <row r="6" spans="1:16" x14ac:dyDescent="0.2">
      <c r="A6" s="541" t="s">
        <v>67</v>
      </c>
      <c r="B6" s="534"/>
      <c r="C6" s="534"/>
      <c r="D6" s="534"/>
      <c r="E6" s="534"/>
      <c r="F6" s="534"/>
      <c r="G6" s="534"/>
      <c r="H6" s="534"/>
      <c r="I6" s="534"/>
      <c r="J6" s="534"/>
      <c r="K6" s="534"/>
      <c r="L6" s="534"/>
      <c r="M6" s="534"/>
      <c r="N6" s="534"/>
      <c r="O6" s="534"/>
      <c r="P6" s="534"/>
    </row>
    <row r="7" spans="1:16" x14ac:dyDescent="0.2">
      <c r="A7" s="541" t="s">
        <v>68</v>
      </c>
      <c r="B7" s="534"/>
      <c r="C7" s="534"/>
      <c r="D7" s="534"/>
      <c r="E7" s="534"/>
      <c r="F7" s="534"/>
      <c r="G7" s="534"/>
      <c r="H7" s="534"/>
      <c r="I7" s="534"/>
      <c r="J7" s="534"/>
      <c r="K7" s="534"/>
      <c r="L7" s="534"/>
      <c r="M7" s="534"/>
      <c r="N7" s="534"/>
      <c r="O7" s="534"/>
      <c r="P7" s="534"/>
    </row>
    <row r="8" spans="1:16" x14ac:dyDescent="0.2">
      <c r="A8" s="541" t="s">
        <v>69</v>
      </c>
      <c r="B8" s="534"/>
      <c r="C8" s="534"/>
      <c r="D8" s="534"/>
      <c r="E8" s="534"/>
      <c r="F8" s="534"/>
      <c r="G8" s="534"/>
      <c r="H8" s="534"/>
      <c r="I8" s="534"/>
      <c r="J8" s="534"/>
      <c r="K8" s="534"/>
      <c r="L8" s="534"/>
      <c r="M8" s="534"/>
      <c r="N8" s="534"/>
      <c r="O8" s="534"/>
      <c r="P8" s="534"/>
    </row>
    <row r="9" spans="1:16" x14ac:dyDescent="0.2">
      <c r="A9" s="541" t="s">
        <v>70</v>
      </c>
      <c r="B9" s="534"/>
      <c r="C9" s="534"/>
      <c r="D9" s="534"/>
      <c r="E9" s="534"/>
      <c r="F9" s="534"/>
      <c r="G9" s="534"/>
      <c r="H9" s="534"/>
      <c r="I9" s="534"/>
      <c r="J9" s="534"/>
      <c r="K9" s="534"/>
      <c r="L9" s="534"/>
      <c r="M9" s="534"/>
      <c r="N9" s="534"/>
      <c r="O9" s="534"/>
      <c r="P9" s="534"/>
    </row>
    <row r="10" spans="1:16" x14ac:dyDescent="0.2">
      <c r="A10" s="5" t="s">
        <v>19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</row>
    <row r="11" spans="1:16" x14ac:dyDescent="0.2">
      <c r="A11" s="4" t="s">
        <v>20</v>
      </c>
      <c r="P11" s="1" t="s">
        <v>71</v>
      </c>
    </row>
    <row r="12" spans="1:16" x14ac:dyDescent="0.2">
      <c r="A12" s="540" t="s">
        <v>72</v>
      </c>
      <c r="B12" s="540" t="s">
        <v>73</v>
      </c>
      <c r="C12" s="540" t="s">
        <v>74</v>
      </c>
      <c r="D12" s="538" t="s">
        <v>75</v>
      </c>
      <c r="E12" s="538" t="s">
        <v>6</v>
      </c>
      <c r="F12" s="538"/>
      <c r="G12" s="538"/>
      <c r="H12" s="538"/>
      <c r="I12" s="538"/>
      <c r="J12" s="538" t="s">
        <v>7</v>
      </c>
      <c r="K12" s="538"/>
      <c r="L12" s="538"/>
      <c r="M12" s="538"/>
      <c r="N12" s="538"/>
      <c r="O12" s="538"/>
      <c r="P12" s="539" t="s">
        <v>76</v>
      </c>
    </row>
    <row r="13" spans="1:16" x14ac:dyDescent="0.2">
      <c r="A13" s="538"/>
      <c r="B13" s="538"/>
      <c r="C13" s="538"/>
      <c r="D13" s="538"/>
      <c r="E13" s="539" t="s">
        <v>8</v>
      </c>
      <c r="F13" s="538" t="s">
        <v>77</v>
      </c>
      <c r="G13" s="538" t="s">
        <v>78</v>
      </c>
      <c r="H13" s="538"/>
      <c r="I13" s="538" t="s">
        <v>79</v>
      </c>
      <c r="J13" s="539" t="s">
        <v>8</v>
      </c>
      <c r="K13" s="538" t="s">
        <v>9</v>
      </c>
      <c r="L13" s="538" t="s">
        <v>77</v>
      </c>
      <c r="M13" s="538" t="s">
        <v>78</v>
      </c>
      <c r="N13" s="538"/>
      <c r="O13" s="538" t="s">
        <v>79</v>
      </c>
      <c r="P13" s="538"/>
    </row>
    <row r="14" spans="1:16" x14ac:dyDescent="0.2">
      <c r="A14" s="538"/>
      <c r="B14" s="538"/>
      <c r="C14" s="538"/>
      <c r="D14" s="538"/>
      <c r="E14" s="538"/>
      <c r="F14" s="538"/>
      <c r="G14" s="538" t="s">
        <v>80</v>
      </c>
      <c r="H14" s="538" t="s">
        <v>81</v>
      </c>
      <c r="I14" s="538"/>
      <c r="J14" s="538"/>
      <c r="K14" s="538"/>
      <c r="L14" s="538"/>
      <c r="M14" s="538" t="s">
        <v>80</v>
      </c>
      <c r="N14" s="538" t="s">
        <v>81</v>
      </c>
      <c r="O14" s="538"/>
      <c r="P14" s="538"/>
    </row>
    <row r="15" spans="1:16" ht="44.25" customHeight="1" x14ac:dyDescent="0.2">
      <c r="A15" s="538"/>
      <c r="B15" s="538"/>
      <c r="C15" s="538"/>
      <c r="D15" s="538"/>
      <c r="E15" s="538"/>
      <c r="F15" s="538"/>
      <c r="G15" s="538"/>
      <c r="H15" s="538"/>
      <c r="I15" s="538"/>
      <c r="J15" s="538"/>
      <c r="K15" s="538"/>
      <c r="L15" s="538"/>
      <c r="M15" s="538"/>
      <c r="N15" s="538"/>
      <c r="O15" s="538"/>
      <c r="P15" s="538"/>
    </row>
    <row r="16" spans="1:16" x14ac:dyDescent="0.2">
      <c r="A16" s="7">
        <v>1</v>
      </c>
      <c r="B16" s="7">
        <v>2</v>
      </c>
      <c r="C16" s="7">
        <v>3</v>
      </c>
      <c r="D16" s="7">
        <v>4</v>
      </c>
      <c r="E16" s="8">
        <v>5</v>
      </c>
      <c r="F16" s="7">
        <v>6</v>
      </c>
      <c r="G16" s="7">
        <v>7</v>
      </c>
      <c r="H16" s="7">
        <v>8</v>
      </c>
      <c r="I16" s="7">
        <v>9</v>
      </c>
      <c r="J16" s="8">
        <v>10</v>
      </c>
      <c r="K16" s="7">
        <v>11</v>
      </c>
      <c r="L16" s="7">
        <v>12</v>
      </c>
      <c r="M16" s="7">
        <v>13</v>
      </c>
      <c r="N16" s="7">
        <v>14</v>
      </c>
      <c r="O16" s="7">
        <v>15</v>
      </c>
      <c r="P16" s="8">
        <v>16</v>
      </c>
    </row>
    <row r="17" spans="1:16" x14ac:dyDescent="0.2">
      <c r="A17" s="130" t="s">
        <v>39</v>
      </c>
      <c r="B17" s="131"/>
      <c r="C17" s="132"/>
      <c r="D17" s="133" t="s">
        <v>40</v>
      </c>
      <c r="E17" s="520">
        <v>264893.28999999998</v>
      </c>
      <c r="F17" s="521">
        <v>264893.28999999998</v>
      </c>
      <c r="G17" s="521">
        <v>18900</v>
      </c>
      <c r="H17" s="521">
        <v>0</v>
      </c>
      <c r="I17" s="521">
        <v>0</v>
      </c>
      <c r="J17" s="520">
        <v>-93500</v>
      </c>
      <c r="K17" s="521">
        <v>-193500</v>
      </c>
      <c r="L17" s="521">
        <v>100000</v>
      </c>
      <c r="M17" s="521">
        <v>0</v>
      </c>
      <c r="N17" s="521">
        <v>0</v>
      </c>
      <c r="O17" s="521">
        <v>-193500</v>
      </c>
      <c r="P17" s="520">
        <v>171393.28999999998</v>
      </c>
    </row>
    <row r="18" spans="1:16" x14ac:dyDescent="0.2">
      <c r="A18" s="130" t="s">
        <v>41</v>
      </c>
      <c r="B18" s="131"/>
      <c r="C18" s="132"/>
      <c r="D18" s="133" t="s">
        <v>40</v>
      </c>
      <c r="E18" s="522">
        <v>264893.28999999998</v>
      </c>
      <c r="F18" s="523">
        <v>264893.28999999998</v>
      </c>
      <c r="G18" s="523">
        <v>18900</v>
      </c>
      <c r="H18" s="523">
        <v>0</v>
      </c>
      <c r="I18" s="523">
        <v>0</v>
      </c>
      <c r="J18" s="522">
        <v>-93500</v>
      </c>
      <c r="K18" s="523">
        <v>-193500</v>
      </c>
      <c r="L18" s="523">
        <v>100000</v>
      </c>
      <c r="M18" s="523">
        <v>0</v>
      </c>
      <c r="N18" s="523">
        <v>0</v>
      </c>
      <c r="O18" s="523">
        <v>-193500</v>
      </c>
      <c r="P18" s="522">
        <v>171393.28999999998</v>
      </c>
    </row>
    <row r="19" spans="1:16" ht="63.75" x14ac:dyDescent="0.2">
      <c r="A19" s="136" t="s">
        <v>82</v>
      </c>
      <c r="B19" s="136" t="s">
        <v>83</v>
      </c>
      <c r="C19" s="137" t="s">
        <v>84</v>
      </c>
      <c r="D19" s="138" t="s">
        <v>85</v>
      </c>
      <c r="E19" s="139">
        <v>20500</v>
      </c>
      <c r="F19" s="140">
        <v>20500</v>
      </c>
      <c r="G19" s="140">
        <v>0</v>
      </c>
      <c r="H19" s="140">
        <v>0</v>
      </c>
      <c r="I19" s="140">
        <v>0</v>
      </c>
      <c r="J19" s="139">
        <v>0</v>
      </c>
      <c r="K19" s="140">
        <v>0</v>
      </c>
      <c r="L19" s="140">
        <v>0</v>
      </c>
      <c r="M19" s="140">
        <v>0</v>
      </c>
      <c r="N19" s="140">
        <v>0</v>
      </c>
      <c r="O19" s="140">
        <v>0</v>
      </c>
      <c r="P19" s="139">
        <f t="shared" ref="P19:P42" si="0">E19+J19</f>
        <v>20500</v>
      </c>
    </row>
    <row r="20" spans="1:16" x14ac:dyDescent="0.2">
      <c r="A20" s="136" t="s">
        <v>86</v>
      </c>
      <c r="B20" s="136" t="s">
        <v>87</v>
      </c>
      <c r="C20" s="137" t="s">
        <v>88</v>
      </c>
      <c r="D20" s="138" t="s">
        <v>89</v>
      </c>
      <c r="E20" s="139">
        <v>0</v>
      </c>
      <c r="F20" s="140">
        <v>0</v>
      </c>
      <c r="G20" s="140">
        <v>0</v>
      </c>
      <c r="H20" s="140">
        <v>0</v>
      </c>
      <c r="I20" s="140">
        <v>0</v>
      </c>
      <c r="J20" s="139">
        <v>0</v>
      </c>
      <c r="K20" s="140">
        <v>0</v>
      </c>
      <c r="L20" s="140">
        <v>0</v>
      </c>
      <c r="M20" s="140">
        <v>0</v>
      </c>
      <c r="N20" s="140">
        <v>0</v>
      </c>
      <c r="O20" s="140">
        <v>0</v>
      </c>
      <c r="P20" s="139">
        <f t="shared" si="0"/>
        <v>0</v>
      </c>
    </row>
    <row r="21" spans="1:16" ht="25.5" x14ac:dyDescent="0.2">
      <c r="A21" s="509" t="s">
        <v>90</v>
      </c>
      <c r="B21" s="509" t="s">
        <v>91</v>
      </c>
      <c r="C21" s="510" t="s">
        <v>92</v>
      </c>
      <c r="D21" s="511" t="s">
        <v>93</v>
      </c>
      <c r="E21" s="512">
        <v>367087</v>
      </c>
      <c r="F21" s="513">
        <v>367087</v>
      </c>
      <c r="G21" s="513">
        <v>0</v>
      </c>
      <c r="H21" s="513">
        <v>0</v>
      </c>
      <c r="I21" s="513">
        <v>0</v>
      </c>
      <c r="J21" s="512">
        <v>-150000</v>
      </c>
      <c r="K21" s="513">
        <v>-150000</v>
      </c>
      <c r="L21" s="513">
        <v>0</v>
      </c>
      <c r="M21" s="513">
        <v>0</v>
      </c>
      <c r="N21" s="513">
        <v>0</v>
      </c>
      <c r="O21" s="513">
        <v>-150000</v>
      </c>
      <c r="P21" s="512">
        <v>217087</v>
      </c>
    </row>
    <row r="22" spans="1:16" ht="25.5" x14ac:dyDescent="0.2">
      <c r="A22" s="136"/>
      <c r="B22" s="136"/>
      <c r="C22" s="137"/>
      <c r="D22" s="141" t="s">
        <v>94</v>
      </c>
      <c r="E22" s="139">
        <v>20000</v>
      </c>
      <c r="F22" s="140">
        <v>20000</v>
      </c>
      <c r="G22" s="140">
        <v>0</v>
      </c>
      <c r="H22" s="140">
        <v>0</v>
      </c>
      <c r="I22" s="140">
        <v>0</v>
      </c>
      <c r="J22" s="139">
        <v>0</v>
      </c>
      <c r="K22" s="140">
        <v>0</v>
      </c>
      <c r="L22" s="140">
        <v>0</v>
      </c>
      <c r="M22" s="140">
        <v>0</v>
      </c>
      <c r="N22" s="140">
        <v>0</v>
      </c>
      <c r="O22" s="140">
        <v>0</v>
      </c>
      <c r="P22" s="139">
        <f t="shared" si="0"/>
        <v>20000</v>
      </c>
    </row>
    <row r="23" spans="1:16" ht="25.5" x14ac:dyDescent="0.2">
      <c r="A23" s="136" t="s">
        <v>95</v>
      </c>
      <c r="B23" s="136" t="s">
        <v>96</v>
      </c>
      <c r="C23" s="137" t="s">
        <v>97</v>
      </c>
      <c r="D23" s="138" t="s">
        <v>98</v>
      </c>
      <c r="E23" s="139">
        <v>-13393.71</v>
      </c>
      <c r="F23" s="140">
        <v>-13393.71</v>
      </c>
      <c r="G23" s="140">
        <v>0</v>
      </c>
      <c r="H23" s="140">
        <v>0</v>
      </c>
      <c r="I23" s="140">
        <v>0</v>
      </c>
      <c r="J23" s="139">
        <v>0</v>
      </c>
      <c r="K23" s="140">
        <v>0</v>
      </c>
      <c r="L23" s="140">
        <v>0</v>
      </c>
      <c r="M23" s="140">
        <v>0</v>
      </c>
      <c r="N23" s="140">
        <v>0</v>
      </c>
      <c r="O23" s="140">
        <v>0</v>
      </c>
      <c r="P23" s="139">
        <f t="shared" si="0"/>
        <v>-13393.71</v>
      </c>
    </row>
    <row r="24" spans="1:16" ht="51" x14ac:dyDescent="0.2">
      <c r="A24" s="136"/>
      <c r="B24" s="136"/>
      <c r="C24" s="137"/>
      <c r="D24" s="141" t="s">
        <v>99</v>
      </c>
      <c r="E24" s="139">
        <v>-13393.71</v>
      </c>
      <c r="F24" s="140">
        <v>-13393.71</v>
      </c>
      <c r="G24" s="140">
        <v>0</v>
      </c>
      <c r="H24" s="140">
        <v>0</v>
      </c>
      <c r="I24" s="140">
        <v>0</v>
      </c>
      <c r="J24" s="139">
        <v>0</v>
      </c>
      <c r="K24" s="140">
        <v>0</v>
      </c>
      <c r="L24" s="140">
        <v>0</v>
      </c>
      <c r="M24" s="140">
        <v>0</v>
      </c>
      <c r="N24" s="140">
        <v>0</v>
      </c>
      <c r="O24" s="140">
        <v>0</v>
      </c>
      <c r="P24" s="139">
        <f t="shared" si="0"/>
        <v>-13393.71</v>
      </c>
    </row>
    <row r="25" spans="1:16" ht="51" x14ac:dyDescent="0.2">
      <c r="A25" s="136" t="s">
        <v>100</v>
      </c>
      <c r="B25" s="136" t="s">
        <v>101</v>
      </c>
      <c r="C25" s="137" t="s">
        <v>102</v>
      </c>
      <c r="D25" s="138" t="s">
        <v>103</v>
      </c>
      <c r="E25" s="139">
        <v>0</v>
      </c>
      <c r="F25" s="140">
        <v>0</v>
      </c>
      <c r="G25" s="140">
        <v>0</v>
      </c>
      <c r="H25" s="140">
        <v>0</v>
      </c>
      <c r="I25" s="140">
        <v>0</v>
      </c>
      <c r="J25" s="139">
        <v>0</v>
      </c>
      <c r="K25" s="140">
        <v>0</v>
      </c>
      <c r="L25" s="140">
        <v>0</v>
      </c>
      <c r="M25" s="140">
        <v>0</v>
      </c>
      <c r="N25" s="140">
        <v>0</v>
      </c>
      <c r="O25" s="140">
        <v>0</v>
      </c>
      <c r="P25" s="139">
        <f t="shared" si="0"/>
        <v>0</v>
      </c>
    </row>
    <row r="26" spans="1:16" ht="63.75" x14ac:dyDescent="0.2">
      <c r="A26" s="136" t="s">
        <v>104</v>
      </c>
      <c r="B26" s="136" t="s">
        <v>105</v>
      </c>
      <c r="C26" s="137" t="s">
        <v>106</v>
      </c>
      <c r="D26" s="138" t="s">
        <v>107</v>
      </c>
      <c r="E26" s="139">
        <v>-160000</v>
      </c>
      <c r="F26" s="140">
        <v>-160000</v>
      </c>
      <c r="G26" s="140">
        <v>0</v>
      </c>
      <c r="H26" s="140">
        <v>0</v>
      </c>
      <c r="I26" s="140">
        <v>0</v>
      </c>
      <c r="J26" s="139">
        <v>0</v>
      </c>
      <c r="K26" s="140">
        <v>0</v>
      </c>
      <c r="L26" s="140">
        <v>0</v>
      </c>
      <c r="M26" s="140">
        <v>0</v>
      </c>
      <c r="N26" s="140">
        <v>0</v>
      </c>
      <c r="O26" s="140">
        <v>0</v>
      </c>
      <c r="P26" s="139">
        <f t="shared" si="0"/>
        <v>-160000</v>
      </c>
    </row>
    <row r="27" spans="1:16" x14ac:dyDescent="0.2">
      <c r="A27" s="136" t="s">
        <v>108</v>
      </c>
      <c r="B27" s="136" t="s">
        <v>109</v>
      </c>
      <c r="C27" s="137" t="s">
        <v>110</v>
      </c>
      <c r="D27" s="138" t="s">
        <v>111</v>
      </c>
      <c r="E27" s="139">
        <v>23000</v>
      </c>
      <c r="F27" s="140">
        <v>23000</v>
      </c>
      <c r="G27" s="140">
        <v>18900</v>
      </c>
      <c r="H27" s="140">
        <v>0</v>
      </c>
      <c r="I27" s="140">
        <v>0</v>
      </c>
      <c r="J27" s="139">
        <v>0</v>
      </c>
      <c r="K27" s="140">
        <v>0</v>
      </c>
      <c r="L27" s="140">
        <v>0</v>
      </c>
      <c r="M27" s="140">
        <v>0</v>
      </c>
      <c r="N27" s="140">
        <v>0</v>
      </c>
      <c r="O27" s="140">
        <v>0</v>
      </c>
      <c r="P27" s="139">
        <f t="shared" si="0"/>
        <v>23000</v>
      </c>
    </row>
    <row r="28" spans="1:16" ht="25.5" x14ac:dyDescent="0.2">
      <c r="A28" s="136" t="s">
        <v>112</v>
      </c>
      <c r="B28" s="136" t="s">
        <v>113</v>
      </c>
      <c r="C28" s="137" t="s">
        <v>114</v>
      </c>
      <c r="D28" s="138" t="s">
        <v>115</v>
      </c>
      <c r="E28" s="139">
        <v>0</v>
      </c>
      <c r="F28" s="140">
        <v>0</v>
      </c>
      <c r="G28" s="140">
        <v>0</v>
      </c>
      <c r="H28" s="140">
        <v>0</v>
      </c>
      <c r="I28" s="140">
        <v>0</v>
      </c>
      <c r="J28" s="139">
        <v>-23000</v>
      </c>
      <c r="K28" s="140">
        <v>-23000</v>
      </c>
      <c r="L28" s="140">
        <v>0</v>
      </c>
      <c r="M28" s="140">
        <v>0</v>
      </c>
      <c r="N28" s="140">
        <v>0</v>
      </c>
      <c r="O28" s="140">
        <v>-23000</v>
      </c>
      <c r="P28" s="139">
        <f t="shared" si="0"/>
        <v>-23000</v>
      </c>
    </row>
    <row r="29" spans="1:16" ht="38.25" x14ac:dyDescent="0.2">
      <c r="A29" s="136" t="s">
        <v>116</v>
      </c>
      <c r="B29" s="136" t="s">
        <v>117</v>
      </c>
      <c r="C29" s="137" t="s">
        <v>118</v>
      </c>
      <c r="D29" s="138" t="s">
        <v>119</v>
      </c>
      <c r="E29" s="139">
        <v>-17300</v>
      </c>
      <c r="F29" s="140">
        <v>-17300</v>
      </c>
      <c r="G29" s="140">
        <v>0</v>
      </c>
      <c r="H29" s="140">
        <v>0</v>
      </c>
      <c r="I29" s="140">
        <v>0</v>
      </c>
      <c r="J29" s="139">
        <v>-20500</v>
      </c>
      <c r="K29" s="140">
        <v>-20500</v>
      </c>
      <c r="L29" s="140">
        <v>0</v>
      </c>
      <c r="M29" s="140">
        <v>0</v>
      </c>
      <c r="N29" s="140">
        <v>0</v>
      </c>
      <c r="O29" s="140">
        <v>-20500</v>
      </c>
      <c r="P29" s="139">
        <f t="shared" si="0"/>
        <v>-37800</v>
      </c>
    </row>
    <row r="30" spans="1:16" x14ac:dyDescent="0.2">
      <c r="A30" s="136" t="s">
        <v>120</v>
      </c>
      <c r="B30" s="136" t="s">
        <v>121</v>
      </c>
      <c r="C30" s="137" t="s">
        <v>122</v>
      </c>
      <c r="D30" s="138" t="s">
        <v>123</v>
      </c>
      <c r="E30" s="139">
        <v>-5000</v>
      </c>
      <c r="F30" s="140">
        <v>-5000</v>
      </c>
      <c r="G30" s="140">
        <v>0</v>
      </c>
      <c r="H30" s="140">
        <v>0</v>
      </c>
      <c r="I30" s="140">
        <v>0</v>
      </c>
      <c r="J30" s="139">
        <v>0</v>
      </c>
      <c r="K30" s="140">
        <v>0</v>
      </c>
      <c r="L30" s="140">
        <v>0</v>
      </c>
      <c r="M30" s="140">
        <v>0</v>
      </c>
      <c r="N30" s="140">
        <v>0</v>
      </c>
      <c r="O30" s="140">
        <v>0</v>
      </c>
      <c r="P30" s="139">
        <f t="shared" si="0"/>
        <v>-5000</v>
      </c>
    </row>
    <row r="31" spans="1:16" ht="25.5" x14ac:dyDescent="0.2">
      <c r="A31" s="136" t="s">
        <v>124</v>
      </c>
      <c r="B31" s="136" t="s">
        <v>125</v>
      </c>
      <c r="C31" s="137" t="s">
        <v>87</v>
      </c>
      <c r="D31" s="138" t="s">
        <v>126</v>
      </c>
      <c r="E31" s="139">
        <v>0</v>
      </c>
      <c r="F31" s="140">
        <v>0</v>
      </c>
      <c r="G31" s="140">
        <v>0</v>
      </c>
      <c r="H31" s="140">
        <v>0</v>
      </c>
      <c r="I31" s="140">
        <v>0</v>
      </c>
      <c r="J31" s="139">
        <v>100000</v>
      </c>
      <c r="K31" s="140">
        <v>0</v>
      </c>
      <c r="L31" s="140">
        <v>0</v>
      </c>
      <c r="M31" s="140">
        <v>0</v>
      </c>
      <c r="N31" s="140">
        <v>0</v>
      </c>
      <c r="O31" s="140">
        <v>100000</v>
      </c>
      <c r="P31" s="139">
        <f t="shared" si="0"/>
        <v>100000</v>
      </c>
    </row>
    <row r="32" spans="1:16" ht="44.45" customHeight="1" x14ac:dyDescent="0.2">
      <c r="A32" s="136"/>
      <c r="B32" s="136"/>
      <c r="C32" s="137"/>
      <c r="D32" s="141" t="s">
        <v>362</v>
      </c>
      <c r="E32" s="139">
        <v>0</v>
      </c>
      <c r="F32" s="140">
        <v>0</v>
      </c>
      <c r="G32" s="140">
        <v>0</v>
      </c>
      <c r="H32" s="140">
        <v>0</v>
      </c>
      <c r="I32" s="140">
        <v>0</v>
      </c>
      <c r="J32" s="139">
        <v>100000</v>
      </c>
      <c r="K32" s="140">
        <v>0</v>
      </c>
      <c r="L32" s="140">
        <v>0</v>
      </c>
      <c r="M32" s="140">
        <v>0</v>
      </c>
      <c r="N32" s="140">
        <v>0</v>
      </c>
      <c r="O32" s="140">
        <v>100000</v>
      </c>
      <c r="P32" s="139">
        <f t="shared" si="0"/>
        <v>100000</v>
      </c>
    </row>
    <row r="33" spans="1:16" ht="38.25" x14ac:dyDescent="0.2">
      <c r="A33" s="136" t="s">
        <v>127</v>
      </c>
      <c r="B33" s="136" t="s">
        <v>128</v>
      </c>
      <c r="C33" s="137" t="s">
        <v>87</v>
      </c>
      <c r="D33" s="138" t="s">
        <v>129</v>
      </c>
      <c r="E33" s="139">
        <v>50000</v>
      </c>
      <c r="F33" s="140">
        <v>50000</v>
      </c>
      <c r="G33" s="140">
        <v>0</v>
      </c>
      <c r="H33" s="140">
        <v>0</v>
      </c>
      <c r="I33" s="140">
        <v>0</v>
      </c>
      <c r="J33" s="139">
        <v>0</v>
      </c>
      <c r="K33" s="140">
        <v>0</v>
      </c>
      <c r="L33" s="140">
        <v>0</v>
      </c>
      <c r="M33" s="140">
        <v>0</v>
      </c>
      <c r="N33" s="140">
        <v>0</v>
      </c>
      <c r="O33" s="140">
        <v>0</v>
      </c>
      <c r="P33" s="139">
        <f t="shared" si="0"/>
        <v>50000</v>
      </c>
    </row>
    <row r="34" spans="1:16" ht="25.5" x14ac:dyDescent="0.2">
      <c r="A34" s="130" t="s">
        <v>130</v>
      </c>
      <c r="B34" s="131"/>
      <c r="C34" s="132"/>
      <c r="D34" s="135" t="s">
        <v>131</v>
      </c>
      <c r="E34" s="524">
        <v>332482</v>
      </c>
      <c r="F34" s="525">
        <v>332482</v>
      </c>
      <c r="G34" s="525">
        <v>256900</v>
      </c>
      <c r="H34" s="525">
        <v>0</v>
      </c>
      <c r="I34" s="525">
        <v>0</v>
      </c>
      <c r="J34" s="524">
        <v>32418</v>
      </c>
      <c r="K34" s="525">
        <v>32418</v>
      </c>
      <c r="L34" s="525">
        <v>0</v>
      </c>
      <c r="M34" s="525">
        <v>0</v>
      </c>
      <c r="N34" s="525">
        <v>0</v>
      </c>
      <c r="O34" s="525">
        <v>32418</v>
      </c>
      <c r="P34" s="524">
        <v>364900</v>
      </c>
    </row>
    <row r="35" spans="1:16" ht="25.5" x14ac:dyDescent="0.2">
      <c r="A35" s="130" t="s">
        <v>132</v>
      </c>
      <c r="B35" s="131"/>
      <c r="C35" s="132"/>
      <c r="D35" s="135" t="s">
        <v>131</v>
      </c>
      <c r="E35" s="526">
        <v>332482</v>
      </c>
      <c r="F35" s="527">
        <v>332482</v>
      </c>
      <c r="G35" s="527">
        <v>256900</v>
      </c>
      <c r="H35" s="527">
        <v>0</v>
      </c>
      <c r="I35" s="527">
        <v>0</v>
      </c>
      <c r="J35" s="526">
        <v>32418</v>
      </c>
      <c r="K35" s="527">
        <v>32418</v>
      </c>
      <c r="L35" s="527">
        <v>0</v>
      </c>
      <c r="M35" s="527">
        <v>0</v>
      </c>
      <c r="N35" s="527">
        <v>0</v>
      </c>
      <c r="O35" s="527">
        <v>32418</v>
      </c>
      <c r="P35" s="526">
        <v>364900</v>
      </c>
    </row>
    <row r="36" spans="1:16" ht="38.25" x14ac:dyDescent="0.2">
      <c r="A36" s="136" t="s">
        <v>133</v>
      </c>
      <c r="B36" s="136" t="s">
        <v>134</v>
      </c>
      <c r="C36" s="137" t="s">
        <v>84</v>
      </c>
      <c r="D36" s="138" t="s">
        <v>135</v>
      </c>
      <c r="E36" s="139">
        <v>-8000</v>
      </c>
      <c r="F36" s="140">
        <v>-8000</v>
      </c>
      <c r="G36" s="140">
        <v>0</v>
      </c>
      <c r="H36" s="140">
        <v>0</v>
      </c>
      <c r="I36" s="140">
        <v>0</v>
      </c>
      <c r="J36" s="139">
        <v>8000</v>
      </c>
      <c r="K36" s="140">
        <v>8000</v>
      </c>
      <c r="L36" s="140">
        <v>0</v>
      </c>
      <c r="M36" s="140">
        <v>0</v>
      </c>
      <c r="N36" s="140">
        <v>0</v>
      </c>
      <c r="O36" s="140">
        <v>8000</v>
      </c>
      <c r="P36" s="139">
        <f t="shared" si="0"/>
        <v>0</v>
      </c>
    </row>
    <row r="37" spans="1:16" ht="51" x14ac:dyDescent="0.2">
      <c r="A37" s="515" t="s">
        <v>136</v>
      </c>
      <c r="B37" s="515" t="s">
        <v>102</v>
      </c>
      <c r="C37" s="516" t="s">
        <v>137</v>
      </c>
      <c r="D37" s="517" t="s">
        <v>138</v>
      </c>
      <c r="E37" s="518">
        <v>343682</v>
      </c>
      <c r="F37" s="519">
        <v>343682</v>
      </c>
      <c r="G37" s="519">
        <v>256900</v>
      </c>
      <c r="H37" s="519">
        <v>0</v>
      </c>
      <c r="I37" s="519">
        <v>0</v>
      </c>
      <c r="J37" s="518">
        <v>-15582</v>
      </c>
      <c r="K37" s="519">
        <v>-15582</v>
      </c>
      <c r="L37" s="519">
        <v>0</v>
      </c>
      <c r="M37" s="519">
        <v>0</v>
      </c>
      <c r="N37" s="519">
        <v>0</v>
      </c>
      <c r="O37" s="519">
        <v>-15582</v>
      </c>
      <c r="P37" s="518">
        <v>328100</v>
      </c>
    </row>
    <row r="38" spans="1:16" s="514" customFormat="1" ht="25.5" x14ac:dyDescent="0.2">
      <c r="A38" s="515"/>
      <c r="B38" s="515"/>
      <c r="C38" s="516"/>
      <c r="D38" s="141" t="s">
        <v>369</v>
      </c>
      <c r="E38" s="518">
        <v>313300</v>
      </c>
      <c r="F38" s="519">
        <v>313300</v>
      </c>
      <c r="G38" s="519">
        <v>313300</v>
      </c>
      <c r="H38" s="519">
        <v>0</v>
      </c>
      <c r="I38" s="519">
        <v>0</v>
      </c>
      <c r="J38" s="518">
        <v>0</v>
      </c>
      <c r="K38" s="519">
        <v>0</v>
      </c>
      <c r="L38" s="519">
        <v>0</v>
      </c>
      <c r="M38" s="519">
        <v>0</v>
      </c>
      <c r="N38" s="519">
        <v>0</v>
      </c>
      <c r="O38" s="519">
        <v>0</v>
      </c>
      <c r="P38" s="518">
        <f t="shared" si="0"/>
        <v>313300</v>
      </c>
    </row>
    <row r="39" spans="1:16" ht="38.25" x14ac:dyDescent="0.2">
      <c r="A39" s="136" t="s">
        <v>139</v>
      </c>
      <c r="B39" s="136" t="s">
        <v>140</v>
      </c>
      <c r="C39" s="137" t="s">
        <v>141</v>
      </c>
      <c r="D39" s="138" t="s">
        <v>142</v>
      </c>
      <c r="E39" s="139">
        <v>0</v>
      </c>
      <c r="F39" s="140">
        <v>0</v>
      </c>
      <c r="G39" s="140">
        <v>0</v>
      </c>
      <c r="H39" s="140">
        <v>0</v>
      </c>
      <c r="I39" s="140">
        <v>0</v>
      </c>
      <c r="J39" s="139">
        <v>0</v>
      </c>
      <c r="K39" s="140">
        <v>0</v>
      </c>
      <c r="L39" s="140">
        <v>0</v>
      </c>
      <c r="M39" s="140">
        <v>0</v>
      </c>
      <c r="N39" s="140">
        <v>0</v>
      </c>
      <c r="O39" s="140">
        <v>0</v>
      </c>
      <c r="P39" s="139">
        <f t="shared" si="0"/>
        <v>0</v>
      </c>
    </row>
    <row r="40" spans="1:16" x14ac:dyDescent="0.2">
      <c r="A40" s="136" t="s">
        <v>143</v>
      </c>
      <c r="B40" s="136" t="s">
        <v>144</v>
      </c>
      <c r="C40" s="137" t="s">
        <v>145</v>
      </c>
      <c r="D40" s="138" t="s">
        <v>146</v>
      </c>
      <c r="E40" s="139">
        <v>-3200</v>
      </c>
      <c r="F40" s="140">
        <v>-3200</v>
      </c>
      <c r="G40" s="140">
        <v>0</v>
      </c>
      <c r="H40" s="140">
        <v>0</v>
      </c>
      <c r="I40" s="140">
        <v>0</v>
      </c>
      <c r="J40" s="139">
        <v>0</v>
      </c>
      <c r="K40" s="140">
        <v>0</v>
      </c>
      <c r="L40" s="140">
        <v>0</v>
      </c>
      <c r="M40" s="140">
        <v>0</v>
      </c>
      <c r="N40" s="140">
        <v>0</v>
      </c>
      <c r="O40" s="140">
        <v>0</v>
      </c>
      <c r="P40" s="139">
        <f t="shared" si="0"/>
        <v>-3200</v>
      </c>
    </row>
    <row r="41" spans="1:16" ht="38.25" x14ac:dyDescent="0.2">
      <c r="A41" s="136" t="s">
        <v>147</v>
      </c>
      <c r="B41" s="136" t="s">
        <v>148</v>
      </c>
      <c r="C41" s="137" t="s">
        <v>149</v>
      </c>
      <c r="D41" s="138" t="s">
        <v>150</v>
      </c>
      <c r="E41" s="139">
        <v>0</v>
      </c>
      <c r="F41" s="140">
        <v>0</v>
      </c>
      <c r="G41" s="140">
        <v>0</v>
      </c>
      <c r="H41" s="140">
        <v>0</v>
      </c>
      <c r="I41" s="140">
        <v>0</v>
      </c>
      <c r="J41" s="139">
        <v>0</v>
      </c>
      <c r="K41" s="140">
        <v>0</v>
      </c>
      <c r="L41" s="140">
        <v>0</v>
      </c>
      <c r="M41" s="140">
        <v>0</v>
      </c>
      <c r="N41" s="140">
        <v>0</v>
      </c>
      <c r="O41" s="140">
        <v>0</v>
      </c>
      <c r="P41" s="139">
        <f t="shared" si="0"/>
        <v>0</v>
      </c>
    </row>
    <row r="42" spans="1:16" x14ac:dyDescent="0.2">
      <c r="A42" s="136" t="s">
        <v>151</v>
      </c>
      <c r="B42" s="136" t="s">
        <v>152</v>
      </c>
      <c r="C42" s="137" t="s">
        <v>114</v>
      </c>
      <c r="D42" s="138" t="s">
        <v>153</v>
      </c>
      <c r="E42" s="139">
        <v>0</v>
      </c>
      <c r="F42" s="140">
        <v>0</v>
      </c>
      <c r="G42" s="140">
        <v>0</v>
      </c>
      <c r="H42" s="140">
        <v>0</v>
      </c>
      <c r="I42" s="140">
        <v>0</v>
      </c>
      <c r="J42" s="139">
        <v>40000</v>
      </c>
      <c r="K42" s="140">
        <v>40000</v>
      </c>
      <c r="L42" s="140">
        <v>0</v>
      </c>
      <c r="M42" s="140">
        <v>0</v>
      </c>
      <c r="N42" s="140">
        <v>0</v>
      </c>
      <c r="O42" s="140">
        <v>40000</v>
      </c>
      <c r="P42" s="139">
        <f t="shared" si="0"/>
        <v>40000</v>
      </c>
    </row>
    <row r="43" spans="1:16" x14ac:dyDescent="0.2">
      <c r="A43" s="142" t="s">
        <v>16</v>
      </c>
      <c r="B43" s="142" t="s">
        <v>16</v>
      </c>
      <c r="C43" s="143" t="s">
        <v>16</v>
      </c>
      <c r="D43" s="134" t="s">
        <v>154</v>
      </c>
      <c r="E43" s="528">
        <v>597375.29</v>
      </c>
      <c r="F43" s="528">
        <v>597375.29</v>
      </c>
      <c r="G43" s="528">
        <v>275800</v>
      </c>
      <c r="H43" s="528">
        <v>0</v>
      </c>
      <c r="I43" s="528">
        <v>0</v>
      </c>
      <c r="J43" s="528">
        <v>-61082</v>
      </c>
      <c r="K43" s="528">
        <v>-161082</v>
      </c>
      <c r="L43" s="528">
        <v>100000</v>
      </c>
      <c r="M43" s="528">
        <v>0</v>
      </c>
      <c r="N43" s="528">
        <v>0</v>
      </c>
      <c r="O43" s="528">
        <v>-161082</v>
      </c>
      <c r="P43" s="528">
        <v>536293.29</v>
      </c>
    </row>
    <row r="46" spans="1:16" x14ac:dyDescent="0.2">
      <c r="B46" s="3" t="s">
        <v>17</v>
      </c>
      <c r="I46" s="3" t="s">
        <v>18</v>
      </c>
    </row>
  </sheetData>
  <mergeCells count="25">
    <mergeCell ref="J12:O12"/>
    <mergeCell ref="P12:P15"/>
    <mergeCell ref="E13:E15"/>
    <mergeCell ref="F13:F15"/>
    <mergeCell ref="G13:H13"/>
    <mergeCell ref="I13:I15"/>
    <mergeCell ref="J13:J15"/>
    <mergeCell ref="K13:K15"/>
    <mergeCell ref="L13:L15"/>
    <mergeCell ref="M13:N13"/>
    <mergeCell ref="O13:O15"/>
    <mergeCell ref="G14:G15"/>
    <mergeCell ref="H14:H15"/>
    <mergeCell ref="M14:M15"/>
    <mergeCell ref="N14:N15"/>
    <mergeCell ref="A5:P5"/>
    <mergeCell ref="A6:P6"/>
    <mergeCell ref="A7:P7"/>
    <mergeCell ref="A8:P8"/>
    <mergeCell ref="A9:P9"/>
    <mergeCell ref="A12:A15"/>
    <mergeCell ref="B12:B15"/>
    <mergeCell ref="C12:C15"/>
    <mergeCell ref="D12:D15"/>
    <mergeCell ref="E12:I12"/>
  </mergeCells>
  <pageMargins left="0.39370078740157483" right="0.39370078740157483" top="0.78740157480314965" bottom="0.78740157480314965" header="0" footer="0"/>
  <pageSetup paperSize="9" scale="63" fitToHeight="500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24"/>
  <sheetViews>
    <sheetView showZeros="0" view="pageBreakPreview" zoomScale="60" zoomScaleNormal="55" workbookViewId="0">
      <pane xSplit="2" topLeftCell="V1" activePane="topRight" state="frozen"/>
      <selection activeCell="A4" sqref="A4"/>
      <selection pane="topRight" activeCell="AF15" sqref="AF15"/>
    </sheetView>
  </sheetViews>
  <sheetFormatPr defaultRowHeight="15.75" x14ac:dyDescent="0.2"/>
  <cols>
    <col min="1" max="1" width="15.5703125" style="144" customWidth="1"/>
    <col min="2" max="2" width="35.7109375" style="148" customWidth="1"/>
    <col min="3" max="10" width="20.7109375" style="148" customWidth="1"/>
    <col min="11" max="12" width="19.7109375" style="148" customWidth="1"/>
    <col min="13" max="14" width="20.7109375" style="148" customWidth="1"/>
    <col min="15" max="22" width="20.7109375" style="197" customWidth="1"/>
    <col min="23" max="23" width="40.5703125" style="197" customWidth="1"/>
    <col min="24" max="33" width="20.7109375" style="197" customWidth="1"/>
    <col min="34" max="273" width="8.85546875" style="148"/>
    <col min="274" max="274" width="5.42578125" style="148" customWidth="1"/>
    <col min="275" max="275" width="34.28515625" style="148" customWidth="1"/>
    <col min="276" max="276" width="14.42578125" style="148" customWidth="1"/>
    <col min="277" max="288" width="15.7109375" style="148" customWidth="1"/>
    <col min="289" max="289" width="22.42578125" style="148" customWidth="1"/>
    <col min="290" max="529" width="8.85546875" style="148"/>
    <col min="530" max="530" width="5.42578125" style="148" customWidth="1"/>
    <col min="531" max="531" width="34.28515625" style="148" customWidth="1"/>
    <col min="532" max="532" width="14.42578125" style="148" customWidth="1"/>
    <col min="533" max="544" width="15.7109375" style="148" customWidth="1"/>
    <col min="545" max="545" width="22.42578125" style="148" customWidth="1"/>
    <col min="546" max="785" width="8.85546875" style="148"/>
    <col min="786" max="786" width="5.42578125" style="148" customWidth="1"/>
    <col min="787" max="787" width="34.28515625" style="148" customWidth="1"/>
    <col min="788" max="788" width="14.42578125" style="148" customWidth="1"/>
    <col min="789" max="800" width="15.7109375" style="148" customWidth="1"/>
    <col min="801" max="801" width="22.42578125" style="148" customWidth="1"/>
    <col min="802" max="1041" width="8.85546875" style="148"/>
    <col min="1042" max="1042" width="5.42578125" style="148" customWidth="1"/>
    <col min="1043" max="1043" width="34.28515625" style="148" customWidth="1"/>
    <col min="1044" max="1044" width="14.42578125" style="148" customWidth="1"/>
    <col min="1045" max="1056" width="15.7109375" style="148" customWidth="1"/>
    <col min="1057" max="1057" width="22.42578125" style="148" customWidth="1"/>
    <col min="1058" max="1297" width="8.85546875" style="148"/>
    <col min="1298" max="1298" width="5.42578125" style="148" customWidth="1"/>
    <col min="1299" max="1299" width="34.28515625" style="148" customWidth="1"/>
    <col min="1300" max="1300" width="14.42578125" style="148" customWidth="1"/>
    <col min="1301" max="1312" width="15.7109375" style="148" customWidth="1"/>
    <col min="1313" max="1313" width="22.42578125" style="148" customWidth="1"/>
    <col min="1314" max="1553" width="8.85546875" style="148"/>
    <col min="1554" max="1554" width="5.42578125" style="148" customWidth="1"/>
    <col min="1555" max="1555" width="34.28515625" style="148" customWidth="1"/>
    <col min="1556" max="1556" width="14.42578125" style="148" customWidth="1"/>
    <col min="1557" max="1568" width="15.7109375" style="148" customWidth="1"/>
    <col min="1569" max="1569" width="22.42578125" style="148" customWidth="1"/>
    <col min="1570" max="1809" width="8.85546875" style="148"/>
    <col min="1810" max="1810" width="5.42578125" style="148" customWidth="1"/>
    <col min="1811" max="1811" width="34.28515625" style="148" customWidth="1"/>
    <col min="1812" max="1812" width="14.42578125" style="148" customWidth="1"/>
    <col min="1813" max="1824" width="15.7109375" style="148" customWidth="1"/>
    <col min="1825" max="1825" width="22.42578125" style="148" customWidth="1"/>
    <col min="1826" max="2065" width="8.85546875" style="148"/>
    <col min="2066" max="2066" width="5.42578125" style="148" customWidth="1"/>
    <col min="2067" max="2067" width="34.28515625" style="148" customWidth="1"/>
    <col min="2068" max="2068" width="14.42578125" style="148" customWidth="1"/>
    <col min="2069" max="2080" width="15.7109375" style="148" customWidth="1"/>
    <col min="2081" max="2081" width="22.42578125" style="148" customWidth="1"/>
    <col min="2082" max="2321" width="8.85546875" style="148"/>
    <col min="2322" max="2322" width="5.42578125" style="148" customWidth="1"/>
    <col min="2323" max="2323" width="34.28515625" style="148" customWidth="1"/>
    <col min="2324" max="2324" width="14.42578125" style="148" customWidth="1"/>
    <col min="2325" max="2336" width="15.7109375" style="148" customWidth="1"/>
    <col min="2337" max="2337" width="22.42578125" style="148" customWidth="1"/>
    <col min="2338" max="2577" width="8.85546875" style="148"/>
    <col min="2578" max="2578" width="5.42578125" style="148" customWidth="1"/>
    <col min="2579" max="2579" width="34.28515625" style="148" customWidth="1"/>
    <col min="2580" max="2580" width="14.42578125" style="148" customWidth="1"/>
    <col min="2581" max="2592" width="15.7109375" style="148" customWidth="1"/>
    <col min="2593" max="2593" width="22.42578125" style="148" customWidth="1"/>
    <col min="2594" max="2833" width="8.85546875" style="148"/>
    <col min="2834" max="2834" width="5.42578125" style="148" customWidth="1"/>
    <col min="2835" max="2835" width="34.28515625" style="148" customWidth="1"/>
    <col min="2836" max="2836" width="14.42578125" style="148" customWidth="1"/>
    <col min="2837" max="2848" width="15.7109375" style="148" customWidth="1"/>
    <col min="2849" max="2849" width="22.42578125" style="148" customWidth="1"/>
    <col min="2850" max="3089" width="8.85546875" style="148"/>
    <col min="3090" max="3090" width="5.42578125" style="148" customWidth="1"/>
    <col min="3091" max="3091" width="34.28515625" style="148" customWidth="1"/>
    <col min="3092" max="3092" width="14.42578125" style="148" customWidth="1"/>
    <col min="3093" max="3104" width="15.7109375" style="148" customWidth="1"/>
    <col min="3105" max="3105" width="22.42578125" style="148" customWidth="1"/>
    <col min="3106" max="3345" width="8.85546875" style="148"/>
    <col min="3346" max="3346" width="5.42578125" style="148" customWidth="1"/>
    <col min="3347" max="3347" width="34.28515625" style="148" customWidth="1"/>
    <col min="3348" max="3348" width="14.42578125" style="148" customWidth="1"/>
    <col min="3349" max="3360" width="15.7109375" style="148" customWidth="1"/>
    <col min="3361" max="3361" width="22.42578125" style="148" customWidth="1"/>
    <col min="3362" max="3601" width="8.85546875" style="148"/>
    <col min="3602" max="3602" width="5.42578125" style="148" customWidth="1"/>
    <col min="3603" max="3603" width="34.28515625" style="148" customWidth="1"/>
    <col min="3604" max="3604" width="14.42578125" style="148" customWidth="1"/>
    <col min="3605" max="3616" width="15.7109375" style="148" customWidth="1"/>
    <col min="3617" max="3617" width="22.42578125" style="148" customWidth="1"/>
    <col min="3618" max="3857" width="8.85546875" style="148"/>
    <col min="3858" max="3858" width="5.42578125" style="148" customWidth="1"/>
    <col min="3859" max="3859" width="34.28515625" style="148" customWidth="1"/>
    <col min="3860" max="3860" width="14.42578125" style="148" customWidth="1"/>
    <col min="3861" max="3872" width="15.7109375" style="148" customWidth="1"/>
    <col min="3873" max="3873" width="22.42578125" style="148" customWidth="1"/>
    <col min="3874" max="4113" width="8.85546875" style="148"/>
    <col min="4114" max="4114" width="5.42578125" style="148" customWidth="1"/>
    <col min="4115" max="4115" width="34.28515625" style="148" customWidth="1"/>
    <col min="4116" max="4116" width="14.42578125" style="148" customWidth="1"/>
    <col min="4117" max="4128" width="15.7109375" style="148" customWidth="1"/>
    <col min="4129" max="4129" width="22.42578125" style="148" customWidth="1"/>
    <col min="4130" max="4369" width="8.85546875" style="148"/>
    <col min="4370" max="4370" width="5.42578125" style="148" customWidth="1"/>
    <col min="4371" max="4371" width="34.28515625" style="148" customWidth="1"/>
    <col min="4372" max="4372" width="14.42578125" style="148" customWidth="1"/>
    <col min="4373" max="4384" width="15.7109375" style="148" customWidth="1"/>
    <col min="4385" max="4385" width="22.42578125" style="148" customWidth="1"/>
    <col min="4386" max="4625" width="8.85546875" style="148"/>
    <col min="4626" max="4626" width="5.42578125" style="148" customWidth="1"/>
    <col min="4627" max="4627" width="34.28515625" style="148" customWidth="1"/>
    <col min="4628" max="4628" width="14.42578125" style="148" customWidth="1"/>
    <col min="4629" max="4640" width="15.7109375" style="148" customWidth="1"/>
    <col min="4641" max="4641" width="22.42578125" style="148" customWidth="1"/>
    <col min="4642" max="4881" width="8.85546875" style="148"/>
    <col min="4882" max="4882" width="5.42578125" style="148" customWidth="1"/>
    <col min="4883" max="4883" width="34.28515625" style="148" customWidth="1"/>
    <col min="4884" max="4884" width="14.42578125" style="148" customWidth="1"/>
    <col min="4885" max="4896" width="15.7109375" style="148" customWidth="1"/>
    <col min="4897" max="4897" width="22.42578125" style="148" customWidth="1"/>
    <col min="4898" max="5137" width="8.85546875" style="148"/>
    <col min="5138" max="5138" width="5.42578125" style="148" customWidth="1"/>
    <col min="5139" max="5139" width="34.28515625" style="148" customWidth="1"/>
    <col min="5140" max="5140" width="14.42578125" style="148" customWidth="1"/>
    <col min="5141" max="5152" width="15.7109375" style="148" customWidth="1"/>
    <col min="5153" max="5153" width="22.42578125" style="148" customWidth="1"/>
    <col min="5154" max="5393" width="8.85546875" style="148"/>
    <col min="5394" max="5394" width="5.42578125" style="148" customWidth="1"/>
    <col min="5395" max="5395" width="34.28515625" style="148" customWidth="1"/>
    <col min="5396" max="5396" width="14.42578125" style="148" customWidth="1"/>
    <col min="5397" max="5408" width="15.7109375" style="148" customWidth="1"/>
    <col min="5409" max="5409" width="22.42578125" style="148" customWidth="1"/>
    <col min="5410" max="5649" width="8.85546875" style="148"/>
    <col min="5650" max="5650" width="5.42578125" style="148" customWidth="1"/>
    <col min="5651" max="5651" width="34.28515625" style="148" customWidth="1"/>
    <col min="5652" max="5652" width="14.42578125" style="148" customWidth="1"/>
    <col min="5653" max="5664" width="15.7109375" style="148" customWidth="1"/>
    <col min="5665" max="5665" width="22.42578125" style="148" customWidth="1"/>
    <col min="5666" max="5905" width="8.85546875" style="148"/>
    <col min="5906" max="5906" width="5.42578125" style="148" customWidth="1"/>
    <col min="5907" max="5907" width="34.28515625" style="148" customWidth="1"/>
    <col min="5908" max="5908" width="14.42578125" style="148" customWidth="1"/>
    <col min="5909" max="5920" width="15.7109375" style="148" customWidth="1"/>
    <col min="5921" max="5921" width="22.42578125" style="148" customWidth="1"/>
    <col min="5922" max="6161" width="8.85546875" style="148"/>
    <col min="6162" max="6162" width="5.42578125" style="148" customWidth="1"/>
    <col min="6163" max="6163" width="34.28515625" style="148" customWidth="1"/>
    <col min="6164" max="6164" width="14.42578125" style="148" customWidth="1"/>
    <col min="6165" max="6176" width="15.7109375" style="148" customWidth="1"/>
    <col min="6177" max="6177" width="22.42578125" style="148" customWidth="1"/>
    <col min="6178" max="6417" width="8.85546875" style="148"/>
    <col min="6418" max="6418" width="5.42578125" style="148" customWidth="1"/>
    <col min="6419" max="6419" width="34.28515625" style="148" customWidth="1"/>
    <col min="6420" max="6420" width="14.42578125" style="148" customWidth="1"/>
    <col min="6421" max="6432" width="15.7109375" style="148" customWidth="1"/>
    <col min="6433" max="6433" width="22.42578125" style="148" customWidth="1"/>
    <col min="6434" max="6673" width="8.85546875" style="148"/>
    <col min="6674" max="6674" width="5.42578125" style="148" customWidth="1"/>
    <col min="6675" max="6675" width="34.28515625" style="148" customWidth="1"/>
    <col min="6676" max="6676" width="14.42578125" style="148" customWidth="1"/>
    <col min="6677" max="6688" width="15.7109375" style="148" customWidth="1"/>
    <col min="6689" max="6689" width="22.42578125" style="148" customWidth="1"/>
    <col min="6690" max="6929" width="8.85546875" style="148"/>
    <col min="6930" max="6930" width="5.42578125" style="148" customWidth="1"/>
    <col min="6931" max="6931" width="34.28515625" style="148" customWidth="1"/>
    <col min="6932" max="6932" width="14.42578125" style="148" customWidth="1"/>
    <col min="6933" max="6944" width="15.7109375" style="148" customWidth="1"/>
    <col min="6945" max="6945" width="22.42578125" style="148" customWidth="1"/>
    <col min="6946" max="7185" width="8.85546875" style="148"/>
    <col min="7186" max="7186" width="5.42578125" style="148" customWidth="1"/>
    <col min="7187" max="7187" width="34.28515625" style="148" customWidth="1"/>
    <col min="7188" max="7188" width="14.42578125" style="148" customWidth="1"/>
    <col min="7189" max="7200" width="15.7109375" style="148" customWidth="1"/>
    <col min="7201" max="7201" width="22.42578125" style="148" customWidth="1"/>
    <col min="7202" max="7441" width="8.85546875" style="148"/>
    <col min="7442" max="7442" width="5.42578125" style="148" customWidth="1"/>
    <col min="7443" max="7443" width="34.28515625" style="148" customWidth="1"/>
    <col min="7444" max="7444" width="14.42578125" style="148" customWidth="1"/>
    <col min="7445" max="7456" width="15.7109375" style="148" customWidth="1"/>
    <col min="7457" max="7457" width="22.42578125" style="148" customWidth="1"/>
    <col min="7458" max="7697" width="8.85546875" style="148"/>
    <col min="7698" max="7698" width="5.42578125" style="148" customWidth="1"/>
    <col min="7699" max="7699" width="34.28515625" style="148" customWidth="1"/>
    <col min="7700" max="7700" width="14.42578125" style="148" customWidth="1"/>
    <col min="7701" max="7712" width="15.7109375" style="148" customWidth="1"/>
    <col min="7713" max="7713" width="22.42578125" style="148" customWidth="1"/>
    <col min="7714" max="7953" width="8.85546875" style="148"/>
    <col min="7954" max="7954" width="5.42578125" style="148" customWidth="1"/>
    <col min="7955" max="7955" width="34.28515625" style="148" customWidth="1"/>
    <col min="7956" max="7956" width="14.42578125" style="148" customWidth="1"/>
    <col min="7957" max="7968" width="15.7109375" style="148" customWidth="1"/>
    <col min="7969" max="7969" width="22.42578125" style="148" customWidth="1"/>
    <col min="7970" max="8209" width="8.85546875" style="148"/>
    <col min="8210" max="8210" width="5.42578125" style="148" customWidth="1"/>
    <col min="8211" max="8211" width="34.28515625" style="148" customWidth="1"/>
    <col min="8212" max="8212" width="14.42578125" style="148" customWidth="1"/>
    <col min="8213" max="8224" width="15.7109375" style="148" customWidth="1"/>
    <col min="8225" max="8225" width="22.42578125" style="148" customWidth="1"/>
    <col min="8226" max="8465" width="8.85546875" style="148"/>
    <col min="8466" max="8466" width="5.42578125" style="148" customWidth="1"/>
    <col min="8467" max="8467" width="34.28515625" style="148" customWidth="1"/>
    <col min="8468" max="8468" width="14.42578125" style="148" customWidth="1"/>
    <col min="8469" max="8480" width="15.7109375" style="148" customWidth="1"/>
    <col min="8481" max="8481" width="22.42578125" style="148" customWidth="1"/>
    <col min="8482" max="8721" width="8.85546875" style="148"/>
    <col min="8722" max="8722" width="5.42578125" style="148" customWidth="1"/>
    <col min="8723" max="8723" width="34.28515625" style="148" customWidth="1"/>
    <col min="8724" max="8724" width="14.42578125" style="148" customWidth="1"/>
    <col min="8725" max="8736" width="15.7109375" style="148" customWidth="1"/>
    <col min="8737" max="8737" width="22.42578125" style="148" customWidth="1"/>
    <col min="8738" max="8977" width="8.85546875" style="148"/>
    <col min="8978" max="8978" width="5.42578125" style="148" customWidth="1"/>
    <col min="8979" max="8979" width="34.28515625" style="148" customWidth="1"/>
    <col min="8980" max="8980" width="14.42578125" style="148" customWidth="1"/>
    <col min="8981" max="8992" width="15.7109375" style="148" customWidth="1"/>
    <col min="8993" max="8993" width="22.42578125" style="148" customWidth="1"/>
    <col min="8994" max="9233" width="8.85546875" style="148"/>
    <col min="9234" max="9234" width="5.42578125" style="148" customWidth="1"/>
    <col min="9235" max="9235" width="34.28515625" style="148" customWidth="1"/>
    <col min="9236" max="9236" width="14.42578125" style="148" customWidth="1"/>
    <col min="9237" max="9248" width="15.7109375" style="148" customWidth="1"/>
    <col min="9249" max="9249" width="22.42578125" style="148" customWidth="1"/>
    <col min="9250" max="9489" width="8.85546875" style="148"/>
    <col min="9490" max="9490" width="5.42578125" style="148" customWidth="1"/>
    <col min="9491" max="9491" width="34.28515625" style="148" customWidth="1"/>
    <col min="9492" max="9492" width="14.42578125" style="148" customWidth="1"/>
    <col min="9493" max="9504" width="15.7109375" style="148" customWidth="1"/>
    <col min="9505" max="9505" width="22.42578125" style="148" customWidth="1"/>
    <col min="9506" max="9745" width="8.85546875" style="148"/>
    <col min="9746" max="9746" width="5.42578125" style="148" customWidth="1"/>
    <col min="9747" max="9747" width="34.28515625" style="148" customWidth="1"/>
    <col min="9748" max="9748" width="14.42578125" style="148" customWidth="1"/>
    <col min="9749" max="9760" width="15.7109375" style="148" customWidth="1"/>
    <col min="9761" max="9761" width="22.42578125" style="148" customWidth="1"/>
    <col min="9762" max="10001" width="8.85546875" style="148"/>
    <col min="10002" max="10002" width="5.42578125" style="148" customWidth="1"/>
    <col min="10003" max="10003" width="34.28515625" style="148" customWidth="1"/>
    <col min="10004" max="10004" width="14.42578125" style="148" customWidth="1"/>
    <col min="10005" max="10016" width="15.7109375" style="148" customWidth="1"/>
    <col min="10017" max="10017" width="22.42578125" style="148" customWidth="1"/>
    <col min="10018" max="10257" width="8.85546875" style="148"/>
    <col min="10258" max="10258" width="5.42578125" style="148" customWidth="1"/>
    <col min="10259" max="10259" width="34.28515625" style="148" customWidth="1"/>
    <col min="10260" max="10260" width="14.42578125" style="148" customWidth="1"/>
    <col min="10261" max="10272" width="15.7109375" style="148" customWidth="1"/>
    <col min="10273" max="10273" width="22.42578125" style="148" customWidth="1"/>
    <col min="10274" max="10513" width="8.85546875" style="148"/>
    <col min="10514" max="10514" width="5.42578125" style="148" customWidth="1"/>
    <col min="10515" max="10515" width="34.28515625" style="148" customWidth="1"/>
    <col min="10516" max="10516" width="14.42578125" style="148" customWidth="1"/>
    <col min="10517" max="10528" width="15.7109375" style="148" customWidth="1"/>
    <col min="10529" max="10529" width="22.42578125" style="148" customWidth="1"/>
    <col min="10530" max="10769" width="8.85546875" style="148"/>
    <col min="10770" max="10770" width="5.42578125" style="148" customWidth="1"/>
    <col min="10771" max="10771" width="34.28515625" style="148" customWidth="1"/>
    <col min="10772" max="10772" width="14.42578125" style="148" customWidth="1"/>
    <col min="10773" max="10784" width="15.7109375" style="148" customWidth="1"/>
    <col min="10785" max="10785" width="22.42578125" style="148" customWidth="1"/>
    <col min="10786" max="11025" width="8.85546875" style="148"/>
    <col min="11026" max="11026" width="5.42578125" style="148" customWidth="1"/>
    <col min="11027" max="11027" width="34.28515625" style="148" customWidth="1"/>
    <col min="11028" max="11028" width="14.42578125" style="148" customWidth="1"/>
    <col min="11029" max="11040" width="15.7109375" style="148" customWidth="1"/>
    <col min="11041" max="11041" width="22.42578125" style="148" customWidth="1"/>
    <col min="11042" max="11281" width="8.85546875" style="148"/>
    <col min="11282" max="11282" width="5.42578125" style="148" customWidth="1"/>
    <col min="11283" max="11283" width="34.28515625" style="148" customWidth="1"/>
    <col min="11284" max="11284" width="14.42578125" style="148" customWidth="1"/>
    <col min="11285" max="11296" width="15.7109375" style="148" customWidth="1"/>
    <col min="11297" max="11297" width="22.42578125" style="148" customWidth="1"/>
    <col min="11298" max="11537" width="8.85546875" style="148"/>
    <col min="11538" max="11538" width="5.42578125" style="148" customWidth="1"/>
    <col min="11539" max="11539" width="34.28515625" style="148" customWidth="1"/>
    <col min="11540" max="11540" width="14.42578125" style="148" customWidth="1"/>
    <col min="11541" max="11552" width="15.7109375" style="148" customWidth="1"/>
    <col min="11553" max="11553" width="22.42578125" style="148" customWidth="1"/>
    <col min="11554" max="11793" width="8.85546875" style="148"/>
    <col min="11794" max="11794" width="5.42578125" style="148" customWidth="1"/>
    <col min="11795" max="11795" width="34.28515625" style="148" customWidth="1"/>
    <col min="11796" max="11796" width="14.42578125" style="148" customWidth="1"/>
    <col min="11797" max="11808" width="15.7109375" style="148" customWidth="1"/>
    <col min="11809" max="11809" width="22.42578125" style="148" customWidth="1"/>
    <col min="11810" max="12049" width="8.85546875" style="148"/>
    <col min="12050" max="12050" width="5.42578125" style="148" customWidth="1"/>
    <col min="12051" max="12051" width="34.28515625" style="148" customWidth="1"/>
    <col min="12052" max="12052" width="14.42578125" style="148" customWidth="1"/>
    <col min="12053" max="12064" width="15.7109375" style="148" customWidth="1"/>
    <col min="12065" max="12065" width="22.42578125" style="148" customWidth="1"/>
    <col min="12066" max="12305" width="8.85546875" style="148"/>
    <col min="12306" max="12306" width="5.42578125" style="148" customWidth="1"/>
    <col min="12307" max="12307" width="34.28515625" style="148" customWidth="1"/>
    <col min="12308" max="12308" width="14.42578125" style="148" customWidth="1"/>
    <col min="12309" max="12320" width="15.7109375" style="148" customWidth="1"/>
    <col min="12321" max="12321" width="22.42578125" style="148" customWidth="1"/>
    <col min="12322" max="12561" width="8.85546875" style="148"/>
    <col min="12562" max="12562" width="5.42578125" style="148" customWidth="1"/>
    <col min="12563" max="12563" width="34.28515625" style="148" customWidth="1"/>
    <col min="12564" max="12564" width="14.42578125" style="148" customWidth="1"/>
    <col min="12565" max="12576" width="15.7109375" style="148" customWidth="1"/>
    <col min="12577" max="12577" width="22.42578125" style="148" customWidth="1"/>
    <col min="12578" max="12817" width="8.85546875" style="148"/>
    <col min="12818" max="12818" width="5.42578125" style="148" customWidth="1"/>
    <col min="12819" max="12819" width="34.28515625" style="148" customWidth="1"/>
    <col min="12820" max="12820" width="14.42578125" style="148" customWidth="1"/>
    <col min="12821" max="12832" width="15.7109375" style="148" customWidth="1"/>
    <col min="12833" max="12833" width="22.42578125" style="148" customWidth="1"/>
    <col min="12834" max="13073" width="8.85546875" style="148"/>
    <col min="13074" max="13074" width="5.42578125" style="148" customWidth="1"/>
    <col min="13075" max="13075" width="34.28515625" style="148" customWidth="1"/>
    <col min="13076" max="13076" width="14.42578125" style="148" customWidth="1"/>
    <col min="13077" max="13088" width="15.7109375" style="148" customWidth="1"/>
    <col min="13089" max="13089" width="22.42578125" style="148" customWidth="1"/>
    <col min="13090" max="13329" width="8.85546875" style="148"/>
    <col min="13330" max="13330" width="5.42578125" style="148" customWidth="1"/>
    <col min="13331" max="13331" width="34.28515625" style="148" customWidth="1"/>
    <col min="13332" max="13332" width="14.42578125" style="148" customWidth="1"/>
    <col min="13333" max="13344" width="15.7109375" style="148" customWidth="1"/>
    <col min="13345" max="13345" width="22.42578125" style="148" customWidth="1"/>
    <col min="13346" max="13585" width="8.85546875" style="148"/>
    <col min="13586" max="13586" width="5.42578125" style="148" customWidth="1"/>
    <col min="13587" max="13587" width="34.28515625" style="148" customWidth="1"/>
    <col min="13588" max="13588" width="14.42578125" style="148" customWidth="1"/>
    <col min="13589" max="13600" width="15.7109375" style="148" customWidth="1"/>
    <col min="13601" max="13601" width="22.42578125" style="148" customWidth="1"/>
    <col min="13602" max="13841" width="8.85546875" style="148"/>
    <col min="13842" max="13842" width="5.42578125" style="148" customWidth="1"/>
    <col min="13843" max="13843" width="34.28515625" style="148" customWidth="1"/>
    <col min="13844" max="13844" width="14.42578125" style="148" customWidth="1"/>
    <col min="13845" max="13856" width="15.7109375" style="148" customWidth="1"/>
    <col min="13857" max="13857" width="22.42578125" style="148" customWidth="1"/>
    <col min="13858" max="14097" width="8.85546875" style="148"/>
    <col min="14098" max="14098" width="5.42578125" style="148" customWidth="1"/>
    <col min="14099" max="14099" width="34.28515625" style="148" customWidth="1"/>
    <col min="14100" max="14100" width="14.42578125" style="148" customWidth="1"/>
    <col min="14101" max="14112" width="15.7109375" style="148" customWidth="1"/>
    <col min="14113" max="14113" width="22.42578125" style="148" customWidth="1"/>
    <col min="14114" max="14353" width="8.85546875" style="148"/>
    <col min="14354" max="14354" width="5.42578125" style="148" customWidth="1"/>
    <col min="14355" max="14355" width="34.28515625" style="148" customWidth="1"/>
    <col min="14356" max="14356" width="14.42578125" style="148" customWidth="1"/>
    <col min="14357" max="14368" width="15.7109375" style="148" customWidth="1"/>
    <col min="14369" max="14369" width="22.42578125" style="148" customWidth="1"/>
    <col min="14370" max="14609" width="8.85546875" style="148"/>
    <col min="14610" max="14610" width="5.42578125" style="148" customWidth="1"/>
    <col min="14611" max="14611" width="34.28515625" style="148" customWidth="1"/>
    <col min="14612" max="14612" width="14.42578125" style="148" customWidth="1"/>
    <col min="14613" max="14624" width="15.7109375" style="148" customWidth="1"/>
    <col min="14625" max="14625" width="22.42578125" style="148" customWidth="1"/>
    <col min="14626" max="14865" width="8.85546875" style="148"/>
    <col min="14866" max="14866" width="5.42578125" style="148" customWidth="1"/>
    <col min="14867" max="14867" width="34.28515625" style="148" customWidth="1"/>
    <col min="14868" max="14868" width="14.42578125" style="148" customWidth="1"/>
    <col min="14869" max="14880" width="15.7109375" style="148" customWidth="1"/>
    <col min="14881" max="14881" width="22.42578125" style="148" customWidth="1"/>
    <col min="14882" max="15121" width="8.85546875" style="148"/>
    <col min="15122" max="15122" width="5.42578125" style="148" customWidth="1"/>
    <col min="15123" max="15123" width="34.28515625" style="148" customWidth="1"/>
    <col min="15124" max="15124" width="14.42578125" style="148" customWidth="1"/>
    <col min="15125" max="15136" width="15.7109375" style="148" customWidth="1"/>
    <col min="15137" max="15137" width="22.42578125" style="148" customWidth="1"/>
    <col min="15138" max="15377" width="8.85546875" style="148"/>
    <col min="15378" max="15378" width="5.42578125" style="148" customWidth="1"/>
    <col min="15379" max="15379" width="34.28515625" style="148" customWidth="1"/>
    <col min="15380" max="15380" width="14.42578125" style="148" customWidth="1"/>
    <col min="15381" max="15392" width="15.7109375" style="148" customWidth="1"/>
    <col min="15393" max="15393" width="22.42578125" style="148" customWidth="1"/>
    <col min="15394" max="15633" width="8.85546875" style="148"/>
    <col min="15634" max="15634" width="5.42578125" style="148" customWidth="1"/>
    <col min="15635" max="15635" width="34.28515625" style="148" customWidth="1"/>
    <col min="15636" max="15636" width="14.42578125" style="148" customWidth="1"/>
    <col min="15637" max="15648" width="15.7109375" style="148" customWidth="1"/>
    <col min="15649" max="15649" width="22.42578125" style="148" customWidth="1"/>
    <col min="15650" max="15889" width="8.85546875" style="148"/>
    <col min="15890" max="15890" width="5.42578125" style="148" customWidth="1"/>
    <col min="15891" max="15891" width="34.28515625" style="148" customWidth="1"/>
    <col min="15892" max="15892" width="14.42578125" style="148" customWidth="1"/>
    <col min="15893" max="15904" width="15.7109375" style="148" customWidth="1"/>
    <col min="15905" max="15905" width="22.42578125" style="148" customWidth="1"/>
    <col min="15906" max="16145" width="8.85546875" style="148"/>
    <col min="16146" max="16146" width="5.42578125" style="148" customWidth="1"/>
    <col min="16147" max="16147" width="34.28515625" style="148" customWidth="1"/>
    <col min="16148" max="16148" width="14.42578125" style="148" customWidth="1"/>
    <col min="16149" max="16160" width="15.7109375" style="148" customWidth="1"/>
    <col min="16161" max="16161" width="22.42578125" style="148" customWidth="1"/>
    <col min="16162" max="16384" width="8.85546875" style="148"/>
  </cols>
  <sheetData>
    <row r="1" spans="1:33" x14ac:dyDescent="0.25">
      <c r="B1" s="145"/>
      <c r="C1" s="146"/>
      <c r="D1" s="147"/>
      <c r="E1" s="147"/>
      <c r="F1" s="146"/>
      <c r="G1" s="146"/>
      <c r="H1" s="146"/>
      <c r="I1" s="146"/>
      <c r="J1" s="146" t="s">
        <v>155</v>
      </c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8"/>
      <c r="Y1" s="148"/>
      <c r="Z1" s="148"/>
      <c r="AA1" s="148"/>
      <c r="AB1" s="148"/>
      <c r="AC1" s="148"/>
      <c r="AD1" s="148"/>
      <c r="AE1" s="148"/>
      <c r="AF1" s="148"/>
      <c r="AG1" s="148"/>
    </row>
    <row r="2" spans="1:33" x14ac:dyDescent="0.25">
      <c r="B2" s="149"/>
      <c r="C2" s="146"/>
      <c r="D2" s="149"/>
      <c r="E2" s="149"/>
      <c r="F2" s="146"/>
      <c r="G2" s="146"/>
      <c r="H2" s="146"/>
      <c r="I2" s="146"/>
      <c r="J2" s="146" t="s">
        <v>21</v>
      </c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8"/>
      <c r="Y2" s="148"/>
      <c r="Z2" s="148"/>
      <c r="AA2" s="148"/>
      <c r="AB2" s="148"/>
      <c r="AC2" s="148"/>
      <c r="AD2" s="148"/>
      <c r="AE2" s="148"/>
      <c r="AF2" s="148"/>
      <c r="AG2" s="148"/>
    </row>
    <row r="3" spans="1:33" x14ac:dyDescent="0.25">
      <c r="B3" s="149"/>
      <c r="C3" s="146"/>
      <c r="D3" s="149"/>
      <c r="E3" s="149"/>
      <c r="F3" s="146"/>
      <c r="G3" s="146"/>
      <c r="H3" s="146"/>
      <c r="I3" s="146"/>
      <c r="J3" s="146" t="s">
        <v>24</v>
      </c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8"/>
      <c r="Y3" s="148"/>
      <c r="Z3" s="148"/>
      <c r="AA3" s="148"/>
      <c r="AB3" s="148"/>
      <c r="AC3" s="148"/>
      <c r="AD3" s="148"/>
      <c r="AE3" s="148"/>
      <c r="AF3" s="148"/>
      <c r="AG3" s="148"/>
    </row>
    <row r="4" spans="1:33" ht="16.149999999999999" customHeight="1" x14ac:dyDescent="0.25">
      <c r="B4" s="149"/>
      <c r="C4" s="149"/>
      <c r="D4" s="149"/>
      <c r="E4" s="149"/>
      <c r="F4" s="150"/>
      <c r="G4" s="150"/>
      <c r="H4" s="150"/>
      <c r="I4" s="150"/>
      <c r="J4" s="151" t="s">
        <v>50</v>
      </c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50"/>
      <c r="V4" s="150"/>
      <c r="W4" s="150"/>
      <c r="X4" s="148"/>
      <c r="Y4" s="148"/>
      <c r="Z4" s="148"/>
      <c r="AA4" s="148"/>
      <c r="AB4" s="148"/>
      <c r="AC4" s="148"/>
      <c r="AD4" s="148"/>
      <c r="AE4" s="148"/>
      <c r="AF4" s="148"/>
      <c r="AG4" s="148"/>
    </row>
    <row r="5" spans="1:33" x14ac:dyDescent="0.25">
      <c r="B5" s="149"/>
      <c r="C5" s="149"/>
      <c r="D5" s="149"/>
      <c r="E5" s="149"/>
      <c r="F5" s="152"/>
      <c r="G5" s="152"/>
      <c r="H5" s="152"/>
      <c r="I5" s="152"/>
      <c r="J5" s="152" t="s">
        <v>51</v>
      </c>
      <c r="K5" s="152"/>
      <c r="L5" s="152"/>
      <c r="M5" s="152"/>
      <c r="N5" s="152"/>
      <c r="O5" s="153"/>
      <c r="P5" s="153"/>
      <c r="Q5" s="153"/>
      <c r="R5" s="153"/>
      <c r="S5" s="153"/>
      <c r="T5" s="153"/>
      <c r="U5" s="153"/>
      <c r="V5" s="153"/>
      <c r="W5" s="153"/>
      <c r="X5" s="148"/>
      <c r="Y5" s="148"/>
      <c r="Z5" s="148"/>
      <c r="AA5" s="148"/>
      <c r="AB5" s="148"/>
      <c r="AC5" s="148"/>
      <c r="AD5" s="148"/>
      <c r="AE5" s="148"/>
      <c r="AF5" s="148"/>
      <c r="AG5" s="148"/>
    </row>
    <row r="6" spans="1:33" x14ac:dyDescent="0.25">
      <c r="B6" s="149"/>
      <c r="C6" s="149"/>
      <c r="D6" s="149"/>
      <c r="E6" s="149"/>
      <c r="F6" s="152"/>
      <c r="G6" s="152"/>
      <c r="H6" s="152"/>
      <c r="I6" s="152"/>
      <c r="J6" s="152"/>
      <c r="K6" s="152"/>
      <c r="L6" s="152"/>
      <c r="M6" s="152"/>
      <c r="N6" s="152"/>
      <c r="O6" s="153"/>
      <c r="P6" s="153"/>
      <c r="Q6" s="153"/>
      <c r="R6" s="153"/>
      <c r="S6" s="153"/>
      <c r="T6" s="153"/>
      <c r="U6" s="153"/>
      <c r="V6" s="153"/>
      <c r="W6" s="153"/>
      <c r="X6" s="148"/>
      <c r="Y6" s="148"/>
      <c r="Z6" s="148"/>
      <c r="AA6" s="148"/>
      <c r="AB6" s="148"/>
      <c r="AC6" s="148"/>
      <c r="AD6" s="148"/>
      <c r="AE6" s="148"/>
      <c r="AF6" s="148"/>
      <c r="AG6" s="148"/>
    </row>
    <row r="7" spans="1:33" ht="84" customHeight="1" x14ac:dyDescent="0.2">
      <c r="B7" s="154"/>
      <c r="C7" s="553" t="s">
        <v>156</v>
      </c>
      <c r="D7" s="553"/>
      <c r="E7" s="553"/>
      <c r="F7" s="154"/>
      <c r="G7" s="154"/>
      <c r="H7" s="154"/>
      <c r="I7" s="154"/>
      <c r="J7" s="154"/>
      <c r="K7" s="154"/>
      <c r="L7" s="154"/>
      <c r="M7" s="154"/>
      <c r="N7" s="154"/>
      <c r="O7" s="154"/>
      <c r="P7" s="154"/>
      <c r="Q7" s="154"/>
      <c r="R7" s="154"/>
      <c r="S7" s="154"/>
      <c r="T7" s="154"/>
      <c r="U7" s="154"/>
      <c r="V7" s="154"/>
      <c r="W7" s="154"/>
      <c r="X7" s="155"/>
      <c r="Y7" s="155"/>
      <c r="Z7" s="155"/>
      <c r="AA7" s="155"/>
      <c r="AB7" s="155"/>
      <c r="AC7" s="155"/>
      <c r="AD7" s="155"/>
      <c r="AE7" s="155"/>
      <c r="AF7" s="155"/>
      <c r="AG7" s="155"/>
    </row>
    <row r="8" spans="1:33" x14ac:dyDescent="0.25">
      <c r="A8" s="156" t="s">
        <v>19</v>
      </c>
      <c r="B8" s="154"/>
      <c r="C8" s="154"/>
      <c r="D8" s="154"/>
      <c r="E8" s="154"/>
      <c r="F8" s="154"/>
      <c r="G8" s="154"/>
      <c r="H8" s="154"/>
      <c r="I8" s="154"/>
      <c r="J8" s="154"/>
      <c r="K8" s="154"/>
      <c r="L8" s="154"/>
      <c r="M8" s="154"/>
      <c r="N8" s="154"/>
      <c r="O8" s="154"/>
      <c r="P8" s="154"/>
      <c r="Q8" s="154"/>
      <c r="R8" s="154"/>
      <c r="S8" s="154"/>
      <c r="T8" s="154"/>
      <c r="U8" s="154"/>
      <c r="V8" s="154"/>
      <c r="W8" s="154"/>
      <c r="X8" s="155"/>
      <c r="Y8" s="155"/>
      <c r="Z8" s="155"/>
      <c r="AA8" s="155"/>
      <c r="AB8" s="155"/>
      <c r="AC8" s="155"/>
      <c r="AD8" s="155"/>
      <c r="AE8" s="155"/>
      <c r="AF8" s="155"/>
      <c r="AG8" s="155"/>
    </row>
    <row r="9" spans="1:33" ht="22.5" customHeight="1" thickBot="1" x14ac:dyDescent="0.3">
      <c r="A9" s="157" t="s">
        <v>20</v>
      </c>
      <c r="E9" s="158"/>
      <c r="F9" s="158"/>
      <c r="G9" s="158"/>
      <c r="H9" s="158"/>
      <c r="I9" s="158"/>
      <c r="J9" s="158"/>
      <c r="K9" s="158"/>
      <c r="L9" s="158"/>
      <c r="M9" s="158"/>
      <c r="N9" s="158"/>
      <c r="O9" s="159"/>
      <c r="P9" s="159"/>
      <c r="Q9" s="159"/>
      <c r="R9" s="159"/>
      <c r="S9" s="159"/>
      <c r="T9" s="159"/>
      <c r="U9" s="159"/>
      <c r="V9" s="159"/>
      <c r="W9" s="159"/>
      <c r="X9" s="159"/>
      <c r="Y9" s="159"/>
      <c r="Z9" s="159"/>
      <c r="AA9" s="159"/>
      <c r="AB9" s="159"/>
      <c r="AC9" s="159"/>
      <c r="AD9" s="159"/>
      <c r="AE9" s="159"/>
      <c r="AF9" s="159"/>
      <c r="AG9" s="159"/>
    </row>
    <row r="10" spans="1:33" s="161" customFormat="1" ht="29.25" customHeight="1" thickBot="1" x14ac:dyDescent="0.25">
      <c r="A10" s="554" t="s">
        <v>157</v>
      </c>
      <c r="B10" s="557" t="s">
        <v>158</v>
      </c>
      <c r="C10" s="557" t="s">
        <v>159</v>
      </c>
      <c r="D10" s="545" t="s">
        <v>160</v>
      </c>
      <c r="E10" s="547"/>
      <c r="F10" s="547"/>
      <c r="G10" s="547"/>
      <c r="H10" s="547"/>
      <c r="I10" s="547"/>
      <c r="J10" s="547"/>
      <c r="K10" s="547"/>
      <c r="L10" s="547"/>
      <c r="M10" s="547"/>
      <c r="N10" s="547"/>
      <c r="O10" s="547"/>
      <c r="P10" s="160"/>
      <c r="Q10" s="160"/>
      <c r="R10" s="160"/>
      <c r="S10" s="160"/>
      <c r="T10" s="160"/>
      <c r="U10" s="160"/>
      <c r="V10" s="160"/>
      <c r="W10" s="160"/>
      <c r="X10" s="545" t="s">
        <v>161</v>
      </c>
      <c r="Y10" s="547"/>
      <c r="Z10" s="547"/>
      <c r="AA10" s="547"/>
      <c r="AB10" s="547"/>
      <c r="AC10" s="547"/>
      <c r="AD10" s="547"/>
      <c r="AE10" s="547"/>
      <c r="AF10" s="547"/>
      <c r="AG10" s="546"/>
    </row>
    <row r="11" spans="1:33" s="162" customFormat="1" ht="49.15" customHeight="1" thickBot="1" x14ac:dyDescent="0.25">
      <c r="A11" s="555"/>
      <c r="B11" s="558"/>
      <c r="C11" s="558"/>
      <c r="D11" s="545" t="s">
        <v>162</v>
      </c>
      <c r="E11" s="547"/>
      <c r="F11" s="547"/>
      <c r="G11" s="547"/>
      <c r="H11" s="547"/>
      <c r="I11" s="547"/>
      <c r="J11" s="547"/>
      <c r="K11" s="547"/>
      <c r="L11" s="547"/>
      <c r="M11" s="547"/>
      <c r="N11" s="547"/>
      <c r="O11" s="547"/>
      <c r="P11" s="160"/>
      <c r="Q11" s="160"/>
      <c r="R11" s="160"/>
      <c r="S11" s="160"/>
      <c r="T11" s="160"/>
      <c r="U11" s="160"/>
      <c r="V11" s="160"/>
      <c r="W11" s="160"/>
      <c r="X11" s="545" t="s">
        <v>162</v>
      </c>
      <c r="Y11" s="547"/>
      <c r="Z11" s="547"/>
      <c r="AA11" s="547"/>
      <c r="AB11" s="547"/>
      <c r="AC11" s="547"/>
      <c r="AD11" s="547"/>
      <c r="AE11" s="547"/>
      <c r="AF11" s="545" t="s">
        <v>163</v>
      </c>
      <c r="AG11" s="546"/>
    </row>
    <row r="12" spans="1:33" s="162" customFormat="1" ht="33" customHeight="1" thickBot="1" x14ac:dyDescent="0.25">
      <c r="A12" s="555"/>
      <c r="B12" s="558"/>
      <c r="C12" s="558"/>
      <c r="D12" s="542" t="s">
        <v>164</v>
      </c>
      <c r="E12" s="542" t="s">
        <v>165</v>
      </c>
      <c r="F12" s="542" t="s">
        <v>166</v>
      </c>
      <c r="G12" s="163" t="s">
        <v>167</v>
      </c>
      <c r="H12" s="542" t="s">
        <v>168</v>
      </c>
      <c r="I12" s="163" t="s">
        <v>167</v>
      </c>
      <c r="J12" s="542" t="s">
        <v>169</v>
      </c>
      <c r="K12" s="548" t="s">
        <v>167</v>
      </c>
      <c r="L12" s="549"/>
      <c r="M12" s="542" t="s">
        <v>170</v>
      </c>
      <c r="N12" s="164" t="s">
        <v>167</v>
      </c>
      <c r="O12" s="542" t="s">
        <v>171</v>
      </c>
      <c r="P12" s="164" t="s">
        <v>167</v>
      </c>
      <c r="Q12" s="542" t="s">
        <v>172</v>
      </c>
      <c r="R12" s="548" t="s">
        <v>167</v>
      </c>
      <c r="S12" s="563"/>
      <c r="T12" s="549"/>
      <c r="U12" s="542" t="s">
        <v>173</v>
      </c>
      <c r="V12" s="548" t="s">
        <v>167</v>
      </c>
      <c r="W12" s="549"/>
      <c r="X12" s="542" t="s">
        <v>174</v>
      </c>
      <c r="Y12" s="542" t="s">
        <v>175</v>
      </c>
      <c r="Z12" s="542" t="s">
        <v>176</v>
      </c>
      <c r="AA12" s="548" t="s">
        <v>167</v>
      </c>
      <c r="AB12" s="549"/>
      <c r="AC12" s="542" t="s">
        <v>177</v>
      </c>
      <c r="AD12" s="542" t="s">
        <v>178</v>
      </c>
      <c r="AE12" s="550" t="s">
        <v>179</v>
      </c>
      <c r="AF12" s="542" t="s">
        <v>372</v>
      </c>
      <c r="AG12" s="530" t="s">
        <v>167</v>
      </c>
    </row>
    <row r="13" spans="1:33" s="162" customFormat="1" ht="168" customHeight="1" thickBot="1" x14ac:dyDescent="0.25">
      <c r="A13" s="555"/>
      <c r="B13" s="558"/>
      <c r="C13" s="558"/>
      <c r="D13" s="543"/>
      <c r="E13" s="543"/>
      <c r="F13" s="543"/>
      <c r="G13" s="542" t="s">
        <v>180</v>
      </c>
      <c r="H13" s="543"/>
      <c r="I13" s="542" t="s">
        <v>181</v>
      </c>
      <c r="J13" s="543"/>
      <c r="K13" s="560" t="s">
        <v>182</v>
      </c>
      <c r="L13" s="561"/>
      <c r="M13" s="543"/>
      <c r="N13" s="542" t="s">
        <v>183</v>
      </c>
      <c r="O13" s="543"/>
      <c r="P13" s="542" t="s">
        <v>184</v>
      </c>
      <c r="Q13" s="543"/>
      <c r="R13" s="543" t="s">
        <v>185</v>
      </c>
      <c r="S13" s="543" t="s">
        <v>186</v>
      </c>
      <c r="T13" s="542" t="s">
        <v>187</v>
      </c>
      <c r="U13" s="543"/>
      <c r="V13" s="542" t="s">
        <v>188</v>
      </c>
      <c r="W13" s="542" t="s">
        <v>189</v>
      </c>
      <c r="X13" s="543"/>
      <c r="Y13" s="543"/>
      <c r="Z13" s="543"/>
      <c r="AA13" s="542" t="s">
        <v>190</v>
      </c>
      <c r="AB13" s="542" t="s">
        <v>191</v>
      </c>
      <c r="AC13" s="543"/>
      <c r="AD13" s="543"/>
      <c r="AE13" s="551"/>
      <c r="AF13" s="543"/>
      <c r="AG13" s="542" t="s">
        <v>371</v>
      </c>
    </row>
    <row r="14" spans="1:33" s="162" customFormat="1" ht="34.9" customHeight="1" thickBot="1" x14ac:dyDescent="0.25">
      <c r="A14" s="556"/>
      <c r="B14" s="559"/>
      <c r="C14" s="559"/>
      <c r="D14" s="544"/>
      <c r="E14" s="544"/>
      <c r="F14" s="544"/>
      <c r="G14" s="544"/>
      <c r="H14" s="544"/>
      <c r="I14" s="544"/>
      <c r="J14" s="544"/>
      <c r="K14" s="165" t="s">
        <v>192</v>
      </c>
      <c r="L14" s="165" t="s">
        <v>193</v>
      </c>
      <c r="M14" s="544"/>
      <c r="N14" s="544"/>
      <c r="O14" s="544"/>
      <c r="P14" s="544"/>
      <c r="Q14" s="544"/>
      <c r="R14" s="544"/>
      <c r="S14" s="544"/>
      <c r="T14" s="544"/>
      <c r="U14" s="544"/>
      <c r="V14" s="544"/>
      <c r="W14" s="544"/>
      <c r="X14" s="544"/>
      <c r="Y14" s="544"/>
      <c r="Z14" s="544"/>
      <c r="AA14" s="544"/>
      <c r="AB14" s="544"/>
      <c r="AC14" s="544"/>
      <c r="AD14" s="544"/>
      <c r="AE14" s="552"/>
      <c r="AF14" s="544"/>
      <c r="AG14" s="544"/>
    </row>
    <row r="15" spans="1:33" s="162" customFormat="1" ht="39.950000000000003" customHeight="1" x14ac:dyDescent="0.2">
      <c r="A15" s="166">
        <v>11512000000</v>
      </c>
      <c r="B15" s="167" t="s">
        <v>194</v>
      </c>
      <c r="C15" s="168">
        <v>2482300</v>
      </c>
      <c r="D15" s="169">
        <f>15987100+137500+313300</f>
        <v>16437900</v>
      </c>
      <c r="E15" s="170">
        <v>1874300</v>
      </c>
      <c r="F15" s="169">
        <f>G15</f>
        <v>715510</v>
      </c>
      <c r="G15" s="169">
        <v>715510</v>
      </c>
      <c r="H15" s="169">
        <f>I15</f>
        <v>156500</v>
      </c>
      <c r="I15" s="169">
        <v>156500</v>
      </c>
      <c r="J15" s="169">
        <f>K15+L15</f>
        <v>148385</v>
      </c>
      <c r="K15" s="169">
        <f>93306+11679</f>
        <v>104985</v>
      </c>
      <c r="L15" s="169">
        <f>49433-6033</f>
        <v>43400</v>
      </c>
      <c r="M15" s="169">
        <f>N15</f>
        <v>160135</v>
      </c>
      <c r="N15" s="169">
        <v>160135</v>
      </c>
      <c r="O15" s="171">
        <f>P15</f>
        <v>64306.29</v>
      </c>
      <c r="P15" s="171">
        <f>77700-13393.71</f>
        <v>64306.29</v>
      </c>
      <c r="Q15" s="171">
        <f>R15+S15</f>
        <v>30000</v>
      </c>
      <c r="R15" s="171">
        <v>25000</v>
      </c>
      <c r="S15" s="171">
        <v>5000</v>
      </c>
      <c r="T15" s="171">
        <v>20000</v>
      </c>
      <c r="U15" s="171">
        <f>V15+W15</f>
        <v>504500</v>
      </c>
      <c r="V15" s="171">
        <v>238000</v>
      </c>
      <c r="W15" s="171">
        <v>266500</v>
      </c>
      <c r="X15" s="171"/>
      <c r="Y15" s="172"/>
      <c r="Z15" s="171"/>
      <c r="AA15" s="171"/>
      <c r="AB15" s="171"/>
      <c r="AC15" s="171"/>
      <c r="AD15" s="171"/>
      <c r="AE15" s="169"/>
      <c r="AF15" s="171"/>
      <c r="AG15" s="532"/>
    </row>
    <row r="16" spans="1:33" s="162" customFormat="1" ht="39.950000000000003" customHeight="1" x14ac:dyDescent="0.2">
      <c r="A16" s="173">
        <v>11310200000</v>
      </c>
      <c r="B16" s="174" t="s">
        <v>195</v>
      </c>
      <c r="C16" s="175"/>
      <c r="D16" s="176"/>
      <c r="E16" s="177"/>
      <c r="F16" s="176"/>
      <c r="G16" s="176"/>
      <c r="H16" s="176"/>
      <c r="I16" s="176"/>
      <c r="J16" s="176"/>
      <c r="K16" s="176"/>
      <c r="L16" s="176"/>
      <c r="M16" s="176"/>
      <c r="N16" s="176"/>
      <c r="O16" s="178"/>
      <c r="P16" s="178"/>
      <c r="Q16" s="178"/>
      <c r="R16" s="178"/>
      <c r="S16" s="178"/>
      <c r="T16" s="178"/>
      <c r="U16" s="178"/>
      <c r="V16" s="178"/>
      <c r="W16" s="178"/>
      <c r="X16" s="178">
        <v>237400</v>
      </c>
      <c r="Y16" s="179">
        <v>31650</v>
      </c>
      <c r="Z16" s="178">
        <f>AA16+AG16</f>
        <v>3000</v>
      </c>
      <c r="AA16" s="178">
        <v>3000</v>
      </c>
      <c r="AB16" s="178">
        <v>20000</v>
      </c>
      <c r="AC16" s="178">
        <v>169200</v>
      </c>
      <c r="AD16" s="178"/>
      <c r="AE16" s="176"/>
      <c r="AF16" s="178"/>
      <c r="AG16" s="531"/>
    </row>
    <row r="17" spans="1:36" s="162" customFormat="1" ht="39.950000000000003" customHeight="1" x14ac:dyDescent="0.2">
      <c r="A17" s="173"/>
      <c r="B17" s="174" t="s">
        <v>196</v>
      </c>
      <c r="C17" s="175"/>
      <c r="D17" s="176"/>
      <c r="E17" s="177"/>
      <c r="F17" s="176"/>
      <c r="G17" s="176"/>
      <c r="H17" s="176"/>
      <c r="I17" s="176"/>
      <c r="J17" s="176"/>
      <c r="K17" s="176"/>
      <c r="L17" s="176"/>
      <c r="M17" s="176"/>
      <c r="N17" s="176"/>
      <c r="O17" s="178"/>
      <c r="P17" s="178"/>
      <c r="Q17" s="178"/>
      <c r="R17" s="178"/>
      <c r="S17" s="178"/>
      <c r="T17" s="178"/>
      <c r="U17" s="178"/>
      <c r="V17" s="178"/>
      <c r="W17" s="178"/>
      <c r="X17" s="178"/>
      <c r="Y17" s="179"/>
      <c r="Z17" s="178"/>
      <c r="AA17" s="178"/>
      <c r="AB17" s="178"/>
      <c r="AC17" s="178"/>
      <c r="AD17" s="178">
        <f>50000+50000</f>
        <v>100000</v>
      </c>
      <c r="AE17" s="176">
        <v>50000</v>
      </c>
      <c r="AF17" s="178"/>
      <c r="AG17" s="178"/>
    </row>
    <row r="18" spans="1:36" s="162" customFormat="1" ht="39.950000000000003" customHeight="1" x14ac:dyDescent="0.2">
      <c r="A18" s="173">
        <v>11100000000</v>
      </c>
      <c r="B18" s="174" t="s">
        <v>197</v>
      </c>
      <c r="C18" s="175"/>
      <c r="D18" s="176"/>
      <c r="E18" s="177"/>
      <c r="F18" s="176"/>
      <c r="G18" s="176"/>
      <c r="H18" s="176"/>
      <c r="I18" s="176"/>
      <c r="J18" s="176"/>
      <c r="K18" s="176"/>
      <c r="L18" s="176"/>
      <c r="M18" s="176"/>
      <c r="N18" s="176"/>
      <c r="O18" s="178"/>
      <c r="P18" s="178"/>
      <c r="Q18" s="178"/>
      <c r="R18" s="178"/>
      <c r="S18" s="178"/>
      <c r="T18" s="178"/>
      <c r="U18" s="178"/>
      <c r="V18" s="178"/>
      <c r="W18" s="178"/>
      <c r="X18" s="178"/>
      <c r="Y18" s="179"/>
      <c r="Z18" s="178"/>
      <c r="AA18" s="178"/>
      <c r="AB18" s="178"/>
      <c r="AC18" s="178"/>
      <c r="AD18" s="178"/>
      <c r="AE18" s="176"/>
      <c r="AF18" s="178">
        <v>100000</v>
      </c>
      <c r="AG18" s="178">
        <v>100000</v>
      </c>
    </row>
    <row r="19" spans="1:36" s="162" customFormat="1" ht="19.5" thickBot="1" x14ac:dyDescent="0.25">
      <c r="A19" s="180"/>
      <c r="B19" s="181"/>
      <c r="C19" s="182"/>
      <c r="D19" s="183"/>
      <c r="E19" s="184"/>
      <c r="F19" s="183"/>
      <c r="G19" s="183"/>
      <c r="H19" s="183"/>
      <c r="I19" s="183"/>
      <c r="J19" s="183"/>
      <c r="K19" s="183"/>
      <c r="L19" s="183"/>
      <c r="M19" s="183"/>
      <c r="N19" s="183"/>
      <c r="O19" s="185"/>
      <c r="P19" s="185"/>
      <c r="Q19" s="185"/>
      <c r="R19" s="185"/>
      <c r="S19" s="185"/>
      <c r="T19" s="185"/>
      <c r="U19" s="185"/>
      <c r="V19" s="185"/>
      <c r="W19" s="185"/>
      <c r="X19" s="185"/>
      <c r="Y19" s="186"/>
      <c r="Z19" s="185"/>
      <c r="AA19" s="185"/>
      <c r="AB19" s="185"/>
      <c r="AC19" s="185"/>
      <c r="AD19" s="185"/>
      <c r="AE19" s="183"/>
      <c r="AF19" s="185"/>
      <c r="AG19" s="185"/>
    </row>
    <row r="20" spans="1:36" s="192" customFormat="1" ht="16.5" thickBot="1" x14ac:dyDescent="0.25">
      <c r="A20" s="187" t="s">
        <v>198</v>
      </c>
      <c r="B20" s="188">
        <f>C20+D20+E20+F20+J20+M20+O20+U20</f>
        <v>22387336.289999999</v>
      </c>
      <c r="C20" s="189">
        <f>SUM(C15:C19)</f>
        <v>2482300</v>
      </c>
      <c r="D20" s="189">
        <f t="shared" ref="D20:AG20" si="0">SUM(D15:D19)</f>
        <v>16437900</v>
      </c>
      <c r="E20" s="189">
        <f t="shared" si="0"/>
        <v>1874300</v>
      </c>
      <c r="F20" s="189">
        <f t="shared" si="0"/>
        <v>715510</v>
      </c>
      <c r="G20" s="189">
        <f t="shared" si="0"/>
        <v>715510</v>
      </c>
      <c r="H20" s="189">
        <f t="shared" si="0"/>
        <v>156500</v>
      </c>
      <c r="I20" s="189">
        <f t="shared" si="0"/>
        <v>156500</v>
      </c>
      <c r="J20" s="189">
        <f t="shared" si="0"/>
        <v>148385</v>
      </c>
      <c r="K20" s="189">
        <f t="shared" si="0"/>
        <v>104985</v>
      </c>
      <c r="L20" s="189">
        <f t="shared" si="0"/>
        <v>43400</v>
      </c>
      <c r="M20" s="189">
        <f t="shared" si="0"/>
        <v>160135</v>
      </c>
      <c r="N20" s="189">
        <f t="shared" si="0"/>
        <v>160135</v>
      </c>
      <c r="O20" s="189">
        <f t="shared" si="0"/>
        <v>64306.29</v>
      </c>
      <c r="P20" s="189">
        <f t="shared" si="0"/>
        <v>64306.29</v>
      </c>
      <c r="Q20" s="189">
        <f t="shared" si="0"/>
        <v>30000</v>
      </c>
      <c r="R20" s="189">
        <f t="shared" si="0"/>
        <v>25000</v>
      </c>
      <c r="S20" s="189">
        <f t="shared" si="0"/>
        <v>5000</v>
      </c>
      <c r="T20" s="189">
        <f t="shared" si="0"/>
        <v>20000</v>
      </c>
      <c r="U20" s="189">
        <f t="shared" si="0"/>
        <v>504500</v>
      </c>
      <c r="V20" s="189">
        <f t="shared" si="0"/>
        <v>238000</v>
      </c>
      <c r="W20" s="189">
        <f t="shared" si="0"/>
        <v>266500</v>
      </c>
      <c r="X20" s="189">
        <f t="shared" si="0"/>
        <v>237400</v>
      </c>
      <c r="Y20" s="189">
        <f t="shared" si="0"/>
        <v>31650</v>
      </c>
      <c r="Z20" s="189">
        <f t="shared" si="0"/>
        <v>3000</v>
      </c>
      <c r="AA20" s="189">
        <f t="shared" si="0"/>
        <v>3000</v>
      </c>
      <c r="AB20" s="189">
        <f t="shared" si="0"/>
        <v>20000</v>
      </c>
      <c r="AC20" s="189">
        <f t="shared" si="0"/>
        <v>169200</v>
      </c>
      <c r="AD20" s="189">
        <f t="shared" si="0"/>
        <v>100000</v>
      </c>
      <c r="AE20" s="190">
        <f t="shared" si="0"/>
        <v>50000</v>
      </c>
      <c r="AF20" s="188">
        <f t="shared" ref="AF20" si="1">SUM(AF15:AF19)</f>
        <v>100000</v>
      </c>
      <c r="AG20" s="188">
        <f t="shared" si="0"/>
        <v>100000</v>
      </c>
      <c r="AH20" s="191"/>
      <c r="AI20" s="191"/>
      <c r="AJ20" s="191"/>
    </row>
    <row r="21" spans="1:36" s="192" customFormat="1" x14ac:dyDescent="0.2">
      <c r="A21" s="193"/>
      <c r="B21" s="193"/>
      <c r="C21" s="191"/>
      <c r="D21" s="191"/>
      <c r="E21" s="191"/>
      <c r="F21" s="191"/>
      <c r="G21" s="191"/>
      <c r="H21" s="191"/>
      <c r="I21" s="191"/>
      <c r="J21" s="191"/>
      <c r="K21" s="191"/>
      <c r="L21" s="191"/>
      <c r="M21" s="191"/>
      <c r="N21" s="191"/>
      <c r="O21" s="191"/>
      <c r="P21" s="191"/>
      <c r="Q21" s="191"/>
      <c r="R21" s="191"/>
      <c r="S21" s="191"/>
      <c r="T21" s="191"/>
      <c r="U21" s="191"/>
      <c r="V21" s="191"/>
      <c r="W21" s="191"/>
      <c r="X21" s="191"/>
      <c r="Y21" s="191"/>
      <c r="Z21" s="191"/>
      <c r="AA21" s="191"/>
      <c r="AB21" s="191"/>
      <c r="AC21" s="191"/>
      <c r="AD21" s="191"/>
      <c r="AE21" s="191"/>
      <c r="AF21" s="191"/>
      <c r="AG21" s="191"/>
    </row>
    <row r="22" spans="1:36" s="195" customFormat="1" x14ac:dyDescent="0.2">
      <c r="A22" s="194"/>
      <c r="O22" s="196"/>
      <c r="P22" s="196"/>
      <c r="Q22" s="196"/>
      <c r="R22" s="196"/>
      <c r="S22" s="196"/>
      <c r="T22" s="196"/>
      <c r="U22" s="196"/>
      <c r="V22" s="196"/>
      <c r="W22" s="196"/>
      <c r="X22" s="196"/>
      <c r="Y22" s="196"/>
      <c r="Z22" s="196"/>
      <c r="AA22" s="196"/>
      <c r="AB22" s="196"/>
      <c r="AC22" s="196"/>
      <c r="AD22" s="196"/>
      <c r="AE22" s="196"/>
      <c r="AF22" s="196"/>
      <c r="AG22" s="196"/>
    </row>
    <row r="23" spans="1:36" x14ac:dyDescent="0.2">
      <c r="C23" s="562" t="s">
        <v>199</v>
      </c>
      <c r="D23" s="562"/>
      <c r="E23" s="562"/>
      <c r="F23" s="144"/>
      <c r="G23" s="144"/>
      <c r="H23" s="144"/>
      <c r="I23" s="144"/>
      <c r="J23" s="144"/>
      <c r="K23" s="144"/>
      <c r="L23" s="144"/>
      <c r="M23" s="144"/>
      <c r="N23" s="144"/>
      <c r="O23" s="144"/>
      <c r="P23" s="144"/>
      <c r="Q23" s="144"/>
      <c r="R23" s="144"/>
      <c r="S23" s="144"/>
      <c r="T23" s="144"/>
      <c r="U23" s="144"/>
      <c r="V23" s="144"/>
      <c r="W23" s="144"/>
    </row>
    <row r="24" spans="1:36" x14ac:dyDescent="0.2">
      <c r="C24" s="195"/>
    </row>
    <row r="33" s="148" customFormat="1" x14ac:dyDescent="0.2"/>
    <row r="34" s="148" customFormat="1" x14ac:dyDescent="0.2"/>
    <row r="35" s="148" customFormat="1" x14ac:dyDescent="0.2"/>
    <row r="36" s="148" customFormat="1" x14ac:dyDescent="0.2"/>
    <row r="37" s="148" customFormat="1" x14ac:dyDescent="0.2"/>
    <row r="38" s="148" customFormat="1" x14ac:dyDescent="0.2"/>
    <row r="39" s="148" customFormat="1" x14ac:dyDescent="0.2"/>
    <row r="40" s="148" customFormat="1" x14ac:dyDescent="0.2"/>
    <row r="41" s="148" customFormat="1" x14ac:dyDescent="0.2"/>
    <row r="42" s="148" customFormat="1" x14ac:dyDescent="0.2"/>
    <row r="43" s="148" customFormat="1" x14ac:dyDescent="0.2"/>
    <row r="44" s="148" customFormat="1" x14ac:dyDescent="0.2"/>
    <row r="45" s="148" customFormat="1" x14ac:dyDescent="0.2"/>
    <row r="46" s="148" customFormat="1" x14ac:dyDescent="0.2"/>
    <row r="47" s="148" customFormat="1" x14ac:dyDescent="0.2"/>
    <row r="48" s="148" customFormat="1" x14ac:dyDescent="0.2"/>
    <row r="49" s="148" customFormat="1" x14ac:dyDescent="0.2"/>
    <row r="50" s="148" customFormat="1" x14ac:dyDescent="0.2"/>
    <row r="51" s="148" customFormat="1" x14ac:dyDescent="0.2"/>
    <row r="52" s="148" customFormat="1" x14ac:dyDescent="0.2"/>
    <row r="53" s="148" customFormat="1" x14ac:dyDescent="0.2"/>
    <row r="54" s="148" customFormat="1" x14ac:dyDescent="0.2"/>
    <row r="55" s="148" customFormat="1" x14ac:dyDescent="0.2"/>
    <row r="56" s="148" customFormat="1" x14ac:dyDescent="0.2"/>
    <row r="57" s="148" customFormat="1" x14ac:dyDescent="0.2"/>
    <row r="58" s="148" customFormat="1" x14ac:dyDescent="0.2"/>
    <row r="59" s="148" customFormat="1" x14ac:dyDescent="0.2"/>
    <row r="60" s="148" customFormat="1" x14ac:dyDescent="0.2"/>
    <row r="61" s="148" customFormat="1" x14ac:dyDescent="0.2"/>
    <row r="62" s="148" customFormat="1" x14ac:dyDescent="0.2"/>
    <row r="63" s="148" customFormat="1" x14ac:dyDescent="0.2"/>
    <row r="64" s="148" customFormat="1" x14ac:dyDescent="0.2"/>
    <row r="65" s="148" customFormat="1" x14ac:dyDescent="0.2"/>
    <row r="66" s="148" customFormat="1" x14ac:dyDescent="0.2"/>
    <row r="67" s="148" customFormat="1" x14ac:dyDescent="0.2"/>
    <row r="68" s="148" customFormat="1" x14ac:dyDescent="0.2"/>
    <row r="69" s="148" customFormat="1" x14ac:dyDescent="0.2"/>
    <row r="70" s="148" customFormat="1" x14ac:dyDescent="0.2"/>
    <row r="71" s="148" customFormat="1" x14ac:dyDescent="0.2"/>
    <row r="72" s="148" customFormat="1" x14ac:dyDescent="0.2"/>
    <row r="73" s="148" customFormat="1" x14ac:dyDescent="0.2"/>
    <row r="74" s="148" customFormat="1" x14ac:dyDescent="0.2"/>
    <row r="75" s="148" customFormat="1" x14ac:dyDescent="0.2"/>
    <row r="76" s="148" customFormat="1" x14ac:dyDescent="0.2"/>
    <row r="77" s="148" customFormat="1" x14ac:dyDescent="0.2"/>
    <row r="78" s="148" customFormat="1" x14ac:dyDescent="0.2"/>
    <row r="79" s="148" customFormat="1" x14ac:dyDescent="0.2"/>
    <row r="80" s="148" customFormat="1" x14ac:dyDescent="0.2"/>
    <row r="81" s="148" customFormat="1" x14ac:dyDescent="0.2"/>
    <row r="82" s="148" customFormat="1" x14ac:dyDescent="0.2"/>
    <row r="83" s="148" customFormat="1" x14ac:dyDescent="0.2"/>
    <row r="84" s="148" customFormat="1" x14ac:dyDescent="0.2"/>
    <row r="85" s="148" customFormat="1" x14ac:dyDescent="0.2"/>
    <row r="86" s="148" customFormat="1" x14ac:dyDescent="0.2"/>
    <row r="87" s="148" customFormat="1" x14ac:dyDescent="0.2"/>
    <row r="88" s="148" customFormat="1" x14ac:dyDescent="0.2"/>
    <row r="89" s="148" customFormat="1" x14ac:dyDescent="0.2"/>
    <row r="90" s="148" customFormat="1" x14ac:dyDescent="0.2"/>
    <row r="91" s="148" customFormat="1" x14ac:dyDescent="0.2"/>
    <row r="92" s="148" customFormat="1" x14ac:dyDescent="0.2"/>
    <row r="93" s="148" customFormat="1" x14ac:dyDescent="0.2"/>
    <row r="94" s="148" customFormat="1" x14ac:dyDescent="0.2"/>
    <row r="95" s="148" customFormat="1" x14ac:dyDescent="0.2"/>
    <row r="96" s="148" customFormat="1" x14ac:dyDescent="0.2"/>
    <row r="97" s="148" customFormat="1" x14ac:dyDescent="0.2"/>
    <row r="98" s="148" customFormat="1" x14ac:dyDescent="0.2"/>
    <row r="99" s="148" customFormat="1" x14ac:dyDescent="0.2"/>
    <row r="100" s="148" customFormat="1" x14ac:dyDescent="0.2"/>
    <row r="101" s="148" customFormat="1" x14ac:dyDescent="0.2"/>
    <row r="102" s="148" customFormat="1" x14ac:dyDescent="0.2"/>
    <row r="103" s="148" customFormat="1" x14ac:dyDescent="0.2"/>
    <row r="104" s="148" customFormat="1" x14ac:dyDescent="0.2"/>
    <row r="105" s="148" customFormat="1" x14ac:dyDescent="0.2"/>
    <row r="106" s="148" customFormat="1" x14ac:dyDescent="0.2"/>
    <row r="107" s="148" customFormat="1" x14ac:dyDescent="0.2"/>
    <row r="108" s="148" customFormat="1" x14ac:dyDescent="0.2"/>
    <row r="109" s="148" customFormat="1" x14ac:dyDescent="0.2"/>
    <row r="110" s="148" customFormat="1" x14ac:dyDescent="0.2"/>
    <row r="111" s="148" customFormat="1" x14ac:dyDescent="0.2"/>
    <row r="112" s="148" customFormat="1" x14ac:dyDescent="0.2"/>
    <row r="113" s="148" customFormat="1" x14ac:dyDescent="0.2"/>
    <row r="114" s="148" customFormat="1" x14ac:dyDescent="0.2"/>
    <row r="115" s="148" customFormat="1" x14ac:dyDescent="0.2"/>
    <row r="116" s="148" customFormat="1" x14ac:dyDescent="0.2"/>
    <row r="117" s="148" customFormat="1" x14ac:dyDescent="0.2"/>
    <row r="118" s="148" customFormat="1" x14ac:dyDescent="0.2"/>
    <row r="119" s="148" customFormat="1" x14ac:dyDescent="0.2"/>
    <row r="120" s="148" customFormat="1" x14ac:dyDescent="0.2"/>
    <row r="121" s="148" customFormat="1" x14ac:dyDescent="0.2"/>
    <row r="122" s="148" customFormat="1" x14ac:dyDescent="0.2"/>
    <row r="123" s="148" customFormat="1" x14ac:dyDescent="0.2"/>
    <row r="124" s="148" customFormat="1" x14ac:dyDescent="0.2"/>
  </sheetData>
  <mergeCells count="43">
    <mergeCell ref="Z12:Z14"/>
    <mergeCell ref="AA12:AB12"/>
    <mergeCell ref="AC12:AC14"/>
    <mergeCell ref="C23:E23"/>
    <mergeCell ref="P13:P14"/>
    <mergeCell ref="R13:R14"/>
    <mergeCell ref="S13:S14"/>
    <mergeCell ref="T13:T14"/>
    <mergeCell ref="Q12:Q14"/>
    <mergeCell ref="R12:T12"/>
    <mergeCell ref="V13:V14"/>
    <mergeCell ref="W13:W14"/>
    <mergeCell ref="C7:E7"/>
    <mergeCell ref="A10:A14"/>
    <mergeCell ref="B10:B14"/>
    <mergeCell ref="C10:C14"/>
    <mergeCell ref="D10:O10"/>
    <mergeCell ref="F12:F14"/>
    <mergeCell ref="H12:H14"/>
    <mergeCell ref="J12:J14"/>
    <mergeCell ref="K12:L12"/>
    <mergeCell ref="M12:M14"/>
    <mergeCell ref="O12:O14"/>
    <mergeCell ref="G13:G14"/>
    <mergeCell ref="I13:I14"/>
    <mergeCell ref="K13:L13"/>
    <mergeCell ref="N13:N14"/>
    <mergeCell ref="AF12:AF14"/>
    <mergeCell ref="AG13:AG14"/>
    <mergeCell ref="AF11:AG11"/>
    <mergeCell ref="X10:AG10"/>
    <mergeCell ref="D11:O11"/>
    <mergeCell ref="X11:AE11"/>
    <mergeCell ref="D12:D14"/>
    <mergeCell ref="E12:E14"/>
    <mergeCell ref="U12:U14"/>
    <mergeCell ref="V12:W12"/>
    <mergeCell ref="X12:X14"/>
    <mergeCell ref="Y12:Y14"/>
    <mergeCell ref="AD12:AD14"/>
    <mergeCell ref="AE12:AE14"/>
    <mergeCell ref="AA13:AA14"/>
    <mergeCell ref="AB13:AB14"/>
  </mergeCells>
  <printOptions horizontalCentered="1"/>
  <pageMargins left="0.39370078740157483" right="0.39370078740157483" top="0.78740157480314965" bottom="0.78740157480314965" header="0" footer="0"/>
  <pageSetup paperSize="9" scale="55" fitToWidth="4" orientation="landscape" r:id="rId1"/>
  <headerFooter differentFirst="1" alignWithMargins="0">
    <oddHeader>&amp;C&amp;"Times New Roman,обычный"&amp;18&amp;P&amp;R&amp;"Times New Roman,обычный"&amp;18Продовження додатка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9"/>
  <sheetViews>
    <sheetView showZeros="0" zoomScale="60" zoomScaleNormal="60" zoomScaleSheetLayoutView="50" workbookViewId="0">
      <pane ySplit="14" topLeftCell="A15" activePane="bottomLeft" state="frozen"/>
      <selection pane="bottomLeft"/>
    </sheetView>
  </sheetViews>
  <sheetFormatPr defaultColWidth="9.140625" defaultRowHeight="12.75" x14ac:dyDescent="0.2"/>
  <cols>
    <col min="1" max="1" width="13.85546875" style="121" customWidth="1"/>
    <col min="2" max="2" width="14.140625" style="198" customWidth="1"/>
    <col min="3" max="3" width="13.42578125" style="117" customWidth="1"/>
    <col min="4" max="4" width="60.85546875" style="118" customWidth="1"/>
    <col min="5" max="5" width="80.140625" style="118" customWidth="1"/>
    <col min="6" max="6" width="18.7109375" style="119" customWidth="1"/>
    <col min="7" max="7" width="23.42578125" style="119" customWidth="1"/>
    <col min="8" max="8" width="17.7109375" style="119" customWidth="1"/>
    <col min="9" max="9" width="25.140625" style="119" customWidth="1"/>
    <col min="10" max="10" width="16.7109375" style="120" customWidth="1"/>
    <col min="11" max="247" width="9.140625" style="121"/>
    <col min="248" max="248" width="13.85546875" style="121" customWidth="1"/>
    <col min="249" max="249" width="14.140625" style="121" customWidth="1"/>
    <col min="250" max="250" width="13.42578125" style="121" customWidth="1"/>
    <col min="251" max="251" width="60.85546875" style="121" customWidth="1"/>
    <col min="252" max="252" width="80.140625" style="121" customWidth="1"/>
    <col min="253" max="253" width="16.7109375" style="121" customWidth="1"/>
    <col min="254" max="254" width="23.42578125" style="121" customWidth="1"/>
    <col min="255" max="255" width="25.140625" style="121" customWidth="1"/>
    <col min="256" max="256" width="16.7109375" style="121" customWidth="1"/>
    <col min="257" max="503" width="9.140625" style="121"/>
    <col min="504" max="504" width="13.85546875" style="121" customWidth="1"/>
    <col min="505" max="505" width="14.140625" style="121" customWidth="1"/>
    <col min="506" max="506" width="13.42578125" style="121" customWidth="1"/>
    <col min="507" max="507" width="60.85546875" style="121" customWidth="1"/>
    <col min="508" max="508" width="80.140625" style="121" customWidth="1"/>
    <col min="509" max="509" width="16.7109375" style="121" customWidth="1"/>
    <col min="510" max="510" width="23.42578125" style="121" customWidth="1"/>
    <col min="511" max="511" width="25.140625" style="121" customWidth="1"/>
    <col min="512" max="512" width="16.7109375" style="121" customWidth="1"/>
    <col min="513" max="759" width="9.140625" style="121"/>
    <col min="760" max="760" width="13.85546875" style="121" customWidth="1"/>
    <col min="761" max="761" width="14.140625" style="121" customWidth="1"/>
    <col min="762" max="762" width="13.42578125" style="121" customWidth="1"/>
    <col min="763" max="763" width="60.85546875" style="121" customWidth="1"/>
    <col min="764" max="764" width="80.140625" style="121" customWidth="1"/>
    <col min="765" max="765" width="16.7109375" style="121" customWidth="1"/>
    <col min="766" max="766" width="23.42578125" style="121" customWidth="1"/>
    <col min="767" max="767" width="25.140625" style="121" customWidth="1"/>
    <col min="768" max="768" width="16.7109375" style="121" customWidth="1"/>
    <col min="769" max="1015" width="9.140625" style="121"/>
    <col min="1016" max="1016" width="13.85546875" style="121" customWidth="1"/>
    <col min="1017" max="1017" width="14.140625" style="121" customWidth="1"/>
    <col min="1018" max="1018" width="13.42578125" style="121" customWidth="1"/>
    <col min="1019" max="1019" width="60.85546875" style="121" customWidth="1"/>
    <col min="1020" max="1020" width="80.140625" style="121" customWidth="1"/>
    <col min="1021" max="1021" width="16.7109375" style="121" customWidth="1"/>
    <col min="1022" max="1022" width="23.42578125" style="121" customWidth="1"/>
    <col min="1023" max="1023" width="25.140625" style="121" customWidth="1"/>
    <col min="1024" max="1024" width="16.7109375" style="121" customWidth="1"/>
    <col min="1025" max="1271" width="9.140625" style="121"/>
    <col min="1272" max="1272" width="13.85546875" style="121" customWidth="1"/>
    <col min="1273" max="1273" width="14.140625" style="121" customWidth="1"/>
    <col min="1274" max="1274" width="13.42578125" style="121" customWidth="1"/>
    <col min="1275" max="1275" width="60.85546875" style="121" customWidth="1"/>
    <col min="1276" max="1276" width="80.140625" style="121" customWidth="1"/>
    <col min="1277" max="1277" width="16.7109375" style="121" customWidth="1"/>
    <col min="1278" max="1278" width="23.42578125" style="121" customWidth="1"/>
    <col min="1279" max="1279" width="25.140625" style="121" customWidth="1"/>
    <col min="1280" max="1280" width="16.7109375" style="121" customWidth="1"/>
    <col min="1281" max="1527" width="9.140625" style="121"/>
    <col min="1528" max="1528" width="13.85546875" style="121" customWidth="1"/>
    <col min="1529" max="1529" width="14.140625" style="121" customWidth="1"/>
    <col min="1530" max="1530" width="13.42578125" style="121" customWidth="1"/>
    <col min="1531" max="1531" width="60.85546875" style="121" customWidth="1"/>
    <col min="1532" max="1532" width="80.140625" style="121" customWidth="1"/>
    <col min="1533" max="1533" width="16.7109375" style="121" customWidth="1"/>
    <col min="1534" max="1534" width="23.42578125" style="121" customWidth="1"/>
    <col min="1535" max="1535" width="25.140625" style="121" customWidth="1"/>
    <col min="1536" max="1536" width="16.7109375" style="121" customWidth="1"/>
    <col min="1537" max="1783" width="9.140625" style="121"/>
    <col min="1784" max="1784" width="13.85546875" style="121" customWidth="1"/>
    <col min="1785" max="1785" width="14.140625" style="121" customWidth="1"/>
    <col min="1786" max="1786" width="13.42578125" style="121" customWidth="1"/>
    <col min="1787" max="1787" width="60.85546875" style="121" customWidth="1"/>
    <col min="1788" max="1788" width="80.140625" style="121" customWidth="1"/>
    <col min="1789" max="1789" width="16.7109375" style="121" customWidth="1"/>
    <col min="1790" max="1790" width="23.42578125" style="121" customWidth="1"/>
    <col min="1791" max="1791" width="25.140625" style="121" customWidth="1"/>
    <col min="1792" max="1792" width="16.7109375" style="121" customWidth="1"/>
    <col min="1793" max="2039" width="9.140625" style="121"/>
    <col min="2040" max="2040" width="13.85546875" style="121" customWidth="1"/>
    <col min="2041" max="2041" width="14.140625" style="121" customWidth="1"/>
    <col min="2042" max="2042" width="13.42578125" style="121" customWidth="1"/>
    <col min="2043" max="2043" width="60.85546875" style="121" customWidth="1"/>
    <col min="2044" max="2044" width="80.140625" style="121" customWidth="1"/>
    <col min="2045" max="2045" width="16.7109375" style="121" customWidth="1"/>
    <col min="2046" max="2046" width="23.42578125" style="121" customWidth="1"/>
    <col min="2047" max="2047" width="25.140625" style="121" customWidth="1"/>
    <col min="2048" max="2048" width="16.7109375" style="121" customWidth="1"/>
    <col min="2049" max="2295" width="9.140625" style="121"/>
    <col min="2296" max="2296" width="13.85546875" style="121" customWidth="1"/>
    <col min="2297" max="2297" width="14.140625" style="121" customWidth="1"/>
    <col min="2298" max="2298" width="13.42578125" style="121" customWidth="1"/>
    <col min="2299" max="2299" width="60.85546875" style="121" customWidth="1"/>
    <col min="2300" max="2300" width="80.140625" style="121" customWidth="1"/>
    <col min="2301" max="2301" width="16.7109375" style="121" customWidth="1"/>
    <col min="2302" max="2302" width="23.42578125" style="121" customWidth="1"/>
    <col min="2303" max="2303" width="25.140625" style="121" customWidth="1"/>
    <col min="2304" max="2304" width="16.7109375" style="121" customWidth="1"/>
    <col min="2305" max="2551" width="9.140625" style="121"/>
    <col min="2552" max="2552" width="13.85546875" style="121" customWidth="1"/>
    <col min="2553" max="2553" width="14.140625" style="121" customWidth="1"/>
    <col min="2554" max="2554" width="13.42578125" style="121" customWidth="1"/>
    <col min="2555" max="2555" width="60.85546875" style="121" customWidth="1"/>
    <col min="2556" max="2556" width="80.140625" style="121" customWidth="1"/>
    <col min="2557" max="2557" width="16.7109375" style="121" customWidth="1"/>
    <col min="2558" max="2558" width="23.42578125" style="121" customWidth="1"/>
    <col min="2559" max="2559" width="25.140625" style="121" customWidth="1"/>
    <col min="2560" max="2560" width="16.7109375" style="121" customWidth="1"/>
    <col min="2561" max="2807" width="9.140625" style="121"/>
    <col min="2808" max="2808" width="13.85546875" style="121" customWidth="1"/>
    <col min="2809" max="2809" width="14.140625" style="121" customWidth="1"/>
    <col min="2810" max="2810" width="13.42578125" style="121" customWidth="1"/>
    <col min="2811" max="2811" width="60.85546875" style="121" customWidth="1"/>
    <col min="2812" max="2812" width="80.140625" style="121" customWidth="1"/>
    <col min="2813" max="2813" width="16.7109375" style="121" customWidth="1"/>
    <col min="2814" max="2814" width="23.42578125" style="121" customWidth="1"/>
    <col min="2815" max="2815" width="25.140625" style="121" customWidth="1"/>
    <col min="2816" max="2816" width="16.7109375" style="121" customWidth="1"/>
    <col min="2817" max="3063" width="9.140625" style="121"/>
    <col min="3064" max="3064" width="13.85546875" style="121" customWidth="1"/>
    <col min="3065" max="3065" width="14.140625" style="121" customWidth="1"/>
    <col min="3066" max="3066" width="13.42578125" style="121" customWidth="1"/>
    <col min="3067" max="3067" width="60.85546875" style="121" customWidth="1"/>
    <col min="3068" max="3068" width="80.140625" style="121" customWidth="1"/>
    <col min="3069" max="3069" width="16.7109375" style="121" customWidth="1"/>
    <col min="3070" max="3070" width="23.42578125" style="121" customWidth="1"/>
    <col min="3071" max="3071" width="25.140625" style="121" customWidth="1"/>
    <col min="3072" max="3072" width="16.7109375" style="121" customWidth="1"/>
    <col min="3073" max="3319" width="9.140625" style="121"/>
    <col min="3320" max="3320" width="13.85546875" style="121" customWidth="1"/>
    <col min="3321" max="3321" width="14.140625" style="121" customWidth="1"/>
    <col min="3322" max="3322" width="13.42578125" style="121" customWidth="1"/>
    <col min="3323" max="3323" width="60.85546875" style="121" customWidth="1"/>
    <col min="3324" max="3324" width="80.140625" style="121" customWidth="1"/>
    <col min="3325" max="3325" width="16.7109375" style="121" customWidth="1"/>
    <col min="3326" max="3326" width="23.42578125" style="121" customWidth="1"/>
    <col min="3327" max="3327" width="25.140625" style="121" customWidth="1"/>
    <col min="3328" max="3328" width="16.7109375" style="121" customWidth="1"/>
    <col min="3329" max="3575" width="9.140625" style="121"/>
    <col min="3576" max="3576" width="13.85546875" style="121" customWidth="1"/>
    <col min="3577" max="3577" width="14.140625" style="121" customWidth="1"/>
    <col min="3578" max="3578" width="13.42578125" style="121" customWidth="1"/>
    <col min="3579" max="3579" width="60.85546875" style="121" customWidth="1"/>
    <col min="3580" max="3580" width="80.140625" style="121" customWidth="1"/>
    <col min="3581" max="3581" width="16.7109375" style="121" customWidth="1"/>
    <col min="3582" max="3582" width="23.42578125" style="121" customWidth="1"/>
    <col min="3583" max="3583" width="25.140625" style="121" customWidth="1"/>
    <col min="3584" max="3584" width="16.7109375" style="121" customWidth="1"/>
    <col min="3585" max="3831" width="9.140625" style="121"/>
    <col min="3832" max="3832" width="13.85546875" style="121" customWidth="1"/>
    <col min="3833" max="3833" width="14.140625" style="121" customWidth="1"/>
    <col min="3834" max="3834" width="13.42578125" style="121" customWidth="1"/>
    <col min="3835" max="3835" width="60.85546875" style="121" customWidth="1"/>
    <col min="3836" max="3836" width="80.140625" style="121" customWidth="1"/>
    <col min="3837" max="3837" width="16.7109375" style="121" customWidth="1"/>
    <col min="3838" max="3838" width="23.42578125" style="121" customWidth="1"/>
    <col min="3839" max="3839" width="25.140625" style="121" customWidth="1"/>
    <col min="3840" max="3840" width="16.7109375" style="121" customWidth="1"/>
    <col min="3841" max="4087" width="9.140625" style="121"/>
    <col min="4088" max="4088" width="13.85546875" style="121" customWidth="1"/>
    <col min="4089" max="4089" width="14.140625" style="121" customWidth="1"/>
    <col min="4090" max="4090" width="13.42578125" style="121" customWidth="1"/>
    <col min="4091" max="4091" width="60.85546875" style="121" customWidth="1"/>
    <col min="4092" max="4092" width="80.140625" style="121" customWidth="1"/>
    <col min="4093" max="4093" width="16.7109375" style="121" customWidth="1"/>
    <col min="4094" max="4094" width="23.42578125" style="121" customWidth="1"/>
    <col min="4095" max="4095" width="25.140625" style="121" customWidth="1"/>
    <col min="4096" max="4096" width="16.7109375" style="121" customWidth="1"/>
    <col min="4097" max="4343" width="9.140625" style="121"/>
    <col min="4344" max="4344" width="13.85546875" style="121" customWidth="1"/>
    <col min="4345" max="4345" width="14.140625" style="121" customWidth="1"/>
    <col min="4346" max="4346" width="13.42578125" style="121" customWidth="1"/>
    <col min="4347" max="4347" width="60.85546875" style="121" customWidth="1"/>
    <col min="4348" max="4348" width="80.140625" style="121" customWidth="1"/>
    <col min="4349" max="4349" width="16.7109375" style="121" customWidth="1"/>
    <col min="4350" max="4350" width="23.42578125" style="121" customWidth="1"/>
    <col min="4351" max="4351" width="25.140625" style="121" customWidth="1"/>
    <col min="4352" max="4352" width="16.7109375" style="121" customWidth="1"/>
    <col min="4353" max="4599" width="9.140625" style="121"/>
    <col min="4600" max="4600" width="13.85546875" style="121" customWidth="1"/>
    <col min="4601" max="4601" width="14.140625" style="121" customWidth="1"/>
    <col min="4602" max="4602" width="13.42578125" style="121" customWidth="1"/>
    <col min="4603" max="4603" width="60.85546875" style="121" customWidth="1"/>
    <col min="4604" max="4604" width="80.140625" style="121" customWidth="1"/>
    <col min="4605" max="4605" width="16.7109375" style="121" customWidth="1"/>
    <col min="4606" max="4606" width="23.42578125" style="121" customWidth="1"/>
    <col min="4607" max="4607" width="25.140625" style="121" customWidth="1"/>
    <col min="4608" max="4608" width="16.7109375" style="121" customWidth="1"/>
    <col min="4609" max="4855" width="9.140625" style="121"/>
    <col min="4856" max="4856" width="13.85546875" style="121" customWidth="1"/>
    <col min="4857" max="4857" width="14.140625" style="121" customWidth="1"/>
    <col min="4858" max="4858" width="13.42578125" style="121" customWidth="1"/>
    <col min="4859" max="4859" width="60.85546875" style="121" customWidth="1"/>
    <col min="4860" max="4860" width="80.140625" style="121" customWidth="1"/>
    <col min="4861" max="4861" width="16.7109375" style="121" customWidth="1"/>
    <col min="4862" max="4862" width="23.42578125" style="121" customWidth="1"/>
    <col min="4863" max="4863" width="25.140625" style="121" customWidth="1"/>
    <col min="4864" max="4864" width="16.7109375" style="121" customWidth="1"/>
    <col min="4865" max="5111" width="9.140625" style="121"/>
    <col min="5112" max="5112" width="13.85546875" style="121" customWidth="1"/>
    <col min="5113" max="5113" width="14.140625" style="121" customWidth="1"/>
    <col min="5114" max="5114" width="13.42578125" style="121" customWidth="1"/>
    <col min="5115" max="5115" width="60.85546875" style="121" customWidth="1"/>
    <col min="5116" max="5116" width="80.140625" style="121" customWidth="1"/>
    <col min="5117" max="5117" width="16.7109375" style="121" customWidth="1"/>
    <col min="5118" max="5118" width="23.42578125" style="121" customWidth="1"/>
    <col min="5119" max="5119" width="25.140625" style="121" customWidth="1"/>
    <col min="5120" max="5120" width="16.7109375" style="121" customWidth="1"/>
    <col min="5121" max="5367" width="9.140625" style="121"/>
    <col min="5368" max="5368" width="13.85546875" style="121" customWidth="1"/>
    <col min="5369" max="5369" width="14.140625" style="121" customWidth="1"/>
    <col min="5370" max="5370" width="13.42578125" style="121" customWidth="1"/>
    <col min="5371" max="5371" width="60.85546875" style="121" customWidth="1"/>
    <col min="5372" max="5372" width="80.140625" style="121" customWidth="1"/>
    <col min="5373" max="5373" width="16.7109375" style="121" customWidth="1"/>
    <col min="5374" max="5374" width="23.42578125" style="121" customWidth="1"/>
    <col min="5375" max="5375" width="25.140625" style="121" customWidth="1"/>
    <col min="5376" max="5376" width="16.7109375" style="121" customWidth="1"/>
    <col min="5377" max="5623" width="9.140625" style="121"/>
    <col min="5624" max="5624" width="13.85546875" style="121" customWidth="1"/>
    <col min="5625" max="5625" width="14.140625" style="121" customWidth="1"/>
    <col min="5626" max="5626" width="13.42578125" style="121" customWidth="1"/>
    <col min="5627" max="5627" width="60.85546875" style="121" customWidth="1"/>
    <col min="5628" max="5628" width="80.140625" style="121" customWidth="1"/>
    <col min="5629" max="5629" width="16.7109375" style="121" customWidth="1"/>
    <col min="5630" max="5630" width="23.42578125" style="121" customWidth="1"/>
    <col min="5631" max="5631" width="25.140625" style="121" customWidth="1"/>
    <col min="5632" max="5632" width="16.7109375" style="121" customWidth="1"/>
    <col min="5633" max="5879" width="9.140625" style="121"/>
    <col min="5880" max="5880" width="13.85546875" style="121" customWidth="1"/>
    <col min="5881" max="5881" width="14.140625" style="121" customWidth="1"/>
    <col min="5882" max="5882" width="13.42578125" style="121" customWidth="1"/>
    <col min="5883" max="5883" width="60.85546875" style="121" customWidth="1"/>
    <col min="5884" max="5884" width="80.140625" style="121" customWidth="1"/>
    <col min="5885" max="5885" width="16.7109375" style="121" customWidth="1"/>
    <col min="5886" max="5886" width="23.42578125" style="121" customWidth="1"/>
    <col min="5887" max="5887" width="25.140625" style="121" customWidth="1"/>
    <col min="5888" max="5888" width="16.7109375" style="121" customWidth="1"/>
    <col min="5889" max="6135" width="9.140625" style="121"/>
    <col min="6136" max="6136" width="13.85546875" style="121" customWidth="1"/>
    <col min="6137" max="6137" width="14.140625" style="121" customWidth="1"/>
    <col min="6138" max="6138" width="13.42578125" style="121" customWidth="1"/>
    <col min="6139" max="6139" width="60.85546875" style="121" customWidth="1"/>
    <col min="6140" max="6140" width="80.140625" style="121" customWidth="1"/>
    <col min="6141" max="6141" width="16.7109375" style="121" customWidth="1"/>
    <col min="6142" max="6142" width="23.42578125" style="121" customWidth="1"/>
    <col min="6143" max="6143" width="25.140625" style="121" customWidth="1"/>
    <col min="6144" max="6144" width="16.7109375" style="121" customWidth="1"/>
    <col min="6145" max="6391" width="9.140625" style="121"/>
    <col min="6392" max="6392" width="13.85546875" style="121" customWidth="1"/>
    <col min="6393" max="6393" width="14.140625" style="121" customWidth="1"/>
    <col min="6394" max="6394" width="13.42578125" style="121" customWidth="1"/>
    <col min="6395" max="6395" width="60.85546875" style="121" customWidth="1"/>
    <col min="6396" max="6396" width="80.140625" style="121" customWidth="1"/>
    <col min="6397" max="6397" width="16.7109375" style="121" customWidth="1"/>
    <col min="6398" max="6398" width="23.42578125" style="121" customWidth="1"/>
    <col min="6399" max="6399" width="25.140625" style="121" customWidth="1"/>
    <col min="6400" max="6400" width="16.7109375" style="121" customWidth="1"/>
    <col min="6401" max="6647" width="9.140625" style="121"/>
    <col min="6648" max="6648" width="13.85546875" style="121" customWidth="1"/>
    <col min="6649" max="6649" width="14.140625" style="121" customWidth="1"/>
    <col min="6650" max="6650" width="13.42578125" style="121" customWidth="1"/>
    <col min="6651" max="6651" width="60.85546875" style="121" customWidth="1"/>
    <col min="6652" max="6652" width="80.140625" style="121" customWidth="1"/>
    <col min="6653" max="6653" width="16.7109375" style="121" customWidth="1"/>
    <col min="6654" max="6654" width="23.42578125" style="121" customWidth="1"/>
    <col min="6655" max="6655" width="25.140625" style="121" customWidth="1"/>
    <col min="6656" max="6656" width="16.7109375" style="121" customWidth="1"/>
    <col min="6657" max="6903" width="9.140625" style="121"/>
    <col min="6904" max="6904" width="13.85546875" style="121" customWidth="1"/>
    <col min="6905" max="6905" width="14.140625" style="121" customWidth="1"/>
    <col min="6906" max="6906" width="13.42578125" style="121" customWidth="1"/>
    <col min="6907" max="6907" width="60.85546875" style="121" customWidth="1"/>
    <col min="6908" max="6908" width="80.140625" style="121" customWidth="1"/>
    <col min="6909" max="6909" width="16.7109375" style="121" customWidth="1"/>
    <col min="6910" max="6910" width="23.42578125" style="121" customWidth="1"/>
    <col min="6911" max="6911" width="25.140625" style="121" customWidth="1"/>
    <col min="6912" max="6912" width="16.7109375" style="121" customWidth="1"/>
    <col min="6913" max="7159" width="9.140625" style="121"/>
    <col min="7160" max="7160" width="13.85546875" style="121" customWidth="1"/>
    <col min="7161" max="7161" width="14.140625" style="121" customWidth="1"/>
    <col min="7162" max="7162" width="13.42578125" style="121" customWidth="1"/>
    <col min="7163" max="7163" width="60.85546875" style="121" customWidth="1"/>
    <col min="7164" max="7164" width="80.140625" style="121" customWidth="1"/>
    <col min="7165" max="7165" width="16.7109375" style="121" customWidth="1"/>
    <col min="7166" max="7166" width="23.42578125" style="121" customWidth="1"/>
    <col min="7167" max="7167" width="25.140625" style="121" customWidth="1"/>
    <col min="7168" max="7168" width="16.7109375" style="121" customWidth="1"/>
    <col min="7169" max="7415" width="9.140625" style="121"/>
    <col min="7416" max="7416" width="13.85546875" style="121" customWidth="1"/>
    <col min="7417" max="7417" width="14.140625" style="121" customWidth="1"/>
    <col min="7418" max="7418" width="13.42578125" style="121" customWidth="1"/>
    <col min="7419" max="7419" width="60.85546875" style="121" customWidth="1"/>
    <col min="7420" max="7420" width="80.140625" style="121" customWidth="1"/>
    <col min="7421" max="7421" width="16.7109375" style="121" customWidth="1"/>
    <col min="7422" max="7422" width="23.42578125" style="121" customWidth="1"/>
    <col min="7423" max="7423" width="25.140625" style="121" customWidth="1"/>
    <col min="7424" max="7424" width="16.7109375" style="121" customWidth="1"/>
    <col min="7425" max="7671" width="9.140625" style="121"/>
    <col min="7672" max="7672" width="13.85546875" style="121" customWidth="1"/>
    <col min="7673" max="7673" width="14.140625" style="121" customWidth="1"/>
    <col min="7674" max="7674" width="13.42578125" style="121" customWidth="1"/>
    <col min="7675" max="7675" width="60.85546875" style="121" customWidth="1"/>
    <col min="7676" max="7676" width="80.140625" style="121" customWidth="1"/>
    <col min="7677" max="7677" width="16.7109375" style="121" customWidth="1"/>
    <col min="7678" max="7678" width="23.42578125" style="121" customWidth="1"/>
    <col min="7679" max="7679" width="25.140625" style="121" customWidth="1"/>
    <col min="7680" max="7680" width="16.7109375" style="121" customWidth="1"/>
    <col min="7681" max="7927" width="9.140625" style="121"/>
    <col min="7928" max="7928" width="13.85546875" style="121" customWidth="1"/>
    <col min="7929" max="7929" width="14.140625" style="121" customWidth="1"/>
    <col min="7930" max="7930" width="13.42578125" style="121" customWidth="1"/>
    <col min="7931" max="7931" width="60.85546875" style="121" customWidth="1"/>
    <col min="7932" max="7932" width="80.140625" style="121" customWidth="1"/>
    <col min="7933" max="7933" width="16.7109375" style="121" customWidth="1"/>
    <col min="7934" max="7934" width="23.42578125" style="121" customWidth="1"/>
    <col min="7935" max="7935" width="25.140625" style="121" customWidth="1"/>
    <col min="7936" max="7936" width="16.7109375" style="121" customWidth="1"/>
    <col min="7937" max="8183" width="9.140625" style="121"/>
    <col min="8184" max="8184" width="13.85546875" style="121" customWidth="1"/>
    <col min="8185" max="8185" width="14.140625" style="121" customWidth="1"/>
    <col min="8186" max="8186" width="13.42578125" style="121" customWidth="1"/>
    <col min="8187" max="8187" width="60.85546875" style="121" customWidth="1"/>
    <col min="8188" max="8188" width="80.140625" style="121" customWidth="1"/>
    <col min="8189" max="8189" width="16.7109375" style="121" customWidth="1"/>
    <col min="8190" max="8190" width="23.42578125" style="121" customWidth="1"/>
    <col min="8191" max="8191" width="25.140625" style="121" customWidth="1"/>
    <col min="8192" max="8192" width="16.7109375" style="121" customWidth="1"/>
    <col min="8193" max="8439" width="9.140625" style="121"/>
    <col min="8440" max="8440" width="13.85546875" style="121" customWidth="1"/>
    <col min="8441" max="8441" width="14.140625" style="121" customWidth="1"/>
    <col min="8442" max="8442" width="13.42578125" style="121" customWidth="1"/>
    <col min="8443" max="8443" width="60.85546875" style="121" customWidth="1"/>
    <col min="8444" max="8444" width="80.140625" style="121" customWidth="1"/>
    <col min="8445" max="8445" width="16.7109375" style="121" customWidth="1"/>
    <col min="8446" max="8446" width="23.42578125" style="121" customWidth="1"/>
    <col min="8447" max="8447" width="25.140625" style="121" customWidth="1"/>
    <col min="8448" max="8448" width="16.7109375" style="121" customWidth="1"/>
    <col min="8449" max="8695" width="9.140625" style="121"/>
    <col min="8696" max="8696" width="13.85546875" style="121" customWidth="1"/>
    <col min="8697" max="8697" width="14.140625" style="121" customWidth="1"/>
    <col min="8698" max="8698" width="13.42578125" style="121" customWidth="1"/>
    <col min="8699" max="8699" width="60.85546875" style="121" customWidth="1"/>
    <col min="8700" max="8700" width="80.140625" style="121" customWidth="1"/>
    <col min="8701" max="8701" width="16.7109375" style="121" customWidth="1"/>
    <col min="8702" max="8702" width="23.42578125" style="121" customWidth="1"/>
    <col min="8703" max="8703" width="25.140625" style="121" customWidth="1"/>
    <col min="8704" max="8704" width="16.7109375" style="121" customWidth="1"/>
    <col min="8705" max="8951" width="9.140625" style="121"/>
    <col min="8952" max="8952" width="13.85546875" style="121" customWidth="1"/>
    <col min="8953" max="8953" width="14.140625" style="121" customWidth="1"/>
    <col min="8954" max="8954" width="13.42578125" style="121" customWidth="1"/>
    <col min="8955" max="8955" width="60.85546875" style="121" customWidth="1"/>
    <col min="8956" max="8956" width="80.140625" style="121" customWidth="1"/>
    <col min="8957" max="8957" width="16.7109375" style="121" customWidth="1"/>
    <col min="8958" max="8958" width="23.42578125" style="121" customWidth="1"/>
    <col min="8959" max="8959" width="25.140625" style="121" customWidth="1"/>
    <col min="8960" max="8960" width="16.7109375" style="121" customWidth="1"/>
    <col min="8961" max="9207" width="9.140625" style="121"/>
    <col min="9208" max="9208" width="13.85546875" style="121" customWidth="1"/>
    <col min="9209" max="9209" width="14.140625" style="121" customWidth="1"/>
    <col min="9210" max="9210" width="13.42578125" style="121" customWidth="1"/>
    <col min="9211" max="9211" width="60.85546875" style="121" customWidth="1"/>
    <col min="9212" max="9212" width="80.140625" style="121" customWidth="1"/>
    <col min="9213" max="9213" width="16.7109375" style="121" customWidth="1"/>
    <col min="9214" max="9214" width="23.42578125" style="121" customWidth="1"/>
    <col min="9215" max="9215" width="25.140625" style="121" customWidth="1"/>
    <col min="9216" max="9216" width="16.7109375" style="121" customWidth="1"/>
    <col min="9217" max="9463" width="9.140625" style="121"/>
    <col min="9464" max="9464" width="13.85546875" style="121" customWidth="1"/>
    <col min="9465" max="9465" width="14.140625" style="121" customWidth="1"/>
    <col min="9466" max="9466" width="13.42578125" style="121" customWidth="1"/>
    <col min="9467" max="9467" width="60.85546875" style="121" customWidth="1"/>
    <col min="9468" max="9468" width="80.140625" style="121" customWidth="1"/>
    <col min="9469" max="9469" width="16.7109375" style="121" customWidth="1"/>
    <col min="9470" max="9470" width="23.42578125" style="121" customWidth="1"/>
    <col min="9471" max="9471" width="25.140625" style="121" customWidth="1"/>
    <col min="9472" max="9472" width="16.7109375" style="121" customWidth="1"/>
    <col min="9473" max="9719" width="9.140625" style="121"/>
    <col min="9720" max="9720" width="13.85546875" style="121" customWidth="1"/>
    <col min="9721" max="9721" width="14.140625" style="121" customWidth="1"/>
    <col min="9722" max="9722" width="13.42578125" style="121" customWidth="1"/>
    <col min="9723" max="9723" width="60.85546875" style="121" customWidth="1"/>
    <col min="9724" max="9724" width="80.140625" style="121" customWidth="1"/>
    <col min="9725" max="9725" width="16.7109375" style="121" customWidth="1"/>
    <col min="9726" max="9726" width="23.42578125" style="121" customWidth="1"/>
    <col min="9727" max="9727" width="25.140625" style="121" customWidth="1"/>
    <col min="9728" max="9728" width="16.7109375" style="121" customWidth="1"/>
    <col min="9729" max="9975" width="9.140625" style="121"/>
    <col min="9976" max="9976" width="13.85546875" style="121" customWidth="1"/>
    <col min="9977" max="9977" width="14.140625" style="121" customWidth="1"/>
    <col min="9978" max="9978" width="13.42578125" style="121" customWidth="1"/>
    <col min="9979" max="9979" width="60.85546875" style="121" customWidth="1"/>
    <col min="9980" max="9980" width="80.140625" style="121" customWidth="1"/>
    <col min="9981" max="9981" width="16.7109375" style="121" customWidth="1"/>
    <col min="9982" max="9982" width="23.42578125" style="121" customWidth="1"/>
    <col min="9983" max="9983" width="25.140625" style="121" customWidth="1"/>
    <col min="9984" max="9984" width="16.7109375" style="121" customWidth="1"/>
    <col min="9985" max="10231" width="9.140625" style="121"/>
    <col min="10232" max="10232" width="13.85546875" style="121" customWidth="1"/>
    <col min="10233" max="10233" width="14.140625" style="121" customWidth="1"/>
    <col min="10234" max="10234" width="13.42578125" style="121" customWidth="1"/>
    <col min="10235" max="10235" width="60.85546875" style="121" customWidth="1"/>
    <col min="10236" max="10236" width="80.140625" style="121" customWidth="1"/>
    <col min="10237" max="10237" width="16.7109375" style="121" customWidth="1"/>
    <col min="10238" max="10238" width="23.42578125" style="121" customWidth="1"/>
    <col min="10239" max="10239" width="25.140625" style="121" customWidth="1"/>
    <col min="10240" max="10240" width="16.7109375" style="121" customWidth="1"/>
    <col min="10241" max="10487" width="9.140625" style="121"/>
    <col min="10488" max="10488" width="13.85546875" style="121" customWidth="1"/>
    <col min="10489" max="10489" width="14.140625" style="121" customWidth="1"/>
    <col min="10490" max="10490" width="13.42578125" style="121" customWidth="1"/>
    <col min="10491" max="10491" width="60.85546875" style="121" customWidth="1"/>
    <col min="10492" max="10492" width="80.140625" style="121" customWidth="1"/>
    <col min="10493" max="10493" width="16.7109375" style="121" customWidth="1"/>
    <col min="10494" max="10494" width="23.42578125" style="121" customWidth="1"/>
    <col min="10495" max="10495" width="25.140625" style="121" customWidth="1"/>
    <col min="10496" max="10496" width="16.7109375" style="121" customWidth="1"/>
    <col min="10497" max="10743" width="9.140625" style="121"/>
    <col min="10744" max="10744" width="13.85546875" style="121" customWidth="1"/>
    <col min="10745" max="10745" width="14.140625" style="121" customWidth="1"/>
    <col min="10746" max="10746" width="13.42578125" style="121" customWidth="1"/>
    <col min="10747" max="10747" width="60.85546875" style="121" customWidth="1"/>
    <col min="10748" max="10748" width="80.140625" style="121" customWidth="1"/>
    <col min="10749" max="10749" width="16.7109375" style="121" customWidth="1"/>
    <col min="10750" max="10750" width="23.42578125" style="121" customWidth="1"/>
    <col min="10751" max="10751" width="25.140625" style="121" customWidth="1"/>
    <col min="10752" max="10752" width="16.7109375" style="121" customWidth="1"/>
    <col min="10753" max="10999" width="9.140625" style="121"/>
    <col min="11000" max="11000" width="13.85546875" style="121" customWidth="1"/>
    <col min="11001" max="11001" width="14.140625" style="121" customWidth="1"/>
    <col min="11002" max="11002" width="13.42578125" style="121" customWidth="1"/>
    <col min="11003" max="11003" width="60.85546875" style="121" customWidth="1"/>
    <col min="11004" max="11004" width="80.140625" style="121" customWidth="1"/>
    <col min="11005" max="11005" width="16.7109375" style="121" customWidth="1"/>
    <col min="11006" max="11006" width="23.42578125" style="121" customWidth="1"/>
    <col min="11007" max="11007" width="25.140625" style="121" customWidth="1"/>
    <col min="11008" max="11008" width="16.7109375" style="121" customWidth="1"/>
    <col min="11009" max="11255" width="9.140625" style="121"/>
    <col min="11256" max="11256" width="13.85546875" style="121" customWidth="1"/>
    <col min="11257" max="11257" width="14.140625" style="121" customWidth="1"/>
    <col min="11258" max="11258" width="13.42578125" style="121" customWidth="1"/>
    <col min="11259" max="11259" width="60.85546875" style="121" customWidth="1"/>
    <col min="11260" max="11260" width="80.140625" style="121" customWidth="1"/>
    <col min="11261" max="11261" width="16.7109375" style="121" customWidth="1"/>
    <col min="11262" max="11262" width="23.42578125" style="121" customWidth="1"/>
    <col min="11263" max="11263" width="25.140625" style="121" customWidth="1"/>
    <col min="11264" max="11264" width="16.7109375" style="121" customWidth="1"/>
    <col min="11265" max="11511" width="9.140625" style="121"/>
    <col min="11512" max="11512" width="13.85546875" style="121" customWidth="1"/>
    <col min="11513" max="11513" width="14.140625" style="121" customWidth="1"/>
    <col min="11514" max="11514" width="13.42578125" style="121" customWidth="1"/>
    <col min="11515" max="11515" width="60.85546875" style="121" customWidth="1"/>
    <col min="11516" max="11516" width="80.140625" style="121" customWidth="1"/>
    <col min="11517" max="11517" width="16.7109375" style="121" customWidth="1"/>
    <col min="11518" max="11518" width="23.42578125" style="121" customWidth="1"/>
    <col min="11519" max="11519" width="25.140625" style="121" customWidth="1"/>
    <col min="11520" max="11520" width="16.7109375" style="121" customWidth="1"/>
    <col min="11521" max="11767" width="9.140625" style="121"/>
    <col min="11768" max="11768" width="13.85546875" style="121" customWidth="1"/>
    <col min="11769" max="11769" width="14.140625" style="121" customWidth="1"/>
    <col min="11770" max="11770" width="13.42578125" style="121" customWidth="1"/>
    <col min="11771" max="11771" width="60.85546875" style="121" customWidth="1"/>
    <col min="11772" max="11772" width="80.140625" style="121" customWidth="1"/>
    <col min="11773" max="11773" width="16.7109375" style="121" customWidth="1"/>
    <col min="11774" max="11774" width="23.42578125" style="121" customWidth="1"/>
    <col min="11775" max="11775" width="25.140625" style="121" customWidth="1"/>
    <col min="11776" max="11776" width="16.7109375" style="121" customWidth="1"/>
    <col min="11777" max="12023" width="9.140625" style="121"/>
    <col min="12024" max="12024" width="13.85546875" style="121" customWidth="1"/>
    <col min="12025" max="12025" width="14.140625" style="121" customWidth="1"/>
    <col min="12026" max="12026" width="13.42578125" style="121" customWidth="1"/>
    <col min="12027" max="12027" width="60.85546875" style="121" customWidth="1"/>
    <col min="12028" max="12028" width="80.140625" style="121" customWidth="1"/>
    <col min="12029" max="12029" width="16.7109375" style="121" customWidth="1"/>
    <col min="12030" max="12030" width="23.42578125" style="121" customWidth="1"/>
    <col min="12031" max="12031" width="25.140625" style="121" customWidth="1"/>
    <col min="12032" max="12032" width="16.7109375" style="121" customWidth="1"/>
    <col min="12033" max="12279" width="9.140625" style="121"/>
    <col min="12280" max="12280" width="13.85546875" style="121" customWidth="1"/>
    <col min="12281" max="12281" width="14.140625" style="121" customWidth="1"/>
    <col min="12282" max="12282" width="13.42578125" style="121" customWidth="1"/>
    <col min="12283" max="12283" width="60.85546875" style="121" customWidth="1"/>
    <col min="12284" max="12284" width="80.140625" style="121" customWidth="1"/>
    <col min="12285" max="12285" width="16.7109375" style="121" customWidth="1"/>
    <col min="12286" max="12286" width="23.42578125" style="121" customWidth="1"/>
    <col min="12287" max="12287" width="25.140625" style="121" customWidth="1"/>
    <col min="12288" max="12288" width="16.7109375" style="121" customWidth="1"/>
    <col min="12289" max="12535" width="9.140625" style="121"/>
    <col min="12536" max="12536" width="13.85546875" style="121" customWidth="1"/>
    <col min="12537" max="12537" width="14.140625" style="121" customWidth="1"/>
    <col min="12538" max="12538" width="13.42578125" style="121" customWidth="1"/>
    <col min="12539" max="12539" width="60.85546875" style="121" customWidth="1"/>
    <col min="12540" max="12540" width="80.140625" style="121" customWidth="1"/>
    <col min="12541" max="12541" width="16.7109375" style="121" customWidth="1"/>
    <col min="12542" max="12542" width="23.42578125" style="121" customWidth="1"/>
    <col min="12543" max="12543" width="25.140625" style="121" customWidth="1"/>
    <col min="12544" max="12544" width="16.7109375" style="121" customWidth="1"/>
    <col min="12545" max="12791" width="9.140625" style="121"/>
    <col min="12792" max="12792" width="13.85546875" style="121" customWidth="1"/>
    <col min="12793" max="12793" width="14.140625" style="121" customWidth="1"/>
    <col min="12794" max="12794" width="13.42578125" style="121" customWidth="1"/>
    <col min="12795" max="12795" width="60.85546875" style="121" customWidth="1"/>
    <col min="12796" max="12796" width="80.140625" style="121" customWidth="1"/>
    <col min="12797" max="12797" width="16.7109375" style="121" customWidth="1"/>
    <col min="12798" max="12798" width="23.42578125" style="121" customWidth="1"/>
    <col min="12799" max="12799" width="25.140625" style="121" customWidth="1"/>
    <col min="12800" max="12800" width="16.7109375" style="121" customWidth="1"/>
    <col min="12801" max="13047" width="9.140625" style="121"/>
    <col min="13048" max="13048" width="13.85546875" style="121" customWidth="1"/>
    <col min="13049" max="13049" width="14.140625" style="121" customWidth="1"/>
    <col min="13050" max="13050" width="13.42578125" style="121" customWidth="1"/>
    <col min="13051" max="13051" width="60.85546875" style="121" customWidth="1"/>
    <col min="13052" max="13052" width="80.140625" style="121" customWidth="1"/>
    <col min="13053" max="13053" width="16.7109375" style="121" customWidth="1"/>
    <col min="13054" max="13054" width="23.42578125" style="121" customWidth="1"/>
    <col min="13055" max="13055" width="25.140625" style="121" customWidth="1"/>
    <col min="13056" max="13056" width="16.7109375" style="121" customWidth="1"/>
    <col min="13057" max="13303" width="9.140625" style="121"/>
    <col min="13304" max="13304" width="13.85546875" style="121" customWidth="1"/>
    <col min="13305" max="13305" width="14.140625" style="121" customWidth="1"/>
    <col min="13306" max="13306" width="13.42578125" style="121" customWidth="1"/>
    <col min="13307" max="13307" width="60.85546875" style="121" customWidth="1"/>
    <col min="13308" max="13308" width="80.140625" style="121" customWidth="1"/>
    <col min="13309" max="13309" width="16.7109375" style="121" customWidth="1"/>
    <col min="13310" max="13310" width="23.42578125" style="121" customWidth="1"/>
    <col min="13311" max="13311" width="25.140625" style="121" customWidth="1"/>
    <col min="13312" max="13312" width="16.7109375" style="121" customWidth="1"/>
    <col min="13313" max="13559" width="9.140625" style="121"/>
    <col min="13560" max="13560" width="13.85546875" style="121" customWidth="1"/>
    <col min="13561" max="13561" width="14.140625" style="121" customWidth="1"/>
    <col min="13562" max="13562" width="13.42578125" style="121" customWidth="1"/>
    <col min="13563" max="13563" width="60.85546875" style="121" customWidth="1"/>
    <col min="13564" max="13564" width="80.140625" style="121" customWidth="1"/>
    <col min="13565" max="13565" width="16.7109375" style="121" customWidth="1"/>
    <col min="13566" max="13566" width="23.42578125" style="121" customWidth="1"/>
    <col min="13567" max="13567" width="25.140625" style="121" customWidth="1"/>
    <col min="13568" max="13568" width="16.7109375" style="121" customWidth="1"/>
    <col min="13569" max="13815" width="9.140625" style="121"/>
    <col min="13816" max="13816" width="13.85546875" style="121" customWidth="1"/>
    <col min="13817" max="13817" width="14.140625" style="121" customWidth="1"/>
    <col min="13818" max="13818" width="13.42578125" style="121" customWidth="1"/>
    <col min="13819" max="13819" width="60.85546875" style="121" customWidth="1"/>
    <col min="13820" max="13820" width="80.140625" style="121" customWidth="1"/>
    <col min="13821" max="13821" width="16.7109375" style="121" customWidth="1"/>
    <col min="13822" max="13822" width="23.42578125" style="121" customWidth="1"/>
    <col min="13823" max="13823" width="25.140625" style="121" customWidth="1"/>
    <col min="13824" max="13824" width="16.7109375" style="121" customWidth="1"/>
    <col min="13825" max="14071" width="9.140625" style="121"/>
    <col min="14072" max="14072" width="13.85546875" style="121" customWidth="1"/>
    <col min="14073" max="14073" width="14.140625" style="121" customWidth="1"/>
    <col min="14074" max="14074" width="13.42578125" style="121" customWidth="1"/>
    <col min="14075" max="14075" width="60.85546875" style="121" customWidth="1"/>
    <col min="14076" max="14076" width="80.140625" style="121" customWidth="1"/>
    <col min="14077" max="14077" width="16.7109375" style="121" customWidth="1"/>
    <col min="14078" max="14078" width="23.42578125" style="121" customWidth="1"/>
    <col min="14079" max="14079" width="25.140625" style="121" customWidth="1"/>
    <col min="14080" max="14080" width="16.7109375" style="121" customWidth="1"/>
    <col min="14081" max="14327" width="9.140625" style="121"/>
    <col min="14328" max="14328" width="13.85546875" style="121" customWidth="1"/>
    <col min="14329" max="14329" width="14.140625" style="121" customWidth="1"/>
    <col min="14330" max="14330" width="13.42578125" style="121" customWidth="1"/>
    <col min="14331" max="14331" width="60.85546875" style="121" customWidth="1"/>
    <col min="14332" max="14332" width="80.140625" style="121" customWidth="1"/>
    <col min="14333" max="14333" width="16.7109375" style="121" customWidth="1"/>
    <col min="14334" max="14334" width="23.42578125" style="121" customWidth="1"/>
    <col min="14335" max="14335" width="25.140625" style="121" customWidth="1"/>
    <col min="14336" max="14336" width="16.7109375" style="121" customWidth="1"/>
    <col min="14337" max="14583" width="9.140625" style="121"/>
    <col min="14584" max="14584" width="13.85546875" style="121" customWidth="1"/>
    <col min="14585" max="14585" width="14.140625" style="121" customWidth="1"/>
    <col min="14586" max="14586" width="13.42578125" style="121" customWidth="1"/>
    <col min="14587" max="14587" width="60.85546875" style="121" customWidth="1"/>
    <col min="14588" max="14588" width="80.140625" style="121" customWidth="1"/>
    <col min="14589" max="14589" width="16.7109375" style="121" customWidth="1"/>
    <col min="14590" max="14590" width="23.42578125" style="121" customWidth="1"/>
    <col min="14591" max="14591" width="25.140625" style="121" customWidth="1"/>
    <col min="14592" max="14592" width="16.7109375" style="121" customWidth="1"/>
    <col min="14593" max="14839" width="9.140625" style="121"/>
    <col min="14840" max="14840" width="13.85546875" style="121" customWidth="1"/>
    <col min="14841" max="14841" width="14.140625" style="121" customWidth="1"/>
    <col min="14842" max="14842" width="13.42578125" style="121" customWidth="1"/>
    <col min="14843" max="14843" width="60.85546875" style="121" customWidth="1"/>
    <col min="14844" max="14844" width="80.140625" style="121" customWidth="1"/>
    <col min="14845" max="14845" width="16.7109375" style="121" customWidth="1"/>
    <col min="14846" max="14846" width="23.42578125" style="121" customWidth="1"/>
    <col min="14847" max="14847" width="25.140625" style="121" customWidth="1"/>
    <col min="14848" max="14848" width="16.7109375" style="121" customWidth="1"/>
    <col min="14849" max="15095" width="9.140625" style="121"/>
    <col min="15096" max="15096" width="13.85546875" style="121" customWidth="1"/>
    <col min="15097" max="15097" width="14.140625" style="121" customWidth="1"/>
    <col min="15098" max="15098" width="13.42578125" style="121" customWidth="1"/>
    <col min="15099" max="15099" width="60.85546875" style="121" customWidth="1"/>
    <col min="15100" max="15100" width="80.140625" style="121" customWidth="1"/>
    <col min="15101" max="15101" width="16.7109375" style="121" customWidth="1"/>
    <col min="15102" max="15102" width="23.42578125" style="121" customWidth="1"/>
    <col min="15103" max="15103" width="25.140625" style="121" customWidth="1"/>
    <col min="15104" max="15104" width="16.7109375" style="121" customWidth="1"/>
    <col min="15105" max="15351" width="9.140625" style="121"/>
    <col min="15352" max="15352" width="13.85546875" style="121" customWidth="1"/>
    <col min="15353" max="15353" width="14.140625" style="121" customWidth="1"/>
    <col min="15354" max="15354" width="13.42578125" style="121" customWidth="1"/>
    <col min="15355" max="15355" width="60.85546875" style="121" customWidth="1"/>
    <col min="15356" max="15356" width="80.140625" style="121" customWidth="1"/>
    <col min="15357" max="15357" width="16.7109375" style="121" customWidth="1"/>
    <col min="15358" max="15358" width="23.42578125" style="121" customWidth="1"/>
    <col min="15359" max="15359" width="25.140625" style="121" customWidth="1"/>
    <col min="15360" max="15360" width="16.7109375" style="121" customWidth="1"/>
    <col min="15361" max="15607" width="9.140625" style="121"/>
    <col min="15608" max="15608" width="13.85546875" style="121" customWidth="1"/>
    <col min="15609" max="15609" width="14.140625" style="121" customWidth="1"/>
    <col min="15610" max="15610" width="13.42578125" style="121" customWidth="1"/>
    <col min="15611" max="15611" width="60.85546875" style="121" customWidth="1"/>
    <col min="15612" max="15612" width="80.140625" style="121" customWidth="1"/>
    <col min="15613" max="15613" width="16.7109375" style="121" customWidth="1"/>
    <col min="15614" max="15614" width="23.42578125" style="121" customWidth="1"/>
    <col min="15615" max="15615" width="25.140625" style="121" customWidth="1"/>
    <col min="15616" max="15616" width="16.7109375" style="121" customWidth="1"/>
    <col min="15617" max="15863" width="9.140625" style="121"/>
    <col min="15864" max="15864" width="13.85546875" style="121" customWidth="1"/>
    <col min="15865" max="15865" width="14.140625" style="121" customWidth="1"/>
    <col min="15866" max="15866" width="13.42578125" style="121" customWidth="1"/>
    <col min="15867" max="15867" width="60.85546875" style="121" customWidth="1"/>
    <col min="15868" max="15868" width="80.140625" style="121" customWidth="1"/>
    <col min="15869" max="15869" width="16.7109375" style="121" customWidth="1"/>
    <col min="15870" max="15870" width="23.42578125" style="121" customWidth="1"/>
    <col min="15871" max="15871" width="25.140625" style="121" customWidth="1"/>
    <col min="15872" max="15872" width="16.7109375" style="121" customWidth="1"/>
    <col min="15873" max="16119" width="9.140625" style="121"/>
    <col min="16120" max="16120" width="13.85546875" style="121" customWidth="1"/>
    <col min="16121" max="16121" width="14.140625" style="121" customWidth="1"/>
    <col min="16122" max="16122" width="13.42578125" style="121" customWidth="1"/>
    <col min="16123" max="16123" width="60.85546875" style="121" customWidth="1"/>
    <col min="16124" max="16124" width="80.140625" style="121" customWidth="1"/>
    <col min="16125" max="16125" width="16.7109375" style="121" customWidth="1"/>
    <col min="16126" max="16126" width="23.42578125" style="121" customWidth="1"/>
    <col min="16127" max="16127" width="25.140625" style="121" customWidth="1"/>
    <col min="16128" max="16128" width="16.7109375" style="121" customWidth="1"/>
    <col min="16129" max="16384" width="9.140625" style="121"/>
  </cols>
  <sheetData>
    <row r="1" spans="1:10" s="9" customFormat="1" ht="20.25" x14ac:dyDescent="0.3">
      <c r="B1" s="198"/>
      <c r="C1" s="10"/>
      <c r="D1" s="11"/>
      <c r="E1" s="11"/>
      <c r="G1" s="146" t="s">
        <v>200</v>
      </c>
      <c r="H1" s="199"/>
      <c r="I1" s="14"/>
      <c r="J1" s="200"/>
    </row>
    <row r="2" spans="1:10" s="9" customFormat="1" ht="20.25" x14ac:dyDescent="0.3">
      <c r="B2" s="198"/>
      <c r="C2" s="10"/>
      <c r="D2" s="11"/>
      <c r="E2" s="11"/>
      <c r="G2" s="146" t="s">
        <v>21</v>
      </c>
      <c r="H2" s="199"/>
      <c r="I2" s="14"/>
      <c r="J2" s="14"/>
    </row>
    <row r="3" spans="1:10" s="9" customFormat="1" ht="20.25" x14ac:dyDescent="0.3">
      <c r="B3" s="198"/>
      <c r="C3" s="10"/>
      <c r="D3" s="11"/>
      <c r="E3" s="11"/>
      <c r="G3" s="146" t="s">
        <v>24</v>
      </c>
      <c r="H3" s="199"/>
      <c r="I3" s="15"/>
      <c r="J3" s="15"/>
    </row>
    <row r="4" spans="1:10" s="9" customFormat="1" ht="20.45" customHeight="1" x14ac:dyDescent="0.3">
      <c r="B4" s="198"/>
      <c r="C4" s="10"/>
      <c r="D4" s="11"/>
      <c r="E4" s="11"/>
      <c r="G4" s="201" t="s">
        <v>50</v>
      </c>
      <c r="H4" s="202"/>
      <c r="I4" s="203"/>
      <c r="J4" s="203"/>
    </row>
    <row r="5" spans="1:10" s="9" customFormat="1" ht="20.25" x14ac:dyDescent="0.3">
      <c r="B5" s="198"/>
      <c r="C5" s="10"/>
      <c r="D5" s="11"/>
      <c r="E5" s="11"/>
      <c r="G5" s="152" t="s">
        <v>51</v>
      </c>
      <c r="H5" s="204"/>
      <c r="I5" s="205"/>
      <c r="J5" s="205"/>
    </row>
    <row r="6" spans="1:10" s="9" customFormat="1" ht="21" customHeight="1" x14ac:dyDescent="0.2">
      <c r="A6" s="571" t="s">
        <v>25</v>
      </c>
      <c r="B6" s="571"/>
      <c r="C6" s="571"/>
      <c r="D6" s="571"/>
      <c r="E6" s="571"/>
      <c r="F6" s="571"/>
      <c r="G6" s="571"/>
      <c r="H6" s="571"/>
      <c r="I6" s="571"/>
      <c r="J6" s="571"/>
    </row>
    <row r="7" spans="1:10" s="19" customFormat="1" ht="27" x14ac:dyDescent="0.2">
      <c r="A7" s="572" t="s">
        <v>201</v>
      </c>
      <c r="B7" s="572"/>
      <c r="C7" s="572"/>
      <c r="D7" s="572"/>
      <c r="E7" s="572"/>
      <c r="F7" s="572"/>
      <c r="G7" s="572"/>
      <c r="H7" s="572"/>
      <c r="I7" s="572"/>
      <c r="J7" s="572"/>
    </row>
    <row r="8" spans="1:10" s="19" customFormat="1" ht="27" x14ac:dyDescent="0.25">
      <c r="A8" s="156" t="s">
        <v>19</v>
      </c>
      <c r="B8" s="206"/>
      <c r="C8" s="22"/>
      <c r="D8" s="22"/>
      <c r="E8" s="22"/>
      <c r="F8" s="22"/>
      <c r="G8" s="22"/>
      <c r="H8" s="22"/>
      <c r="I8" s="22"/>
      <c r="J8" s="22"/>
    </row>
    <row r="9" spans="1:10" s="19" customFormat="1" ht="21" thickBot="1" x14ac:dyDescent="0.3">
      <c r="A9" s="207" t="s">
        <v>20</v>
      </c>
      <c r="B9" s="208"/>
      <c r="C9" s="24"/>
      <c r="D9" s="25"/>
      <c r="E9" s="25"/>
      <c r="F9" s="27"/>
      <c r="I9" s="27"/>
      <c r="J9" s="27" t="s">
        <v>27</v>
      </c>
    </row>
    <row r="10" spans="1:10" s="29" customFormat="1" ht="26.25" customHeight="1" x14ac:dyDescent="0.2">
      <c r="A10" s="573" t="s">
        <v>202</v>
      </c>
      <c r="B10" s="576" t="s">
        <v>203</v>
      </c>
      <c r="C10" s="573" t="s">
        <v>204</v>
      </c>
      <c r="D10" s="578" t="s">
        <v>205</v>
      </c>
      <c r="E10" s="581" t="s">
        <v>206</v>
      </c>
      <c r="F10" s="584" t="s">
        <v>207</v>
      </c>
      <c r="G10" s="587" t="s">
        <v>208</v>
      </c>
      <c r="H10" s="567" t="s">
        <v>209</v>
      </c>
      <c r="I10" s="564" t="s">
        <v>210</v>
      </c>
      <c r="J10" s="567" t="s">
        <v>211</v>
      </c>
    </row>
    <row r="11" spans="1:10" s="29" customFormat="1" ht="23.25" customHeight="1" x14ac:dyDescent="0.2">
      <c r="A11" s="574"/>
      <c r="B11" s="577"/>
      <c r="C11" s="574"/>
      <c r="D11" s="579"/>
      <c r="E11" s="582"/>
      <c r="F11" s="585"/>
      <c r="G11" s="588"/>
      <c r="H11" s="568"/>
      <c r="I11" s="565"/>
      <c r="J11" s="568"/>
    </row>
    <row r="12" spans="1:10" s="29" customFormat="1" ht="21.75" customHeight="1" x14ac:dyDescent="0.2">
      <c r="A12" s="574"/>
      <c r="B12" s="577"/>
      <c r="C12" s="574"/>
      <c r="D12" s="579"/>
      <c r="E12" s="582"/>
      <c r="F12" s="585"/>
      <c r="G12" s="588"/>
      <c r="H12" s="568"/>
      <c r="I12" s="565"/>
      <c r="J12" s="568"/>
    </row>
    <row r="13" spans="1:10" s="29" customFormat="1" ht="53.45" customHeight="1" thickBot="1" x14ac:dyDescent="0.25">
      <c r="A13" s="575"/>
      <c r="B13" s="577"/>
      <c r="C13" s="575"/>
      <c r="D13" s="580"/>
      <c r="E13" s="583"/>
      <c r="F13" s="586"/>
      <c r="G13" s="589"/>
      <c r="H13" s="569"/>
      <c r="I13" s="566"/>
      <c r="J13" s="569"/>
    </row>
    <row r="14" spans="1:10" s="34" customFormat="1" ht="21" customHeight="1" thickBot="1" x14ac:dyDescent="0.25">
      <c r="A14" s="31" t="s">
        <v>37</v>
      </c>
      <c r="B14" s="31">
        <v>2</v>
      </c>
      <c r="C14" s="31">
        <v>3</v>
      </c>
      <c r="D14" s="209">
        <v>4</v>
      </c>
      <c r="E14" s="31">
        <v>5</v>
      </c>
      <c r="F14" s="209">
        <v>6</v>
      </c>
      <c r="G14" s="31">
        <v>7</v>
      </c>
      <c r="H14" s="31">
        <v>9</v>
      </c>
      <c r="I14" s="33">
        <v>8</v>
      </c>
      <c r="J14" s="31">
        <v>9</v>
      </c>
    </row>
    <row r="15" spans="1:10" s="34" customFormat="1" ht="21" customHeight="1" x14ac:dyDescent="0.2">
      <c r="A15" s="210" t="s">
        <v>39</v>
      </c>
      <c r="B15" s="211"/>
      <c r="C15" s="211"/>
      <c r="D15" s="212" t="s">
        <v>40</v>
      </c>
      <c r="E15" s="213"/>
      <c r="F15" s="214"/>
      <c r="G15" s="215"/>
      <c r="H15" s="216"/>
      <c r="I15" s="217">
        <f>I16</f>
        <v>2886152.42</v>
      </c>
      <c r="J15" s="216"/>
    </row>
    <row r="16" spans="1:10" s="34" customFormat="1" ht="21" customHeight="1" x14ac:dyDescent="0.2">
      <c r="A16" s="48" t="s">
        <v>41</v>
      </c>
      <c r="B16" s="218"/>
      <c r="C16" s="218"/>
      <c r="D16" s="219" t="s">
        <v>40</v>
      </c>
      <c r="E16" s="220"/>
      <c r="F16" s="221"/>
      <c r="G16" s="222"/>
      <c r="H16" s="223"/>
      <c r="I16" s="224">
        <f>I17+I21+I25</f>
        <v>2886152.42</v>
      </c>
      <c r="J16" s="223"/>
    </row>
    <row r="17" spans="1:10" s="34" customFormat="1" ht="21" customHeight="1" x14ac:dyDescent="0.2">
      <c r="A17" s="225" t="s">
        <v>212</v>
      </c>
      <c r="B17" s="225"/>
      <c r="C17" s="226"/>
      <c r="D17" s="227" t="s">
        <v>213</v>
      </c>
      <c r="E17" s="228"/>
      <c r="F17" s="229"/>
      <c r="G17" s="230"/>
      <c r="H17" s="231"/>
      <c r="I17" s="232">
        <f>I18</f>
        <v>376100</v>
      </c>
      <c r="J17" s="231"/>
    </row>
    <row r="18" spans="1:10" s="241" customFormat="1" ht="40.5" x14ac:dyDescent="0.2">
      <c r="A18" s="233" t="s">
        <v>86</v>
      </c>
      <c r="B18" s="233" t="s">
        <v>87</v>
      </c>
      <c r="C18" s="234" t="s">
        <v>88</v>
      </c>
      <c r="D18" s="235" t="s">
        <v>89</v>
      </c>
      <c r="E18" s="236"/>
      <c r="F18" s="237"/>
      <c r="G18" s="238"/>
      <c r="H18" s="239"/>
      <c r="I18" s="240">
        <f>SUM(I20)</f>
        <v>376100</v>
      </c>
      <c r="J18" s="239"/>
    </row>
    <row r="19" spans="1:10" s="241" customFormat="1" ht="21" customHeight="1" x14ac:dyDescent="0.2">
      <c r="A19" s="242"/>
      <c r="B19" s="242"/>
      <c r="C19" s="243"/>
      <c r="D19" s="244" t="s">
        <v>46</v>
      </c>
      <c r="E19" s="245"/>
      <c r="F19" s="246"/>
      <c r="G19" s="247"/>
      <c r="H19" s="248"/>
      <c r="I19" s="249"/>
      <c r="J19" s="248"/>
    </row>
    <row r="20" spans="1:10" s="241" customFormat="1" ht="56.25" x14ac:dyDescent="0.2">
      <c r="A20" s="242"/>
      <c r="B20" s="242"/>
      <c r="C20" s="243"/>
      <c r="D20" s="244"/>
      <c r="E20" s="245" t="s">
        <v>214</v>
      </c>
      <c r="F20" s="246" t="s">
        <v>215</v>
      </c>
      <c r="G20" s="247">
        <v>394259</v>
      </c>
      <c r="H20" s="248">
        <v>30.44</v>
      </c>
      <c r="I20" s="249">
        <f>120000+280000-23900</f>
        <v>376100</v>
      </c>
      <c r="J20" s="248"/>
    </row>
    <row r="21" spans="1:10" s="34" customFormat="1" ht="21" customHeight="1" x14ac:dyDescent="0.2">
      <c r="A21" s="250" t="s">
        <v>216</v>
      </c>
      <c r="B21" s="250"/>
      <c r="C21" s="251"/>
      <c r="D21" s="252" t="s">
        <v>217</v>
      </c>
      <c r="E21" s="253"/>
      <c r="F21" s="254"/>
      <c r="G21" s="255"/>
      <c r="H21" s="256"/>
      <c r="I21" s="257">
        <f>I22</f>
        <v>450000</v>
      </c>
      <c r="J21" s="256"/>
    </row>
    <row r="22" spans="1:10" s="241" customFormat="1" ht="40.5" x14ac:dyDescent="0.2">
      <c r="A22" s="242" t="s">
        <v>90</v>
      </c>
      <c r="B22" s="242" t="s">
        <v>91</v>
      </c>
      <c r="C22" s="243" t="s">
        <v>92</v>
      </c>
      <c r="D22" s="258" t="s">
        <v>93</v>
      </c>
      <c r="E22" s="245"/>
      <c r="F22" s="246"/>
      <c r="G22" s="247"/>
      <c r="H22" s="248"/>
      <c r="I22" s="249">
        <f>SUM(I24)</f>
        <v>450000</v>
      </c>
      <c r="J22" s="248"/>
    </row>
    <row r="23" spans="1:10" s="241" customFormat="1" ht="21" customHeight="1" x14ac:dyDescent="0.2">
      <c r="A23" s="242"/>
      <c r="B23" s="242"/>
      <c r="C23" s="243"/>
      <c r="D23" s="244" t="s">
        <v>46</v>
      </c>
      <c r="E23" s="245"/>
      <c r="F23" s="246"/>
      <c r="G23" s="247"/>
      <c r="H23" s="248"/>
      <c r="I23" s="249"/>
      <c r="J23" s="248"/>
    </row>
    <row r="24" spans="1:10" s="241" customFormat="1" ht="37.5" x14ac:dyDescent="0.2">
      <c r="A24" s="242"/>
      <c r="B24" s="242"/>
      <c r="C24" s="243"/>
      <c r="D24" s="244"/>
      <c r="E24" s="245" t="s">
        <v>218</v>
      </c>
      <c r="F24" s="246">
        <v>2020</v>
      </c>
      <c r="G24" s="247">
        <v>450000</v>
      </c>
      <c r="H24" s="248"/>
      <c r="I24" s="249">
        <f>450000</f>
        <v>450000</v>
      </c>
      <c r="J24" s="248"/>
    </row>
    <row r="25" spans="1:10" s="34" customFormat="1" ht="21" customHeight="1" x14ac:dyDescent="0.2">
      <c r="A25" s="225" t="s">
        <v>219</v>
      </c>
      <c r="B25" s="225"/>
      <c r="C25" s="226"/>
      <c r="D25" s="227" t="s">
        <v>220</v>
      </c>
      <c r="E25" s="259"/>
      <c r="F25" s="260"/>
      <c r="G25" s="261"/>
      <c r="H25" s="262"/>
      <c r="I25" s="260">
        <f>I26+I29+I35</f>
        <v>2060052.42</v>
      </c>
      <c r="J25" s="262"/>
    </row>
    <row r="26" spans="1:10" s="34" customFormat="1" ht="40.5" x14ac:dyDescent="0.2">
      <c r="A26" s="233" t="s">
        <v>221</v>
      </c>
      <c r="B26" s="233" t="s">
        <v>222</v>
      </c>
      <c r="C26" s="234" t="s">
        <v>114</v>
      </c>
      <c r="D26" s="263" t="s">
        <v>223</v>
      </c>
      <c r="E26" s="264"/>
      <c r="F26" s="265"/>
      <c r="G26" s="266"/>
      <c r="H26" s="267"/>
      <c r="I26" s="265">
        <f>I28</f>
        <v>313600</v>
      </c>
      <c r="J26" s="267"/>
    </row>
    <row r="27" spans="1:10" s="34" customFormat="1" ht="20.25" x14ac:dyDescent="0.2">
      <c r="A27" s="242"/>
      <c r="B27" s="242"/>
      <c r="C27" s="243"/>
      <c r="D27" s="244" t="s">
        <v>46</v>
      </c>
      <c r="E27" s="268"/>
      <c r="F27" s="269"/>
      <c r="G27" s="270"/>
      <c r="H27" s="271"/>
      <c r="I27" s="272"/>
      <c r="J27" s="271"/>
    </row>
    <row r="28" spans="1:10" s="34" customFormat="1" ht="56.25" x14ac:dyDescent="0.2">
      <c r="A28" s="242"/>
      <c r="B28" s="242"/>
      <c r="C28" s="243"/>
      <c r="D28" s="244"/>
      <c r="E28" s="245" t="s">
        <v>224</v>
      </c>
      <c r="F28" s="246" t="s">
        <v>215</v>
      </c>
      <c r="G28" s="247">
        <v>1054831</v>
      </c>
      <c r="H28" s="271"/>
      <c r="I28" s="249">
        <f>180000+130000+3600</f>
        <v>313600</v>
      </c>
      <c r="J28" s="271"/>
    </row>
    <row r="29" spans="1:10" s="34" customFormat="1" ht="40.5" x14ac:dyDescent="0.2">
      <c r="A29" s="233" t="s">
        <v>112</v>
      </c>
      <c r="B29" s="233" t="s">
        <v>113</v>
      </c>
      <c r="C29" s="234" t="s">
        <v>114</v>
      </c>
      <c r="D29" s="235" t="s">
        <v>225</v>
      </c>
      <c r="E29" s="236"/>
      <c r="F29" s="237"/>
      <c r="G29" s="238"/>
      <c r="H29" s="267"/>
      <c r="I29" s="240">
        <f>I31+I32+I33+I34</f>
        <v>588682.41999999993</v>
      </c>
      <c r="J29" s="267"/>
    </row>
    <row r="30" spans="1:10" s="34" customFormat="1" ht="20.25" x14ac:dyDescent="0.2">
      <c r="A30" s="242"/>
      <c r="B30" s="242"/>
      <c r="C30" s="243"/>
      <c r="D30" s="244" t="s">
        <v>46</v>
      </c>
      <c r="E30" s="245"/>
      <c r="F30" s="246"/>
      <c r="G30" s="247"/>
      <c r="H30" s="271"/>
      <c r="I30" s="249"/>
      <c r="J30" s="271"/>
    </row>
    <row r="31" spans="1:10" s="34" customFormat="1" ht="56.25" x14ac:dyDescent="0.2">
      <c r="A31" s="242"/>
      <c r="B31" s="242"/>
      <c r="C31" s="243"/>
      <c r="D31" s="244"/>
      <c r="E31" s="245" t="s">
        <v>226</v>
      </c>
      <c r="F31" s="246">
        <v>2020</v>
      </c>
      <c r="G31" s="247"/>
      <c r="H31" s="271"/>
      <c r="I31" s="249">
        <f>130000+60000+10300</f>
        <v>200300</v>
      </c>
      <c r="J31" s="271"/>
    </row>
    <row r="32" spans="1:10" s="34" customFormat="1" ht="56.25" x14ac:dyDescent="0.2">
      <c r="A32" s="242"/>
      <c r="B32" s="242"/>
      <c r="C32" s="243"/>
      <c r="D32" s="244"/>
      <c r="E32" s="245" t="s">
        <v>227</v>
      </c>
      <c r="F32" s="246">
        <v>2020</v>
      </c>
      <c r="G32" s="247"/>
      <c r="H32" s="271"/>
      <c r="I32" s="249">
        <f>70000+3700</f>
        <v>73700</v>
      </c>
      <c r="J32" s="271"/>
    </row>
    <row r="33" spans="1:10" s="34" customFormat="1" ht="37.5" x14ac:dyDescent="0.2">
      <c r="A33" s="242"/>
      <c r="B33" s="242"/>
      <c r="C33" s="243"/>
      <c r="D33" s="244"/>
      <c r="E33" s="245" t="s">
        <v>228</v>
      </c>
      <c r="F33" s="246" t="s">
        <v>215</v>
      </c>
      <c r="G33" s="247">
        <v>943394</v>
      </c>
      <c r="H33" s="248">
        <v>55.12</v>
      </c>
      <c r="I33" s="249">
        <f>32352.78+6003.2+22326.44-6003.2-22326.44+28329.64-23000</f>
        <v>37682.42</v>
      </c>
      <c r="J33" s="271"/>
    </row>
    <row r="34" spans="1:10" s="34" customFormat="1" ht="37.5" x14ac:dyDescent="0.2">
      <c r="A34" s="242"/>
      <c r="B34" s="242"/>
      <c r="C34" s="243"/>
      <c r="D34" s="244"/>
      <c r="E34" s="245" t="s">
        <v>229</v>
      </c>
      <c r="F34" s="246" t="s">
        <v>215</v>
      </c>
      <c r="G34" s="247"/>
      <c r="H34" s="248"/>
      <c r="I34" s="249">
        <f>300000-23000</f>
        <v>277000</v>
      </c>
      <c r="J34" s="271"/>
    </row>
    <row r="35" spans="1:10" s="34" customFormat="1" ht="60.75" x14ac:dyDescent="0.2">
      <c r="A35" s="233" t="s">
        <v>116</v>
      </c>
      <c r="B35" s="233" t="s">
        <v>117</v>
      </c>
      <c r="C35" s="234" t="s">
        <v>118</v>
      </c>
      <c r="D35" s="263" t="s">
        <v>230</v>
      </c>
      <c r="E35" s="264"/>
      <c r="F35" s="265"/>
      <c r="G35" s="266"/>
      <c r="H35" s="267"/>
      <c r="I35" s="265">
        <f>SUM(I37:I40)</f>
        <v>1157770</v>
      </c>
      <c r="J35" s="267"/>
    </row>
    <row r="36" spans="1:10" s="34" customFormat="1" ht="20.25" x14ac:dyDescent="0.2">
      <c r="A36" s="242"/>
      <c r="B36" s="242"/>
      <c r="C36" s="243"/>
      <c r="D36" s="273" t="s">
        <v>46</v>
      </c>
      <c r="E36" s="274"/>
      <c r="F36" s="275"/>
      <c r="G36" s="276"/>
      <c r="H36" s="271"/>
      <c r="I36" s="277"/>
      <c r="J36" s="271"/>
    </row>
    <row r="37" spans="1:10" s="34" customFormat="1" ht="37.5" x14ac:dyDescent="0.2">
      <c r="A37" s="242"/>
      <c r="B37" s="242"/>
      <c r="C37" s="243"/>
      <c r="D37" s="273"/>
      <c r="E37" s="245" t="s">
        <v>231</v>
      </c>
      <c r="F37" s="246" t="s">
        <v>232</v>
      </c>
      <c r="G37" s="247">
        <v>1499220</v>
      </c>
      <c r="H37" s="271">
        <v>34.82</v>
      </c>
      <c r="I37" s="277">
        <f>285000+231000+17970-28329.64+6003.2+22326.44+10250-10250</f>
        <v>533970</v>
      </c>
      <c r="J37" s="271"/>
    </row>
    <row r="38" spans="1:10" s="34" customFormat="1" ht="63" customHeight="1" x14ac:dyDescent="0.2">
      <c r="A38" s="242"/>
      <c r="B38" s="242"/>
      <c r="C38" s="243"/>
      <c r="D38" s="273"/>
      <c r="E38" s="245" t="s">
        <v>233</v>
      </c>
      <c r="F38" s="246" t="s">
        <v>234</v>
      </c>
      <c r="G38" s="247">
        <v>1497670</v>
      </c>
      <c r="H38" s="271">
        <v>51</v>
      </c>
      <c r="I38" s="277">
        <v>565000</v>
      </c>
      <c r="J38" s="271"/>
    </row>
    <row r="39" spans="1:10" s="34" customFormat="1" ht="37.5" x14ac:dyDescent="0.2">
      <c r="A39" s="242"/>
      <c r="B39" s="242"/>
      <c r="C39" s="243"/>
      <c r="D39" s="273"/>
      <c r="E39" s="245" t="s">
        <v>235</v>
      </c>
      <c r="F39" s="246">
        <v>2020</v>
      </c>
      <c r="G39" s="247"/>
      <c r="H39" s="271"/>
      <c r="I39" s="277">
        <f>50000-4400</f>
        <v>45600</v>
      </c>
      <c r="J39" s="271"/>
    </row>
    <row r="40" spans="1:10" s="34" customFormat="1" ht="37.5" x14ac:dyDescent="0.2">
      <c r="A40" s="242"/>
      <c r="B40" s="242"/>
      <c r="C40" s="243"/>
      <c r="D40" s="273"/>
      <c r="E40" s="245" t="s">
        <v>236</v>
      </c>
      <c r="F40" s="246" t="s">
        <v>215</v>
      </c>
      <c r="G40" s="247">
        <v>1174445</v>
      </c>
      <c r="H40" s="271">
        <v>80.400000000000006</v>
      </c>
      <c r="I40" s="277">
        <v>13200</v>
      </c>
      <c r="J40" s="271"/>
    </row>
    <row r="41" spans="1:10" s="34" customFormat="1" ht="20.25" x14ac:dyDescent="0.2">
      <c r="A41" s="278" t="s">
        <v>130</v>
      </c>
      <c r="B41" s="279"/>
      <c r="C41" s="280"/>
      <c r="D41" s="281" t="s">
        <v>237</v>
      </c>
      <c r="E41" s="282"/>
      <c r="F41" s="283"/>
      <c r="G41" s="284"/>
      <c r="H41" s="285"/>
      <c r="I41" s="286">
        <f>I42</f>
        <v>1481265.79</v>
      </c>
      <c r="J41" s="285"/>
    </row>
    <row r="42" spans="1:10" s="34" customFormat="1" ht="20.25" x14ac:dyDescent="0.2">
      <c r="A42" s="287" t="s">
        <v>238</v>
      </c>
      <c r="B42" s="288"/>
      <c r="C42" s="289"/>
      <c r="D42" s="290" t="s">
        <v>237</v>
      </c>
      <c r="E42" s="245"/>
      <c r="F42" s="246"/>
      <c r="G42" s="247"/>
      <c r="H42" s="271"/>
      <c r="I42" s="277">
        <f>I44</f>
        <v>1481265.79</v>
      </c>
      <c r="J42" s="271"/>
    </row>
    <row r="43" spans="1:10" s="34" customFormat="1" ht="20.25" x14ac:dyDescent="0.2">
      <c r="A43" s="291" t="s">
        <v>151</v>
      </c>
      <c r="B43" s="292"/>
      <c r="C43" s="293"/>
      <c r="D43" s="294"/>
      <c r="E43" s="295"/>
      <c r="F43" s="296"/>
      <c r="G43" s="297"/>
      <c r="H43" s="262"/>
      <c r="I43" s="298"/>
      <c r="J43" s="262"/>
    </row>
    <row r="44" spans="1:10" s="34" customFormat="1" ht="101.25" x14ac:dyDescent="0.2">
      <c r="A44" s="233" t="s">
        <v>151</v>
      </c>
      <c r="B44" s="299">
        <v>1020</v>
      </c>
      <c r="C44" s="300" t="s">
        <v>239</v>
      </c>
      <c r="D44" s="263" t="s">
        <v>240</v>
      </c>
      <c r="E44" s="236"/>
      <c r="F44" s="237"/>
      <c r="G44" s="238"/>
      <c r="H44" s="267"/>
      <c r="I44" s="301">
        <f>SUM(I46:I50)</f>
        <v>1481265.79</v>
      </c>
      <c r="J44" s="267"/>
    </row>
    <row r="45" spans="1:10" s="34" customFormat="1" ht="20.25" x14ac:dyDescent="0.2">
      <c r="A45" s="242"/>
      <c r="B45" s="242"/>
      <c r="C45" s="243"/>
      <c r="D45" s="244" t="s">
        <v>46</v>
      </c>
      <c r="E45" s="245"/>
      <c r="F45" s="246"/>
      <c r="G45" s="247"/>
      <c r="H45" s="271"/>
      <c r="I45" s="277"/>
      <c r="J45" s="271"/>
    </row>
    <row r="46" spans="1:10" s="34" customFormat="1" ht="112.5" x14ac:dyDescent="0.2">
      <c r="A46" s="242"/>
      <c r="B46" s="242"/>
      <c r="C46" s="243"/>
      <c r="D46" s="244"/>
      <c r="E46" s="245" t="s">
        <v>241</v>
      </c>
      <c r="F46" s="246">
        <v>2020</v>
      </c>
      <c r="G46" s="247"/>
      <c r="H46" s="302"/>
      <c r="I46" s="277">
        <f>200000+222000+130000-4000</f>
        <v>548000</v>
      </c>
      <c r="J46" s="271"/>
    </row>
    <row r="47" spans="1:10" s="34" customFormat="1" ht="20.25" x14ac:dyDescent="0.2">
      <c r="A47" s="242"/>
      <c r="B47" s="242"/>
      <c r="C47" s="243"/>
      <c r="D47" s="244"/>
      <c r="E47" s="245" t="s">
        <v>242</v>
      </c>
      <c r="F47" s="246" t="s">
        <v>215</v>
      </c>
      <c r="G47" s="247">
        <v>1537426</v>
      </c>
      <c r="H47" s="248">
        <v>30.94</v>
      </c>
      <c r="I47" s="277">
        <f>55500+815765.79-4100</f>
        <v>867165.79</v>
      </c>
      <c r="J47" s="271"/>
    </row>
    <row r="48" spans="1:10" s="34" customFormat="1" ht="37.5" x14ac:dyDescent="0.2">
      <c r="A48" s="242"/>
      <c r="B48" s="242"/>
      <c r="C48" s="243"/>
      <c r="D48" s="244"/>
      <c r="E48" s="245" t="s">
        <v>243</v>
      </c>
      <c r="F48" s="246"/>
      <c r="G48" s="247"/>
      <c r="H48" s="248"/>
      <c r="I48" s="277">
        <v>18000</v>
      </c>
      <c r="J48" s="271"/>
    </row>
    <row r="49" spans="1:10" s="34" customFormat="1" ht="93.75" x14ac:dyDescent="0.2">
      <c r="A49" s="242"/>
      <c r="B49" s="242"/>
      <c r="C49" s="243"/>
      <c r="D49" s="244"/>
      <c r="E49" s="245" t="s">
        <v>244</v>
      </c>
      <c r="F49" s="246">
        <v>2020</v>
      </c>
      <c r="G49" s="247"/>
      <c r="H49" s="248"/>
      <c r="I49" s="277">
        <f>4050+20000</f>
        <v>24050</v>
      </c>
      <c r="J49" s="271"/>
    </row>
    <row r="50" spans="1:10" s="34" customFormat="1" ht="94.5" thickBot="1" x14ac:dyDescent="0.25">
      <c r="A50" s="242"/>
      <c r="B50" s="242"/>
      <c r="C50" s="243"/>
      <c r="D50" s="244"/>
      <c r="E50" s="245" t="s">
        <v>245</v>
      </c>
      <c r="F50" s="246">
        <v>2020</v>
      </c>
      <c r="G50" s="247"/>
      <c r="H50" s="248"/>
      <c r="I50" s="277">
        <f>4050+20000</f>
        <v>24050</v>
      </c>
      <c r="J50" s="271"/>
    </row>
    <row r="51" spans="1:10" s="309" customFormat="1" ht="33" customHeight="1" thickBot="1" x14ac:dyDescent="0.25">
      <c r="A51" s="303" t="s">
        <v>246</v>
      </c>
      <c r="B51" s="303" t="s">
        <v>246</v>
      </c>
      <c r="C51" s="303" t="s">
        <v>246</v>
      </c>
      <c r="D51" s="304" t="s">
        <v>5</v>
      </c>
      <c r="E51" s="305" t="s">
        <v>246</v>
      </c>
      <c r="F51" s="306" t="s">
        <v>246</v>
      </c>
      <c r="G51" s="307" t="s">
        <v>246</v>
      </c>
      <c r="H51" s="307" t="s">
        <v>246</v>
      </c>
      <c r="I51" s="308">
        <f>I15+I41</f>
        <v>4367418.21</v>
      </c>
      <c r="J51" s="307" t="s">
        <v>246</v>
      </c>
    </row>
    <row r="52" spans="1:10" ht="18.75" x14ac:dyDescent="0.2">
      <c r="B52" s="310"/>
      <c r="C52" s="311"/>
      <c r="D52" s="312"/>
      <c r="E52" s="312"/>
      <c r="F52" s="313"/>
      <c r="G52" s="313"/>
      <c r="H52" s="313"/>
      <c r="I52" s="313"/>
      <c r="J52" s="314"/>
    </row>
    <row r="53" spans="1:10" ht="18.75" x14ac:dyDescent="0.2">
      <c r="F53" s="315"/>
      <c r="G53" s="315"/>
      <c r="H53" s="315"/>
      <c r="I53" s="315"/>
      <c r="J53" s="316"/>
    </row>
    <row r="54" spans="1:10" ht="20.25" x14ac:dyDescent="0.2">
      <c r="E54" s="570" t="s">
        <v>247</v>
      </c>
      <c r="F54" s="570"/>
      <c r="G54" s="570"/>
      <c r="H54" s="317"/>
      <c r="I54" s="315"/>
      <c r="J54" s="316"/>
    </row>
    <row r="55" spans="1:10" ht="18.75" x14ac:dyDescent="0.2">
      <c r="F55" s="315"/>
      <c r="G55" s="315"/>
      <c r="H55" s="315"/>
      <c r="I55" s="315"/>
      <c r="J55" s="316"/>
    </row>
    <row r="56" spans="1:10" ht="18.75" x14ac:dyDescent="0.2">
      <c r="F56" s="315"/>
      <c r="G56" s="315"/>
      <c r="H56" s="315"/>
      <c r="I56" s="315"/>
      <c r="J56" s="316"/>
    </row>
    <row r="57" spans="1:10" ht="18.75" x14ac:dyDescent="0.2">
      <c r="F57" s="315"/>
      <c r="G57" s="315"/>
      <c r="H57" s="315"/>
      <c r="I57" s="315"/>
      <c r="J57" s="316"/>
    </row>
    <row r="58" spans="1:10" ht="18.75" x14ac:dyDescent="0.2">
      <c r="F58" s="315"/>
      <c r="G58" s="315"/>
      <c r="H58" s="315"/>
      <c r="I58" s="315"/>
      <c r="J58" s="316"/>
    </row>
    <row r="59" spans="1:10" ht="18.75" x14ac:dyDescent="0.2">
      <c r="F59" s="315"/>
      <c r="G59" s="315"/>
      <c r="H59" s="315"/>
      <c r="I59" s="315"/>
      <c r="J59" s="316"/>
    </row>
    <row r="60" spans="1:10" ht="18.75" x14ac:dyDescent="0.2">
      <c r="F60" s="315"/>
      <c r="G60" s="315"/>
      <c r="H60" s="315"/>
      <c r="I60" s="315"/>
      <c r="J60" s="316"/>
    </row>
    <row r="61" spans="1:10" ht="18.75" x14ac:dyDescent="0.2">
      <c r="F61" s="315"/>
      <c r="G61" s="315"/>
      <c r="H61" s="315"/>
      <c r="I61" s="315"/>
      <c r="J61" s="316"/>
    </row>
    <row r="62" spans="1:10" ht="18.75" x14ac:dyDescent="0.2">
      <c r="F62" s="315"/>
      <c r="G62" s="315"/>
      <c r="H62" s="315"/>
      <c r="I62" s="315"/>
      <c r="J62" s="316"/>
    </row>
    <row r="63" spans="1:10" ht="18.75" x14ac:dyDescent="0.2">
      <c r="F63" s="315"/>
      <c r="G63" s="315"/>
      <c r="H63" s="315"/>
      <c r="I63" s="315"/>
      <c r="J63" s="316"/>
    </row>
    <row r="64" spans="1:10" ht="18.75" x14ac:dyDescent="0.2">
      <c r="F64" s="315"/>
      <c r="G64" s="315"/>
      <c r="H64" s="315"/>
      <c r="I64" s="315"/>
      <c r="J64" s="316"/>
    </row>
    <row r="65" spans="2:10" ht="18.75" x14ac:dyDescent="0.2">
      <c r="F65" s="315"/>
      <c r="G65" s="315"/>
      <c r="H65" s="315"/>
      <c r="I65" s="315"/>
      <c r="J65" s="316"/>
    </row>
    <row r="66" spans="2:10" ht="18.75" x14ac:dyDescent="0.2">
      <c r="F66" s="315"/>
      <c r="G66" s="315"/>
      <c r="H66" s="315"/>
      <c r="I66" s="315"/>
      <c r="J66" s="316"/>
    </row>
    <row r="67" spans="2:10" ht="18.75" x14ac:dyDescent="0.2">
      <c r="F67" s="315"/>
      <c r="G67" s="315"/>
      <c r="H67" s="315"/>
      <c r="I67" s="315"/>
      <c r="J67" s="316"/>
    </row>
    <row r="68" spans="2:10" ht="18.75" x14ac:dyDescent="0.2">
      <c r="B68" s="121"/>
      <c r="C68" s="121"/>
      <c r="D68" s="121"/>
      <c r="E68" s="121"/>
      <c r="F68" s="315"/>
      <c r="G68" s="315"/>
      <c r="H68" s="315"/>
      <c r="I68" s="315"/>
      <c r="J68" s="316"/>
    </row>
    <row r="69" spans="2:10" ht="18.75" x14ac:dyDescent="0.2">
      <c r="B69" s="121"/>
      <c r="C69" s="121"/>
      <c r="D69" s="121"/>
      <c r="E69" s="121"/>
      <c r="F69" s="315"/>
      <c r="G69" s="315"/>
      <c r="H69" s="315"/>
      <c r="I69" s="315"/>
      <c r="J69" s="316"/>
    </row>
    <row r="70" spans="2:10" ht="18.75" x14ac:dyDescent="0.2">
      <c r="B70" s="121"/>
      <c r="C70" s="121"/>
      <c r="D70" s="121"/>
      <c r="E70" s="121"/>
      <c r="F70" s="315"/>
      <c r="G70" s="315"/>
      <c r="H70" s="315"/>
      <c r="I70" s="315"/>
      <c r="J70" s="316"/>
    </row>
    <row r="71" spans="2:10" ht="18.75" x14ac:dyDescent="0.2">
      <c r="B71" s="121"/>
      <c r="C71" s="121"/>
      <c r="D71" s="121"/>
      <c r="E71" s="121"/>
      <c r="F71" s="315"/>
      <c r="G71" s="315"/>
      <c r="H71" s="315"/>
      <c r="I71" s="315"/>
      <c r="J71" s="316"/>
    </row>
    <row r="72" spans="2:10" ht="18.75" x14ac:dyDescent="0.2">
      <c r="B72" s="121"/>
      <c r="C72" s="121"/>
      <c r="D72" s="121"/>
      <c r="E72" s="121"/>
      <c r="F72" s="315"/>
      <c r="G72" s="315"/>
      <c r="H72" s="315"/>
      <c r="I72" s="315"/>
      <c r="J72" s="316"/>
    </row>
    <row r="73" spans="2:10" ht="18.75" x14ac:dyDescent="0.2">
      <c r="B73" s="121"/>
      <c r="C73" s="121"/>
      <c r="D73" s="121"/>
      <c r="E73" s="121"/>
      <c r="F73" s="315"/>
      <c r="G73" s="315"/>
      <c r="H73" s="315"/>
      <c r="I73" s="315"/>
      <c r="J73" s="316"/>
    </row>
    <row r="74" spans="2:10" ht="18.75" x14ac:dyDescent="0.2">
      <c r="B74" s="121"/>
      <c r="C74" s="121"/>
      <c r="D74" s="121"/>
      <c r="E74" s="121"/>
      <c r="F74" s="315"/>
      <c r="G74" s="315"/>
      <c r="H74" s="315"/>
      <c r="I74" s="315"/>
      <c r="J74" s="316"/>
    </row>
    <row r="75" spans="2:10" ht="18.75" x14ac:dyDescent="0.2">
      <c r="B75" s="121"/>
      <c r="C75" s="121"/>
      <c r="D75" s="121"/>
      <c r="E75" s="121"/>
      <c r="F75" s="315"/>
      <c r="G75" s="315"/>
      <c r="H75" s="315"/>
      <c r="I75" s="315"/>
      <c r="J75" s="316"/>
    </row>
    <row r="76" spans="2:10" ht="18.75" x14ac:dyDescent="0.2">
      <c r="B76" s="121"/>
      <c r="C76" s="121"/>
      <c r="D76" s="121"/>
      <c r="E76" s="121"/>
      <c r="F76" s="315"/>
      <c r="G76" s="315"/>
      <c r="H76" s="315"/>
      <c r="I76" s="315"/>
      <c r="J76" s="316"/>
    </row>
    <row r="77" spans="2:10" ht="18.75" x14ac:dyDescent="0.2">
      <c r="B77" s="121"/>
      <c r="C77" s="121"/>
      <c r="D77" s="121"/>
      <c r="E77" s="121"/>
      <c r="F77" s="315"/>
      <c r="G77" s="315"/>
      <c r="H77" s="315"/>
      <c r="I77" s="315"/>
      <c r="J77" s="316"/>
    </row>
    <row r="78" spans="2:10" ht="18.75" x14ac:dyDescent="0.2">
      <c r="B78" s="121"/>
      <c r="C78" s="121"/>
      <c r="D78" s="121"/>
      <c r="E78" s="121"/>
      <c r="F78" s="315"/>
      <c r="G78" s="315"/>
      <c r="H78" s="315"/>
      <c r="I78" s="315"/>
      <c r="J78" s="316"/>
    </row>
    <row r="79" spans="2:10" ht="18.75" x14ac:dyDescent="0.2">
      <c r="B79" s="121"/>
      <c r="C79" s="121"/>
      <c r="D79" s="121"/>
      <c r="E79" s="121"/>
      <c r="F79" s="315"/>
      <c r="G79" s="315"/>
      <c r="H79" s="315"/>
      <c r="I79" s="315"/>
      <c r="J79" s="316"/>
    </row>
    <row r="80" spans="2:10" ht="18.75" x14ac:dyDescent="0.2">
      <c r="B80" s="121"/>
      <c r="C80" s="121"/>
      <c r="D80" s="121"/>
      <c r="E80" s="121"/>
      <c r="F80" s="315"/>
      <c r="G80" s="315"/>
      <c r="H80" s="315"/>
      <c r="I80" s="315"/>
      <c r="J80" s="316"/>
    </row>
    <row r="81" spans="2:10" ht="18.75" x14ac:dyDescent="0.2">
      <c r="B81" s="121"/>
      <c r="C81" s="121"/>
      <c r="D81" s="121"/>
      <c r="E81" s="121"/>
      <c r="F81" s="315"/>
      <c r="G81" s="315"/>
      <c r="H81" s="315"/>
      <c r="I81" s="315"/>
      <c r="J81" s="316"/>
    </row>
    <row r="82" spans="2:10" ht="18.75" x14ac:dyDescent="0.2">
      <c r="B82" s="121"/>
      <c r="C82" s="121"/>
      <c r="D82" s="121"/>
      <c r="E82" s="121"/>
      <c r="F82" s="315"/>
      <c r="G82" s="315"/>
      <c r="H82" s="315"/>
      <c r="I82" s="315"/>
      <c r="J82" s="316"/>
    </row>
    <row r="83" spans="2:10" ht="18.75" x14ac:dyDescent="0.2">
      <c r="B83" s="121"/>
      <c r="C83" s="121"/>
      <c r="D83" s="121"/>
      <c r="E83" s="121"/>
      <c r="F83" s="315"/>
      <c r="G83" s="315"/>
      <c r="H83" s="315"/>
      <c r="I83" s="315"/>
      <c r="J83" s="316"/>
    </row>
    <row r="84" spans="2:10" ht="18.75" x14ac:dyDescent="0.2">
      <c r="B84" s="121"/>
      <c r="C84" s="121"/>
      <c r="D84" s="121"/>
      <c r="E84" s="121"/>
      <c r="F84" s="315"/>
      <c r="G84" s="315"/>
      <c r="H84" s="315"/>
      <c r="I84" s="315"/>
      <c r="J84" s="316"/>
    </row>
    <row r="85" spans="2:10" ht="18.75" x14ac:dyDescent="0.2">
      <c r="B85" s="121"/>
      <c r="C85" s="121"/>
      <c r="D85" s="121"/>
      <c r="E85" s="121"/>
      <c r="F85" s="315"/>
      <c r="G85" s="315"/>
      <c r="H85" s="315"/>
      <c r="I85" s="315"/>
      <c r="J85" s="316"/>
    </row>
    <row r="86" spans="2:10" ht="18.75" x14ac:dyDescent="0.2">
      <c r="B86" s="121"/>
      <c r="C86" s="121"/>
      <c r="D86" s="121"/>
      <c r="E86" s="121"/>
      <c r="F86" s="315"/>
      <c r="G86" s="315"/>
      <c r="H86" s="315"/>
      <c r="I86" s="315"/>
      <c r="J86" s="316"/>
    </row>
    <row r="87" spans="2:10" ht="18.75" x14ac:dyDescent="0.2">
      <c r="B87" s="121"/>
      <c r="C87" s="121"/>
      <c r="D87" s="121"/>
      <c r="E87" s="121"/>
      <c r="F87" s="315"/>
      <c r="G87" s="315"/>
      <c r="H87" s="315"/>
      <c r="I87" s="315"/>
      <c r="J87" s="316"/>
    </row>
    <row r="88" spans="2:10" ht="18.75" x14ac:dyDescent="0.2">
      <c r="B88" s="121"/>
      <c r="C88" s="121"/>
      <c r="D88" s="121"/>
      <c r="E88" s="121"/>
      <c r="F88" s="315"/>
      <c r="G88" s="315"/>
      <c r="H88" s="315"/>
      <c r="I88" s="315"/>
      <c r="J88" s="316"/>
    </row>
    <row r="103" spans="2:10" x14ac:dyDescent="0.2">
      <c r="B103" s="318"/>
      <c r="C103" s="121"/>
      <c r="D103" s="121"/>
      <c r="E103" s="121"/>
      <c r="F103" s="121"/>
      <c r="G103" s="121"/>
      <c r="H103" s="121"/>
      <c r="I103" s="121"/>
      <c r="J103" s="123"/>
    </row>
    <row r="104" spans="2:10" x14ac:dyDescent="0.2">
      <c r="B104" s="318"/>
      <c r="C104" s="121"/>
      <c r="D104" s="121"/>
      <c r="E104" s="121"/>
      <c r="F104" s="121"/>
      <c r="G104" s="121"/>
      <c r="H104" s="121"/>
      <c r="I104" s="121"/>
      <c r="J104" s="123"/>
    </row>
    <row r="105" spans="2:10" x14ac:dyDescent="0.2">
      <c r="B105" s="318"/>
      <c r="C105" s="121"/>
      <c r="D105" s="121"/>
      <c r="E105" s="121"/>
      <c r="F105" s="121"/>
      <c r="G105" s="121"/>
      <c r="H105" s="121"/>
      <c r="I105" s="121"/>
      <c r="J105" s="123"/>
    </row>
    <row r="106" spans="2:10" x14ac:dyDescent="0.2">
      <c r="B106" s="318"/>
      <c r="C106" s="121"/>
      <c r="D106" s="121"/>
      <c r="E106" s="121"/>
      <c r="F106" s="121"/>
      <c r="G106" s="121"/>
      <c r="H106" s="121"/>
      <c r="I106" s="121"/>
      <c r="J106" s="123"/>
    </row>
    <row r="107" spans="2:10" x14ac:dyDescent="0.2">
      <c r="B107" s="318"/>
      <c r="C107" s="121"/>
      <c r="D107" s="121"/>
      <c r="E107" s="121"/>
      <c r="F107" s="121"/>
      <c r="G107" s="121"/>
      <c r="H107" s="121"/>
      <c r="I107" s="121"/>
      <c r="J107" s="123"/>
    </row>
    <row r="108" spans="2:10" x14ac:dyDescent="0.2">
      <c r="B108" s="318"/>
      <c r="C108" s="121"/>
      <c r="D108" s="121"/>
      <c r="E108" s="121"/>
      <c r="F108" s="121"/>
      <c r="G108" s="121"/>
      <c r="H108" s="121"/>
      <c r="I108" s="121"/>
      <c r="J108" s="123"/>
    </row>
    <row r="109" spans="2:10" x14ac:dyDescent="0.2">
      <c r="B109" s="318"/>
      <c r="C109" s="121"/>
      <c r="D109" s="121"/>
      <c r="E109" s="121"/>
      <c r="F109" s="121"/>
      <c r="G109" s="121"/>
      <c r="H109" s="121"/>
      <c r="I109" s="121"/>
      <c r="J109" s="123"/>
    </row>
    <row r="110" spans="2:10" x14ac:dyDescent="0.2">
      <c r="B110" s="318"/>
      <c r="C110" s="121"/>
      <c r="D110" s="121"/>
      <c r="E110" s="121"/>
      <c r="F110" s="121"/>
      <c r="G110" s="121"/>
      <c r="H110" s="121"/>
      <c r="I110" s="121"/>
      <c r="J110" s="123"/>
    </row>
    <row r="111" spans="2:10" x14ac:dyDescent="0.2">
      <c r="B111" s="318"/>
      <c r="C111" s="121"/>
      <c r="D111" s="121"/>
      <c r="E111" s="121"/>
      <c r="F111" s="121"/>
      <c r="G111" s="121"/>
      <c r="H111" s="121"/>
      <c r="I111" s="121"/>
      <c r="J111" s="123"/>
    </row>
    <row r="112" spans="2:10" x14ac:dyDescent="0.2">
      <c r="B112" s="318"/>
      <c r="C112" s="121"/>
      <c r="D112" s="121"/>
      <c r="E112" s="121"/>
      <c r="F112" s="121"/>
      <c r="G112" s="121"/>
      <c r="H112" s="121"/>
      <c r="I112" s="121"/>
      <c r="J112" s="123"/>
    </row>
    <row r="113" spans="2:10" x14ac:dyDescent="0.2">
      <c r="B113" s="318"/>
      <c r="C113" s="121"/>
      <c r="D113" s="121"/>
      <c r="E113" s="121"/>
      <c r="F113" s="121"/>
      <c r="G113" s="121"/>
      <c r="H113" s="121"/>
      <c r="I113" s="121"/>
      <c r="J113" s="123"/>
    </row>
    <row r="114" spans="2:10" x14ac:dyDescent="0.2">
      <c r="B114" s="318"/>
      <c r="C114" s="121"/>
      <c r="D114" s="121"/>
      <c r="E114" s="121"/>
      <c r="F114" s="121"/>
      <c r="G114" s="121"/>
      <c r="H114" s="121"/>
      <c r="I114" s="121"/>
      <c r="J114" s="123"/>
    </row>
    <row r="115" spans="2:10" x14ac:dyDescent="0.2">
      <c r="B115" s="318"/>
      <c r="C115" s="121"/>
      <c r="D115" s="121"/>
      <c r="E115" s="121"/>
      <c r="F115" s="121"/>
      <c r="G115" s="121"/>
      <c r="H115" s="121"/>
      <c r="I115" s="121"/>
      <c r="J115" s="123"/>
    </row>
    <row r="116" spans="2:10" x14ac:dyDescent="0.2">
      <c r="B116" s="318"/>
      <c r="C116" s="121"/>
      <c r="D116" s="121"/>
      <c r="E116" s="121"/>
      <c r="F116" s="121"/>
      <c r="G116" s="121"/>
      <c r="H116" s="121"/>
      <c r="I116" s="121"/>
      <c r="J116" s="123"/>
    </row>
    <row r="117" spans="2:10" x14ac:dyDescent="0.2">
      <c r="B117" s="318"/>
      <c r="C117" s="121"/>
      <c r="D117" s="121"/>
      <c r="E117" s="121"/>
      <c r="F117" s="121"/>
      <c r="G117" s="121"/>
      <c r="H117" s="121"/>
      <c r="I117" s="121"/>
      <c r="J117" s="123"/>
    </row>
    <row r="118" spans="2:10" x14ac:dyDescent="0.2">
      <c r="B118" s="318"/>
      <c r="C118" s="121"/>
      <c r="D118" s="121"/>
      <c r="E118" s="121"/>
      <c r="F118" s="121"/>
      <c r="G118" s="121"/>
      <c r="H118" s="121"/>
      <c r="I118" s="121"/>
      <c r="J118" s="123"/>
    </row>
    <row r="119" spans="2:10" x14ac:dyDescent="0.2">
      <c r="B119" s="318"/>
      <c r="C119" s="121"/>
      <c r="D119" s="121"/>
      <c r="E119" s="121"/>
      <c r="F119" s="121"/>
      <c r="G119" s="121"/>
      <c r="H119" s="121"/>
      <c r="I119" s="121"/>
      <c r="J119" s="123"/>
    </row>
    <row r="120" spans="2:10" x14ac:dyDescent="0.2">
      <c r="B120" s="318"/>
      <c r="C120" s="121"/>
      <c r="D120" s="121"/>
      <c r="E120" s="121"/>
      <c r="F120" s="121"/>
      <c r="G120" s="121"/>
      <c r="H120" s="121"/>
      <c r="I120" s="121"/>
      <c r="J120" s="123"/>
    </row>
    <row r="121" spans="2:10" x14ac:dyDescent="0.2">
      <c r="B121" s="318"/>
      <c r="C121" s="121"/>
      <c r="D121" s="121"/>
      <c r="E121" s="121"/>
      <c r="F121" s="121"/>
      <c r="G121" s="121"/>
      <c r="H121" s="121"/>
      <c r="I121" s="121"/>
      <c r="J121" s="123"/>
    </row>
    <row r="122" spans="2:10" x14ac:dyDescent="0.2">
      <c r="B122" s="318"/>
      <c r="C122" s="121"/>
      <c r="D122" s="121"/>
      <c r="E122" s="121"/>
      <c r="F122" s="121"/>
      <c r="G122" s="121"/>
      <c r="H122" s="121"/>
      <c r="I122" s="121"/>
      <c r="J122" s="123"/>
    </row>
    <row r="123" spans="2:10" x14ac:dyDescent="0.2">
      <c r="B123" s="318"/>
      <c r="C123" s="121"/>
      <c r="D123" s="121"/>
      <c r="E123" s="121"/>
      <c r="F123" s="121"/>
      <c r="G123" s="121"/>
      <c r="H123" s="121"/>
      <c r="I123" s="121"/>
      <c r="J123" s="123"/>
    </row>
    <row r="124" spans="2:10" x14ac:dyDescent="0.2">
      <c r="B124" s="318"/>
      <c r="C124" s="121"/>
      <c r="D124" s="121"/>
      <c r="E124" s="121"/>
      <c r="F124" s="121"/>
      <c r="G124" s="121"/>
      <c r="H124" s="121"/>
      <c r="I124" s="121"/>
      <c r="J124" s="123"/>
    </row>
    <row r="125" spans="2:10" x14ac:dyDescent="0.2">
      <c r="B125" s="318"/>
      <c r="C125" s="121"/>
      <c r="D125" s="121"/>
      <c r="E125" s="121"/>
      <c r="F125" s="121"/>
      <c r="G125" s="121"/>
      <c r="H125" s="121"/>
      <c r="I125" s="121"/>
      <c r="J125" s="123"/>
    </row>
    <row r="126" spans="2:10" x14ac:dyDescent="0.2">
      <c r="B126" s="318"/>
      <c r="C126" s="121"/>
      <c r="D126" s="121"/>
      <c r="E126" s="121"/>
      <c r="F126" s="121"/>
      <c r="G126" s="121"/>
      <c r="H126" s="121"/>
      <c r="I126" s="121"/>
      <c r="J126" s="123"/>
    </row>
    <row r="127" spans="2:10" x14ac:dyDescent="0.2">
      <c r="B127" s="318"/>
      <c r="C127" s="121"/>
      <c r="D127" s="121"/>
      <c r="E127" s="121"/>
      <c r="F127" s="121"/>
      <c r="G127" s="121"/>
      <c r="H127" s="121"/>
      <c r="I127" s="121"/>
      <c r="J127" s="123"/>
    </row>
    <row r="128" spans="2:10" x14ac:dyDescent="0.2">
      <c r="B128" s="318"/>
      <c r="C128" s="121"/>
      <c r="D128" s="121"/>
      <c r="E128" s="121"/>
      <c r="F128" s="121"/>
      <c r="G128" s="121"/>
      <c r="H128" s="121"/>
      <c r="I128" s="121"/>
      <c r="J128" s="123"/>
    </row>
    <row r="129" spans="2:10" x14ac:dyDescent="0.2">
      <c r="B129" s="318"/>
      <c r="C129" s="121"/>
      <c r="D129" s="121"/>
      <c r="E129" s="121"/>
      <c r="F129" s="121"/>
      <c r="G129" s="121"/>
      <c r="H129" s="121"/>
      <c r="I129" s="121"/>
      <c r="J129" s="123"/>
    </row>
  </sheetData>
  <mergeCells count="13">
    <mergeCell ref="I10:I13"/>
    <mergeCell ref="J10:J13"/>
    <mergeCell ref="E54:G54"/>
    <mergeCell ref="A6:J6"/>
    <mergeCell ref="A7:J7"/>
    <mergeCell ref="A10:A13"/>
    <mergeCell ref="B10:B13"/>
    <mergeCell ref="C10:C13"/>
    <mergeCell ref="D10:D13"/>
    <mergeCell ref="E10:E13"/>
    <mergeCell ref="F10:F13"/>
    <mergeCell ref="G10:G13"/>
    <mergeCell ref="H10:H13"/>
  </mergeCells>
  <printOptions horizontalCentered="1"/>
  <pageMargins left="0.19685039370078741" right="7.874015748031496E-2" top="0.78740157480314965" bottom="0.39370078740157483" header="0" footer="0"/>
  <pageSetup paperSize="9" scale="55" fitToHeight="2" orientation="landscape" r:id="rId1"/>
  <headerFooter differentFirst="1" alignWithMargins="0">
    <oddHeader>&amp;C&amp;"Times New Roman,полужирный"&amp;14&amp;P&amp;R
&amp;"Times New Roman,полужирный"&amp;14Продовження додатка 6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144"/>
  <sheetViews>
    <sheetView showZeros="0" topLeftCell="A4" zoomScale="60" zoomScaleNormal="60" zoomScaleSheetLayoutView="50" zoomScalePageLayoutView="58" workbookViewId="0">
      <selection activeCell="I17" sqref="I17"/>
    </sheetView>
  </sheetViews>
  <sheetFormatPr defaultColWidth="9.140625" defaultRowHeight="12.75" x14ac:dyDescent="0.2"/>
  <cols>
    <col min="1" max="1" width="13.28515625" style="121" customWidth="1"/>
    <col min="2" max="2" width="11.85546875" style="116" hidden="1" customWidth="1"/>
    <col min="3" max="3" width="11.85546875" style="117" customWidth="1"/>
    <col min="4" max="4" width="9.5703125" style="117" customWidth="1"/>
    <col min="5" max="5" width="44.7109375" style="118" customWidth="1"/>
    <col min="6" max="6" width="97.140625" style="118" customWidth="1"/>
    <col min="7" max="7" width="27.42578125" style="119" customWidth="1"/>
    <col min="8" max="8" width="26.42578125" style="119" customWidth="1"/>
    <col min="9" max="9" width="27.7109375" style="120" customWidth="1"/>
    <col min="10" max="10" width="8.85546875" style="124" customWidth="1"/>
    <col min="11" max="20" width="9.140625" style="119"/>
    <col min="21" max="256" width="9.140625" style="121"/>
    <col min="257" max="257" width="13.28515625" style="121" customWidth="1"/>
    <col min="258" max="258" width="0" style="121" hidden="1" customWidth="1"/>
    <col min="259" max="259" width="11.85546875" style="121" customWidth="1"/>
    <col min="260" max="260" width="9.5703125" style="121" customWidth="1"/>
    <col min="261" max="261" width="44.7109375" style="121" customWidth="1"/>
    <col min="262" max="262" width="97.140625" style="121" customWidth="1"/>
    <col min="263" max="263" width="27.42578125" style="121" customWidth="1"/>
    <col min="264" max="264" width="26.42578125" style="121" customWidth="1"/>
    <col min="265" max="265" width="27.7109375" style="121" customWidth="1"/>
    <col min="266" max="266" width="8.85546875" style="121" customWidth="1"/>
    <col min="267" max="512" width="9.140625" style="121"/>
    <col min="513" max="513" width="13.28515625" style="121" customWidth="1"/>
    <col min="514" max="514" width="0" style="121" hidden="1" customWidth="1"/>
    <col min="515" max="515" width="11.85546875" style="121" customWidth="1"/>
    <col min="516" max="516" width="9.5703125" style="121" customWidth="1"/>
    <col min="517" max="517" width="44.7109375" style="121" customWidth="1"/>
    <col min="518" max="518" width="97.140625" style="121" customWidth="1"/>
    <col min="519" max="519" width="27.42578125" style="121" customWidth="1"/>
    <col min="520" max="520" width="26.42578125" style="121" customWidth="1"/>
    <col min="521" max="521" width="27.7109375" style="121" customWidth="1"/>
    <col min="522" max="522" width="8.85546875" style="121" customWidth="1"/>
    <col min="523" max="768" width="9.140625" style="121"/>
    <col min="769" max="769" width="13.28515625" style="121" customWidth="1"/>
    <col min="770" max="770" width="0" style="121" hidden="1" customWidth="1"/>
    <col min="771" max="771" width="11.85546875" style="121" customWidth="1"/>
    <col min="772" max="772" width="9.5703125" style="121" customWidth="1"/>
    <col min="773" max="773" width="44.7109375" style="121" customWidth="1"/>
    <col min="774" max="774" width="97.140625" style="121" customWidth="1"/>
    <col min="775" max="775" width="27.42578125" style="121" customWidth="1"/>
    <col min="776" max="776" width="26.42578125" style="121" customWidth="1"/>
    <col min="777" max="777" width="27.7109375" style="121" customWidth="1"/>
    <col min="778" max="778" width="8.85546875" style="121" customWidth="1"/>
    <col min="779" max="1024" width="9.140625" style="121"/>
    <col min="1025" max="1025" width="13.28515625" style="121" customWidth="1"/>
    <col min="1026" max="1026" width="0" style="121" hidden="1" customWidth="1"/>
    <col min="1027" max="1027" width="11.85546875" style="121" customWidth="1"/>
    <col min="1028" max="1028" width="9.5703125" style="121" customWidth="1"/>
    <col min="1029" max="1029" width="44.7109375" style="121" customWidth="1"/>
    <col min="1030" max="1030" width="97.140625" style="121" customWidth="1"/>
    <col min="1031" max="1031" width="27.42578125" style="121" customWidth="1"/>
    <col min="1032" max="1032" width="26.42578125" style="121" customWidth="1"/>
    <col min="1033" max="1033" width="27.7109375" style="121" customWidth="1"/>
    <col min="1034" max="1034" width="8.85546875" style="121" customWidth="1"/>
    <col min="1035" max="1280" width="9.140625" style="121"/>
    <col min="1281" max="1281" width="13.28515625" style="121" customWidth="1"/>
    <col min="1282" max="1282" width="0" style="121" hidden="1" customWidth="1"/>
    <col min="1283" max="1283" width="11.85546875" style="121" customWidth="1"/>
    <col min="1284" max="1284" width="9.5703125" style="121" customWidth="1"/>
    <col min="1285" max="1285" width="44.7109375" style="121" customWidth="1"/>
    <col min="1286" max="1286" width="97.140625" style="121" customWidth="1"/>
    <col min="1287" max="1287" width="27.42578125" style="121" customWidth="1"/>
    <col min="1288" max="1288" width="26.42578125" style="121" customWidth="1"/>
    <col min="1289" max="1289" width="27.7109375" style="121" customWidth="1"/>
    <col min="1290" max="1290" width="8.85546875" style="121" customWidth="1"/>
    <col min="1291" max="1536" width="9.140625" style="121"/>
    <col min="1537" max="1537" width="13.28515625" style="121" customWidth="1"/>
    <col min="1538" max="1538" width="0" style="121" hidden="1" customWidth="1"/>
    <col min="1539" max="1539" width="11.85546875" style="121" customWidth="1"/>
    <col min="1540" max="1540" width="9.5703125" style="121" customWidth="1"/>
    <col min="1541" max="1541" width="44.7109375" style="121" customWidth="1"/>
    <col min="1542" max="1542" width="97.140625" style="121" customWidth="1"/>
    <col min="1543" max="1543" width="27.42578125" style="121" customWidth="1"/>
    <col min="1544" max="1544" width="26.42578125" style="121" customWidth="1"/>
    <col min="1545" max="1545" width="27.7109375" style="121" customWidth="1"/>
    <col min="1546" max="1546" width="8.85546875" style="121" customWidth="1"/>
    <col min="1547" max="1792" width="9.140625" style="121"/>
    <col min="1793" max="1793" width="13.28515625" style="121" customWidth="1"/>
    <col min="1794" max="1794" width="0" style="121" hidden="1" customWidth="1"/>
    <col min="1795" max="1795" width="11.85546875" style="121" customWidth="1"/>
    <col min="1796" max="1796" width="9.5703125" style="121" customWidth="1"/>
    <col min="1797" max="1797" width="44.7109375" style="121" customWidth="1"/>
    <col min="1798" max="1798" width="97.140625" style="121" customWidth="1"/>
    <col min="1799" max="1799" width="27.42578125" style="121" customWidth="1"/>
    <col min="1800" max="1800" width="26.42578125" style="121" customWidth="1"/>
    <col min="1801" max="1801" width="27.7109375" style="121" customWidth="1"/>
    <col min="1802" max="1802" width="8.85546875" style="121" customWidth="1"/>
    <col min="1803" max="2048" width="9.140625" style="121"/>
    <col min="2049" max="2049" width="13.28515625" style="121" customWidth="1"/>
    <col min="2050" max="2050" width="0" style="121" hidden="1" customWidth="1"/>
    <col min="2051" max="2051" width="11.85546875" style="121" customWidth="1"/>
    <col min="2052" max="2052" width="9.5703125" style="121" customWidth="1"/>
    <col min="2053" max="2053" width="44.7109375" style="121" customWidth="1"/>
    <col min="2054" max="2054" width="97.140625" style="121" customWidth="1"/>
    <col min="2055" max="2055" width="27.42578125" style="121" customWidth="1"/>
    <col min="2056" max="2056" width="26.42578125" style="121" customWidth="1"/>
    <col min="2057" max="2057" width="27.7109375" style="121" customWidth="1"/>
    <col min="2058" max="2058" width="8.85546875" style="121" customWidth="1"/>
    <col min="2059" max="2304" width="9.140625" style="121"/>
    <col min="2305" max="2305" width="13.28515625" style="121" customWidth="1"/>
    <col min="2306" max="2306" width="0" style="121" hidden="1" customWidth="1"/>
    <col min="2307" max="2307" width="11.85546875" style="121" customWidth="1"/>
    <col min="2308" max="2308" width="9.5703125" style="121" customWidth="1"/>
    <col min="2309" max="2309" width="44.7109375" style="121" customWidth="1"/>
    <col min="2310" max="2310" width="97.140625" style="121" customWidth="1"/>
    <col min="2311" max="2311" width="27.42578125" style="121" customWidth="1"/>
    <col min="2312" max="2312" width="26.42578125" style="121" customWidth="1"/>
    <col min="2313" max="2313" width="27.7109375" style="121" customWidth="1"/>
    <col min="2314" max="2314" width="8.85546875" style="121" customWidth="1"/>
    <col min="2315" max="2560" width="9.140625" style="121"/>
    <col min="2561" max="2561" width="13.28515625" style="121" customWidth="1"/>
    <col min="2562" max="2562" width="0" style="121" hidden="1" customWidth="1"/>
    <col min="2563" max="2563" width="11.85546875" style="121" customWidth="1"/>
    <col min="2564" max="2564" width="9.5703125" style="121" customWidth="1"/>
    <col min="2565" max="2565" width="44.7109375" style="121" customWidth="1"/>
    <col min="2566" max="2566" width="97.140625" style="121" customWidth="1"/>
    <col min="2567" max="2567" width="27.42578125" style="121" customWidth="1"/>
    <col min="2568" max="2568" width="26.42578125" style="121" customWidth="1"/>
    <col min="2569" max="2569" width="27.7109375" style="121" customWidth="1"/>
    <col min="2570" max="2570" width="8.85546875" style="121" customWidth="1"/>
    <col min="2571" max="2816" width="9.140625" style="121"/>
    <col min="2817" max="2817" width="13.28515625" style="121" customWidth="1"/>
    <col min="2818" max="2818" width="0" style="121" hidden="1" customWidth="1"/>
    <col min="2819" max="2819" width="11.85546875" style="121" customWidth="1"/>
    <col min="2820" max="2820" width="9.5703125" style="121" customWidth="1"/>
    <col min="2821" max="2821" width="44.7109375" style="121" customWidth="1"/>
    <col min="2822" max="2822" width="97.140625" style="121" customWidth="1"/>
    <col min="2823" max="2823" width="27.42578125" style="121" customWidth="1"/>
    <col min="2824" max="2824" width="26.42578125" style="121" customWidth="1"/>
    <col min="2825" max="2825" width="27.7109375" style="121" customWidth="1"/>
    <col min="2826" max="2826" width="8.85546875" style="121" customWidth="1"/>
    <col min="2827" max="3072" width="9.140625" style="121"/>
    <col min="3073" max="3073" width="13.28515625" style="121" customWidth="1"/>
    <col min="3074" max="3074" width="0" style="121" hidden="1" customWidth="1"/>
    <col min="3075" max="3075" width="11.85546875" style="121" customWidth="1"/>
    <col min="3076" max="3076" width="9.5703125" style="121" customWidth="1"/>
    <col min="3077" max="3077" width="44.7109375" style="121" customWidth="1"/>
    <col min="3078" max="3078" width="97.140625" style="121" customWidth="1"/>
    <col min="3079" max="3079" width="27.42578125" style="121" customWidth="1"/>
    <col min="3080" max="3080" width="26.42578125" style="121" customWidth="1"/>
    <col min="3081" max="3081" width="27.7109375" style="121" customWidth="1"/>
    <col min="3082" max="3082" width="8.85546875" style="121" customWidth="1"/>
    <col min="3083" max="3328" width="9.140625" style="121"/>
    <col min="3329" max="3329" width="13.28515625" style="121" customWidth="1"/>
    <col min="3330" max="3330" width="0" style="121" hidden="1" customWidth="1"/>
    <col min="3331" max="3331" width="11.85546875" style="121" customWidth="1"/>
    <col min="3332" max="3332" width="9.5703125" style="121" customWidth="1"/>
    <col min="3333" max="3333" width="44.7109375" style="121" customWidth="1"/>
    <col min="3334" max="3334" width="97.140625" style="121" customWidth="1"/>
    <col min="3335" max="3335" width="27.42578125" style="121" customWidth="1"/>
    <col min="3336" max="3336" width="26.42578125" style="121" customWidth="1"/>
    <col min="3337" max="3337" width="27.7109375" style="121" customWidth="1"/>
    <col min="3338" max="3338" width="8.85546875" style="121" customWidth="1"/>
    <col min="3339" max="3584" width="9.140625" style="121"/>
    <col min="3585" max="3585" width="13.28515625" style="121" customWidth="1"/>
    <col min="3586" max="3586" width="0" style="121" hidden="1" customWidth="1"/>
    <col min="3587" max="3587" width="11.85546875" style="121" customWidth="1"/>
    <col min="3588" max="3588" width="9.5703125" style="121" customWidth="1"/>
    <col min="3589" max="3589" width="44.7109375" style="121" customWidth="1"/>
    <col min="3590" max="3590" width="97.140625" style="121" customWidth="1"/>
    <col min="3591" max="3591" width="27.42578125" style="121" customWidth="1"/>
    <col min="3592" max="3592" width="26.42578125" style="121" customWidth="1"/>
    <col min="3593" max="3593" width="27.7109375" style="121" customWidth="1"/>
    <col min="3594" max="3594" width="8.85546875" style="121" customWidth="1"/>
    <col min="3595" max="3840" width="9.140625" style="121"/>
    <col min="3841" max="3841" width="13.28515625" style="121" customWidth="1"/>
    <col min="3842" max="3842" width="0" style="121" hidden="1" customWidth="1"/>
    <col min="3843" max="3843" width="11.85546875" style="121" customWidth="1"/>
    <col min="3844" max="3844" width="9.5703125" style="121" customWidth="1"/>
    <col min="3845" max="3845" width="44.7109375" style="121" customWidth="1"/>
    <col min="3846" max="3846" width="97.140625" style="121" customWidth="1"/>
    <col min="3847" max="3847" width="27.42578125" style="121" customWidth="1"/>
    <col min="3848" max="3848" width="26.42578125" style="121" customWidth="1"/>
    <col min="3849" max="3849" width="27.7109375" style="121" customWidth="1"/>
    <col min="3850" max="3850" width="8.85546875" style="121" customWidth="1"/>
    <col min="3851" max="4096" width="9.140625" style="121"/>
    <col min="4097" max="4097" width="13.28515625" style="121" customWidth="1"/>
    <col min="4098" max="4098" width="0" style="121" hidden="1" customWidth="1"/>
    <col min="4099" max="4099" width="11.85546875" style="121" customWidth="1"/>
    <col min="4100" max="4100" width="9.5703125" style="121" customWidth="1"/>
    <col min="4101" max="4101" width="44.7109375" style="121" customWidth="1"/>
    <col min="4102" max="4102" width="97.140625" style="121" customWidth="1"/>
    <col min="4103" max="4103" width="27.42578125" style="121" customWidth="1"/>
    <col min="4104" max="4104" width="26.42578125" style="121" customWidth="1"/>
    <col min="4105" max="4105" width="27.7109375" style="121" customWidth="1"/>
    <col min="4106" max="4106" width="8.85546875" style="121" customWidth="1"/>
    <col min="4107" max="4352" width="9.140625" style="121"/>
    <col min="4353" max="4353" width="13.28515625" style="121" customWidth="1"/>
    <col min="4354" max="4354" width="0" style="121" hidden="1" customWidth="1"/>
    <col min="4355" max="4355" width="11.85546875" style="121" customWidth="1"/>
    <col min="4356" max="4356" width="9.5703125" style="121" customWidth="1"/>
    <col min="4357" max="4357" width="44.7109375" style="121" customWidth="1"/>
    <col min="4358" max="4358" width="97.140625" style="121" customWidth="1"/>
    <col min="4359" max="4359" width="27.42578125" style="121" customWidth="1"/>
    <col min="4360" max="4360" width="26.42578125" style="121" customWidth="1"/>
    <col min="4361" max="4361" width="27.7109375" style="121" customWidth="1"/>
    <col min="4362" max="4362" width="8.85546875" style="121" customWidth="1"/>
    <col min="4363" max="4608" width="9.140625" style="121"/>
    <col min="4609" max="4609" width="13.28515625" style="121" customWidth="1"/>
    <col min="4610" max="4610" width="0" style="121" hidden="1" customWidth="1"/>
    <col min="4611" max="4611" width="11.85546875" style="121" customWidth="1"/>
    <col min="4612" max="4612" width="9.5703125" style="121" customWidth="1"/>
    <col min="4613" max="4613" width="44.7109375" style="121" customWidth="1"/>
    <col min="4614" max="4614" width="97.140625" style="121" customWidth="1"/>
    <col min="4615" max="4615" width="27.42578125" style="121" customWidth="1"/>
    <col min="4616" max="4616" width="26.42578125" style="121" customWidth="1"/>
    <col min="4617" max="4617" width="27.7109375" style="121" customWidth="1"/>
    <col min="4618" max="4618" width="8.85546875" style="121" customWidth="1"/>
    <col min="4619" max="4864" width="9.140625" style="121"/>
    <col min="4865" max="4865" width="13.28515625" style="121" customWidth="1"/>
    <col min="4866" max="4866" width="0" style="121" hidden="1" customWidth="1"/>
    <col min="4867" max="4867" width="11.85546875" style="121" customWidth="1"/>
    <col min="4868" max="4868" width="9.5703125" style="121" customWidth="1"/>
    <col min="4869" max="4869" width="44.7109375" style="121" customWidth="1"/>
    <col min="4870" max="4870" width="97.140625" style="121" customWidth="1"/>
    <col min="4871" max="4871" width="27.42578125" style="121" customWidth="1"/>
    <col min="4872" max="4872" width="26.42578125" style="121" customWidth="1"/>
    <col min="4873" max="4873" width="27.7109375" style="121" customWidth="1"/>
    <col min="4874" max="4874" width="8.85546875" style="121" customWidth="1"/>
    <col min="4875" max="5120" width="9.140625" style="121"/>
    <col min="5121" max="5121" width="13.28515625" style="121" customWidth="1"/>
    <col min="5122" max="5122" width="0" style="121" hidden="1" customWidth="1"/>
    <col min="5123" max="5123" width="11.85546875" style="121" customWidth="1"/>
    <col min="5124" max="5124" width="9.5703125" style="121" customWidth="1"/>
    <col min="5125" max="5125" width="44.7109375" style="121" customWidth="1"/>
    <col min="5126" max="5126" width="97.140625" style="121" customWidth="1"/>
    <col min="5127" max="5127" width="27.42578125" style="121" customWidth="1"/>
    <col min="5128" max="5128" width="26.42578125" style="121" customWidth="1"/>
    <col min="5129" max="5129" width="27.7109375" style="121" customWidth="1"/>
    <col min="5130" max="5130" width="8.85546875" style="121" customWidth="1"/>
    <col min="5131" max="5376" width="9.140625" style="121"/>
    <col min="5377" max="5377" width="13.28515625" style="121" customWidth="1"/>
    <col min="5378" max="5378" width="0" style="121" hidden="1" customWidth="1"/>
    <col min="5379" max="5379" width="11.85546875" style="121" customWidth="1"/>
    <col min="5380" max="5380" width="9.5703125" style="121" customWidth="1"/>
    <col min="5381" max="5381" width="44.7109375" style="121" customWidth="1"/>
    <col min="5382" max="5382" width="97.140625" style="121" customWidth="1"/>
    <col min="5383" max="5383" width="27.42578125" style="121" customWidth="1"/>
    <col min="5384" max="5384" width="26.42578125" style="121" customWidth="1"/>
    <col min="5385" max="5385" width="27.7109375" style="121" customWidth="1"/>
    <col min="5386" max="5386" width="8.85546875" style="121" customWidth="1"/>
    <col min="5387" max="5632" width="9.140625" style="121"/>
    <col min="5633" max="5633" width="13.28515625" style="121" customWidth="1"/>
    <col min="5634" max="5634" width="0" style="121" hidden="1" customWidth="1"/>
    <col min="5635" max="5635" width="11.85546875" style="121" customWidth="1"/>
    <col min="5636" max="5636" width="9.5703125" style="121" customWidth="1"/>
    <col min="5637" max="5637" width="44.7109375" style="121" customWidth="1"/>
    <col min="5638" max="5638" width="97.140625" style="121" customWidth="1"/>
    <col min="5639" max="5639" width="27.42578125" style="121" customWidth="1"/>
    <col min="5640" max="5640" width="26.42578125" style="121" customWidth="1"/>
    <col min="5641" max="5641" width="27.7109375" style="121" customWidth="1"/>
    <col min="5642" max="5642" width="8.85546875" style="121" customWidth="1"/>
    <col min="5643" max="5888" width="9.140625" style="121"/>
    <col min="5889" max="5889" width="13.28515625" style="121" customWidth="1"/>
    <col min="5890" max="5890" width="0" style="121" hidden="1" customWidth="1"/>
    <col min="5891" max="5891" width="11.85546875" style="121" customWidth="1"/>
    <col min="5892" max="5892" width="9.5703125" style="121" customWidth="1"/>
    <col min="5893" max="5893" width="44.7109375" style="121" customWidth="1"/>
    <col min="5894" max="5894" width="97.140625" style="121" customWidth="1"/>
    <col min="5895" max="5895" width="27.42578125" style="121" customWidth="1"/>
    <col min="5896" max="5896" width="26.42578125" style="121" customWidth="1"/>
    <col min="5897" max="5897" width="27.7109375" style="121" customWidth="1"/>
    <col min="5898" max="5898" width="8.85546875" style="121" customWidth="1"/>
    <col min="5899" max="6144" width="9.140625" style="121"/>
    <col min="6145" max="6145" width="13.28515625" style="121" customWidth="1"/>
    <col min="6146" max="6146" width="0" style="121" hidden="1" customWidth="1"/>
    <col min="6147" max="6147" width="11.85546875" style="121" customWidth="1"/>
    <col min="6148" max="6148" width="9.5703125" style="121" customWidth="1"/>
    <col min="6149" max="6149" width="44.7109375" style="121" customWidth="1"/>
    <col min="6150" max="6150" width="97.140625" style="121" customWidth="1"/>
    <col min="6151" max="6151" width="27.42578125" style="121" customWidth="1"/>
    <col min="6152" max="6152" width="26.42578125" style="121" customWidth="1"/>
    <col min="6153" max="6153" width="27.7109375" style="121" customWidth="1"/>
    <col min="6154" max="6154" width="8.85546875" style="121" customWidth="1"/>
    <col min="6155" max="6400" width="9.140625" style="121"/>
    <col min="6401" max="6401" width="13.28515625" style="121" customWidth="1"/>
    <col min="6402" max="6402" width="0" style="121" hidden="1" customWidth="1"/>
    <col min="6403" max="6403" width="11.85546875" style="121" customWidth="1"/>
    <col min="6404" max="6404" width="9.5703125" style="121" customWidth="1"/>
    <col min="6405" max="6405" width="44.7109375" style="121" customWidth="1"/>
    <col min="6406" max="6406" width="97.140625" style="121" customWidth="1"/>
    <col min="6407" max="6407" width="27.42578125" style="121" customWidth="1"/>
    <col min="6408" max="6408" width="26.42578125" style="121" customWidth="1"/>
    <col min="6409" max="6409" width="27.7109375" style="121" customWidth="1"/>
    <col min="6410" max="6410" width="8.85546875" style="121" customWidth="1"/>
    <col min="6411" max="6656" width="9.140625" style="121"/>
    <col min="6657" max="6657" width="13.28515625" style="121" customWidth="1"/>
    <col min="6658" max="6658" width="0" style="121" hidden="1" customWidth="1"/>
    <col min="6659" max="6659" width="11.85546875" style="121" customWidth="1"/>
    <col min="6660" max="6660" width="9.5703125" style="121" customWidth="1"/>
    <col min="6661" max="6661" width="44.7109375" style="121" customWidth="1"/>
    <col min="6662" max="6662" width="97.140625" style="121" customWidth="1"/>
    <col min="6663" max="6663" width="27.42578125" style="121" customWidth="1"/>
    <col min="6664" max="6664" width="26.42578125" style="121" customWidth="1"/>
    <col min="6665" max="6665" width="27.7109375" style="121" customWidth="1"/>
    <col min="6666" max="6666" width="8.85546875" style="121" customWidth="1"/>
    <col min="6667" max="6912" width="9.140625" style="121"/>
    <col min="6913" max="6913" width="13.28515625" style="121" customWidth="1"/>
    <col min="6914" max="6914" width="0" style="121" hidden="1" customWidth="1"/>
    <col min="6915" max="6915" width="11.85546875" style="121" customWidth="1"/>
    <col min="6916" max="6916" width="9.5703125" style="121" customWidth="1"/>
    <col min="6917" max="6917" width="44.7109375" style="121" customWidth="1"/>
    <col min="6918" max="6918" width="97.140625" style="121" customWidth="1"/>
    <col min="6919" max="6919" width="27.42578125" style="121" customWidth="1"/>
    <col min="6920" max="6920" width="26.42578125" style="121" customWidth="1"/>
    <col min="6921" max="6921" width="27.7109375" style="121" customWidth="1"/>
    <col min="6922" max="6922" width="8.85546875" style="121" customWidth="1"/>
    <col min="6923" max="7168" width="9.140625" style="121"/>
    <col min="7169" max="7169" width="13.28515625" style="121" customWidth="1"/>
    <col min="7170" max="7170" width="0" style="121" hidden="1" customWidth="1"/>
    <col min="7171" max="7171" width="11.85546875" style="121" customWidth="1"/>
    <col min="7172" max="7172" width="9.5703125" style="121" customWidth="1"/>
    <col min="7173" max="7173" width="44.7109375" style="121" customWidth="1"/>
    <col min="7174" max="7174" width="97.140625" style="121" customWidth="1"/>
    <col min="7175" max="7175" width="27.42578125" style="121" customWidth="1"/>
    <col min="7176" max="7176" width="26.42578125" style="121" customWidth="1"/>
    <col min="7177" max="7177" width="27.7109375" style="121" customWidth="1"/>
    <col min="7178" max="7178" width="8.85546875" style="121" customWidth="1"/>
    <col min="7179" max="7424" width="9.140625" style="121"/>
    <col min="7425" max="7425" width="13.28515625" style="121" customWidth="1"/>
    <col min="7426" max="7426" width="0" style="121" hidden="1" customWidth="1"/>
    <col min="7427" max="7427" width="11.85546875" style="121" customWidth="1"/>
    <col min="7428" max="7428" width="9.5703125" style="121" customWidth="1"/>
    <col min="7429" max="7429" width="44.7109375" style="121" customWidth="1"/>
    <col min="7430" max="7430" width="97.140625" style="121" customWidth="1"/>
    <col min="7431" max="7431" width="27.42578125" style="121" customWidth="1"/>
    <col min="7432" max="7432" width="26.42578125" style="121" customWidth="1"/>
    <col min="7433" max="7433" width="27.7109375" style="121" customWidth="1"/>
    <col min="7434" max="7434" width="8.85546875" style="121" customWidth="1"/>
    <col min="7435" max="7680" width="9.140625" style="121"/>
    <col min="7681" max="7681" width="13.28515625" style="121" customWidth="1"/>
    <col min="7682" max="7682" width="0" style="121" hidden="1" customWidth="1"/>
    <col min="7683" max="7683" width="11.85546875" style="121" customWidth="1"/>
    <col min="7684" max="7684" width="9.5703125" style="121" customWidth="1"/>
    <col min="7685" max="7685" width="44.7109375" style="121" customWidth="1"/>
    <col min="7686" max="7686" width="97.140625" style="121" customWidth="1"/>
    <col min="7687" max="7687" width="27.42578125" style="121" customWidth="1"/>
    <col min="7688" max="7688" width="26.42578125" style="121" customWidth="1"/>
    <col min="7689" max="7689" width="27.7109375" style="121" customWidth="1"/>
    <col min="7690" max="7690" width="8.85546875" style="121" customWidth="1"/>
    <col min="7691" max="7936" width="9.140625" style="121"/>
    <col min="7937" max="7937" width="13.28515625" style="121" customWidth="1"/>
    <col min="7938" max="7938" width="0" style="121" hidden="1" customWidth="1"/>
    <col min="7939" max="7939" width="11.85546875" style="121" customWidth="1"/>
    <col min="7940" max="7940" width="9.5703125" style="121" customWidth="1"/>
    <col min="7941" max="7941" width="44.7109375" style="121" customWidth="1"/>
    <col min="7942" max="7942" width="97.140625" style="121" customWidth="1"/>
    <col min="7943" max="7943" width="27.42578125" style="121" customWidth="1"/>
    <col min="7944" max="7944" width="26.42578125" style="121" customWidth="1"/>
    <col min="7945" max="7945" width="27.7109375" style="121" customWidth="1"/>
    <col min="7946" max="7946" width="8.85546875" style="121" customWidth="1"/>
    <col min="7947" max="8192" width="9.140625" style="121"/>
    <col min="8193" max="8193" width="13.28515625" style="121" customWidth="1"/>
    <col min="8194" max="8194" width="0" style="121" hidden="1" customWidth="1"/>
    <col min="8195" max="8195" width="11.85546875" style="121" customWidth="1"/>
    <col min="8196" max="8196" width="9.5703125" style="121" customWidth="1"/>
    <col min="8197" max="8197" width="44.7109375" style="121" customWidth="1"/>
    <col min="8198" max="8198" width="97.140625" style="121" customWidth="1"/>
    <col min="8199" max="8199" width="27.42578125" style="121" customWidth="1"/>
    <col min="8200" max="8200" width="26.42578125" style="121" customWidth="1"/>
    <col min="8201" max="8201" width="27.7109375" style="121" customWidth="1"/>
    <col min="8202" max="8202" width="8.85546875" style="121" customWidth="1"/>
    <col min="8203" max="8448" width="9.140625" style="121"/>
    <col min="8449" max="8449" width="13.28515625" style="121" customWidth="1"/>
    <col min="8450" max="8450" width="0" style="121" hidden="1" customWidth="1"/>
    <col min="8451" max="8451" width="11.85546875" style="121" customWidth="1"/>
    <col min="8452" max="8452" width="9.5703125" style="121" customWidth="1"/>
    <col min="8453" max="8453" width="44.7109375" style="121" customWidth="1"/>
    <col min="8454" max="8454" width="97.140625" style="121" customWidth="1"/>
    <col min="8455" max="8455" width="27.42578125" style="121" customWidth="1"/>
    <col min="8456" max="8456" width="26.42578125" style="121" customWidth="1"/>
    <col min="8457" max="8457" width="27.7109375" style="121" customWidth="1"/>
    <col min="8458" max="8458" width="8.85546875" style="121" customWidth="1"/>
    <col min="8459" max="8704" width="9.140625" style="121"/>
    <col min="8705" max="8705" width="13.28515625" style="121" customWidth="1"/>
    <col min="8706" max="8706" width="0" style="121" hidden="1" customWidth="1"/>
    <col min="8707" max="8707" width="11.85546875" style="121" customWidth="1"/>
    <col min="8708" max="8708" width="9.5703125" style="121" customWidth="1"/>
    <col min="8709" max="8709" width="44.7109375" style="121" customWidth="1"/>
    <col min="8710" max="8710" width="97.140625" style="121" customWidth="1"/>
    <col min="8711" max="8711" width="27.42578125" style="121" customWidth="1"/>
    <col min="8712" max="8712" width="26.42578125" style="121" customWidth="1"/>
    <col min="8713" max="8713" width="27.7109375" style="121" customWidth="1"/>
    <col min="8714" max="8714" width="8.85546875" style="121" customWidth="1"/>
    <col min="8715" max="8960" width="9.140625" style="121"/>
    <col min="8961" max="8961" width="13.28515625" style="121" customWidth="1"/>
    <col min="8962" max="8962" width="0" style="121" hidden="1" customWidth="1"/>
    <col min="8963" max="8963" width="11.85546875" style="121" customWidth="1"/>
    <col min="8964" max="8964" width="9.5703125" style="121" customWidth="1"/>
    <col min="8965" max="8965" width="44.7109375" style="121" customWidth="1"/>
    <col min="8966" max="8966" width="97.140625" style="121" customWidth="1"/>
    <col min="8967" max="8967" width="27.42578125" style="121" customWidth="1"/>
    <col min="8968" max="8968" width="26.42578125" style="121" customWidth="1"/>
    <col min="8969" max="8969" width="27.7109375" style="121" customWidth="1"/>
    <col min="8970" max="8970" width="8.85546875" style="121" customWidth="1"/>
    <col min="8971" max="9216" width="9.140625" style="121"/>
    <col min="9217" max="9217" width="13.28515625" style="121" customWidth="1"/>
    <col min="9218" max="9218" width="0" style="121" hidden="1" customWidth="1"/>
    <col min="9219" max="9219" width="11.85546875" style="121" customWidth="1"/>
    <col min="9220" max="9220" width="9.5703125" style="121" customWidth="1"/>
    <col min="9221" max="9221" width="44.7109375" style="121" customWidth="1"/>
    <col min="9222" max="9222" width="97.140625" style="121" customWidth="1"/>
    <col min="9223" max="9223" width="27.42578125" style="121" customWidth="1"/>
    <col min="9224" max="9224" width="26.42578125" style="121" customWidth="1"/>
    <col min="9225" max="9225" width="27.7109375" style="121" customWidth="1"/>
    <col min="9226" max="9226" width="8.85546875" style="121" customWidth="1"/>
    <col min="9227" max="9472" width="9.140625" style="121"/>
    <col min="9473" max="9473" width="13.28515625" style="121" customWidth="1"/>
    <col min="9474" max="9474" width="0" style="121" hidden="1" customWidth="1"/>
    <col min="9475" max="9475" width="11.85546875" style="121" customWidth="1"/>
    <col min="9476" max="9476" width="9.5703125" style="121" customWidth="1"/>
    <col min="9477" max="9477" width="44.7109375" style="121" customWidth="1"/>
    <col min="9478" max="9478" width="97.140625" style="121" customWidth="1"/>
    <col min="9479" max="9479" width="27.42578125" style="121" customWidth="1"/>
    <col min="9480" max="9480" width="26.42578125" style="121" customWidth="1"/>
    <col min="9481" max="9481" width="27.7109375" style="121" customWidth="1"/>
    <col min="9482" max="9482" width="8.85546875" style="121" customWidth="1"/>
    <col min="9483" max="9728" width="9.140625" style="121"/>
    <col min="9729" max="9729" width="13.28515625" style="121" customWidth="1"/>
    <col min="9730" max="9730" width="0" style="121" hidden="1" customWidth="1"/>
    <col min="9731" max="9731" width="11.85546875" style="121" customWidth="1"/>
    <col min="9732" max="9732" width="9.5703125" style="121" customWidth="1"/>
    <col min="9733" max="9733" width="44.7109375" style="121" customWidth="1"/>
    <col min="9734" max="9734" width="97.140625" style="121" customWidth="1"/>
    <col min="9735" max="9735" width="27.42578125" style="121" customWidth="1"/>
    <col min="9736" max="9736" width="26.42578125" style="121" customWidth="1"/>
    <col min="9737" max="9737" width="27.7109375" style="121" customWidth="1"/>
    <col min="9738" max="9738" width="8.85546875" style="121" customWidth="1"/>
    <col min="9739" max="9984" width="9.140625" style="121"/>
    <col min="9985" max="9985" width="13.28515625" style="121" customWidth="1"/>
    <col min="9986" max="9986" width="0" style="121" hidden="1" customWidth="1"/>
    <col min="9987" max="9987" width="11.85546875" style="121" customWidth="1"/>
    <col min="9988" max="9988" width="9.5703125" style="121" customWidth="1"/>
    <col min="9989" max="9989" width="44.7109375" style="121" customWidth="1"/>
    <col min="9990" max="9990" width="97.140625" style="121" customWidth="1"/>
    <col min="9991" max="9991" width="27.42578125" style="121" customWidth="1"/>
    <col min="9992" max="9992" width="26.42578125" style="121" customWidth="1"/>
    <col min="9993" max="9993" width="27.7109375" style="121" customWidth="1"/>
    <col min="9994" max="9994" width="8.85546875" style="121" customWidth="1"/>
    <col min="9995" max="10240" width="9.140625" style="121"/>
    <col min="10241" max="10241" width="13.28515625" style="121" customWidth="1"/>
    <col min="10242" max="10242" width="0" style="121" hidden="1" customWidth="1"/>
    <col min="10243" max="10243" width="11.85546875" style="121" customWidth="1"/>
    <col min="10244" max="10244" width="9.5703125" style="121" customWidth="1"/>
    <col min="10245" max="10245" width="44.7109375" style="121" customWidth="1"/>
    <col min="10246" max="10246" width="97.140625" style="121" customWidth="1"/>
    <col min="10247" max="10247" width="27.42578125" style="121" customWidth="1"/>
    <col min="10248" max="10248" width="26.42578125" style="121" customWidth="1"/>
    <col min="10249" max="10249" width="27.7109375" style="121" customWidth="1"/>
    <col min="10250" max="10250" width="8.85546875" style="121" customWidth="1"/>
    <col min="10251" max="10496" width="9.140625" style="121"/>
    <col min="10497" max="10497" width="13.28515625" style="121" customWidth="1"/>
    <col min="10498" max="10498" width="0" style="121" hidden="1" customWidth="1"/>
    <col min="10499" max="10499" width="11.85546875" style="121" customWidth="1"/>
    <col min="10500" max="10500" width="9.5703125" style="121" customWidth="1"/>
    <col min="10501" max="10501" width="44.7109375" style="121" customWidth="1"/>
    <col min="10502" max="10502" width="97.140625" style="121" customWidth="1"/>
    <col min="10503" max="10503" width="27.42578125" style="121" customWidth="1"/>
    <col min="10504" max="10504" width="26.42578125" style="121" customWidth="1"/>
    <col min="10505" max="10505" width="27.7109375" style="121" customWidth="1"/>
    <col min="10506" max="10506" width="8.85546875" style="121" customWidth="1"/>
    <col min="10507" max="10752" width="9.140625" style="121"/>
    <col min="10753" max="10753" width="13.28515625" style="121" customWidth="1"/>
    <col min="10754" max="10754" width="0" style="121" hidden="1" customWidth="1"/>
    <col min="10755" max="10755" width="11.85546875" style="121" customWidth="1"/>
    <col min="10756" max="10756" width="9.5703125" style="121" customWidth="1"/>
    <col min="10757" max="10757" width="44.7109375" style="121" customWidth="1"/>
    <col min="10758" max="10758" width="97.140625" style="121" customWidth="1"/>
    <col min="10759" max="10759" width="27.42578125" style="121" customWidth="1"/>
    <col min="10760" max="10760" width="26.42578125" style="121" customWidth="1"/>
    <col min="10761" max="10761" width="27.7109375" style="121" customWidth="1"/>
    <col min="10762" max="10762" width="8.85546875" style="121" customWidth="1"/>
    <col min="10763" max="11008" width="9.140625" style="121"/>
    <col min="11009" max="11009" width="13.28515625" style="121" customWidth="1"/>
    <col min="11010" max="11010" width="0" style="121" hidden="1" customWidth="1"/>
    <col min="11011" max="11011" width="11.85546875" style="121" customWidth="1"/>
    <col min="11012" max="11012" width="9.5703125" style="121" customWidth="1"/>
    <col min="11013" max="11013" width="44.7109375" style="121" customWidth="1"/>
    <col min="11014" max="11014" width="97.140625" style="121" customWidth="1"/>
    <col min="11015" max="11015" width="27.42578125" style="121" customWidth="1"/>
    <col min="11016" max="11016" width="26.42578125" style="121" customWidth="1"/>
    <col min="11017" max="11017" width="27.7109375" style="121" customWidth="1"/>
    <col min="11018" max="11018" width="8.85546875" style="121" customWidth="1"/>
    <col min="11019" max="11264" width="9.140625" style="121"/>
    <col min="11265" max="11265" width="13.28515625" style="121" customWidth="1"/>
    <col min="11266" max="11266" width="0" style="121" hidden="1" customWidth="1"/>
    <col min="11267" max="11267" width="11.85546875" style="121" customWidth="1"/>
    <col min="11268" max="11268" width="9.5703125" style="121" customWidth="1"/>
    <col min="11269" max="11269" width="44.7109375" style="121" customWidth="1"/>
    <col min="11270" max="11270" width="97.140625" style="121" customWidth="1"/>
    <col min="11271" max="11271" width="27.42578125" style="121" customWidth="1"/>
    <col min="11272" max="11272" width="26.42578125" style="121" customWidth="1"/>
    <col min="11273" max="11273" width="27.7109375" style="121" customWidth="1"/>
    <col min="11274" max="11274" width="8.85546875" style="121" customWidth="1"/>
    <col min="11275" max="11520" width="9.140625" style="121"/>
    <col min="11521" max="11521" width="13.28515625" style="121" customWidth="1"/>
    <col min="11522" max="11522" width="0" style="121" hidden="1" customWidth="1"/>
    <col min="11523" max="11523" width="11.85546875" style="121" customWidth="1"/>
    <col min="11524" max="11524" width="9.5703125" style="121" customWidth="1"/>
    <col min="11525" max="11525" width="44.7109375" style="121" customWidth="1"/>
    <col min="11526" max="11526" width="97.140625" style="121" customWidth="1"/>
    <col min="11527" max="11527" width="27.42578125" style="121" customWidth="1"/>
    <col min="11528" max="11528" width="26.42578125" style="121" customWidth="1"/>
    <col min="11529" max="11529" width="27.7109375" style="121" customWidth="1"/>
    <col min="11530" max="11530" width="8.85546875" style="121" customWidth="1"/>
    <col min="11531" max="11776" width="9.140625" style="121"/>
    <col min="11777" max="11777" width="13.28515625" style="121" customWidth="1"/>
    <col min="11778" max="11778" width="0" style="121" hidden="1" customWidth="1"/>
    <col min="11779" max="11779" width="11.85546875" style="121" customWidth="1"/>
    <col min="11780" max="11780" width="9.5703125" style="121" customWidth="1"/>
    <col min="11781" max="11781" width="44.7109375" style="121" customWidth="1"/>
    <col min="11782" max="11782" width="97.140625" style="121" customWidth="1"/>
    <col min="11783" max="11783" width="27.42578125" style="121" customWidth="1"/>
    <col min="11784" max="11784" width="26.42578125" style="121" customWidth="1"/>
    <col min="11785" max="11785" width="27.7109375" style="121" customWidth="1"/>
    <col min="11786" max="11786" width="8.85546875" style="121" customWidth="1"/>
    <col min="11787" max="12032" width="9.140625" style="121"/>
    <col min="12033" max="12033" width="13.28515625" style="121" customWidth="1"/>
    <col min="12034" max="12034" width="0" style="121" hidden="1" customWidth="1"/>
    <col min="12035" max="12035" width="11.85546875" style="121" customWidth="1"/>
    <col min="12036" max="12036" width="9.5703125" style="121" customWidth="1"/>
    <col min="12037" max="12037" width="44.7109375" style="121" customWidth="1"/>
    <col min="12038" max="12038" width="97.140625" style="121" customWidth="1"/>
    <col min="12039" max="12039" width="27.42578125" style="121" customWidth="1"/>
    <col min="12040" max="12040" width="26.42578125" style="121" customWidth="1"/>
    <col min="12041" max="12041" width="27.7109375" style="121" customWidth="1"/>
    <col min="12042" max="12042" width="8.85546875" style="121" customWidth="1"/>
    <col min="12043" max="12288" width="9.140625" style="121"/>
    <col min="12289" max="12289" width="13.28515625" style="121" customWidth="1"/>
    <col min="12290" max="12290" width="0" style="121" hidden="1" customWidth="1"/>
    <col min="12291" max="12291" width="11.85546875" style="121" customWidth="1"/>
    <col min="12292" max="12292" width="9.5703125" style="121" customWidth="1"/>
    <col min="12293" max="12293" width="44.7109375" style="121" customWidth="1"/>
    <col min="12294" max="12294" width="97.140625" style="121" customWidth="1"/>
    <col min="12295" max="12295" width="27.42578125" style="121" customWidth="1"/>
    <col min="12296" max="12296" width="26.42578125" style="121" customWidth="1"/>
    <col min="12297" max="12297" width="27.7109375" style="121" customWidth="1"/>
    <col min="12298" max="12298" width="8.85546875" style="121" customWidth="1"/>
    <col min="12299" max="12544" width="9.140625" style="121"/>
    <col min="12545" max="12545" width="13.28515625" style="121" customWidth="1"/>
    <col min="12546" max="12546" width="0" style="121" hidden="1" customWidth="1"/>
    <col min="12547" max="12547" width="11.85546875" style="121" customWidth="1"/>
    <col min="12548" max="12548" width="9.5703125" style="121" customWidth="1"/>
    <col min="12549" max="12549" width="44.7109375" style="121" customWidth="1"/>
    <col min="12550" max="12550" width="97.140625" style="121" customWidth="1"/>
    <col min="12551" max="12551" width="27.42578125" style="121" customWidth="1"/>
    <col min="12552" max="12552" width="26.42578125" style="121" customWidth="1"/>
    <col min="12553" max="12553" width="27.7109375" style="121" customWidth="1"/>
    <col min="12554" max="12554" width="8.85546875" style="121" customWidth="1"/>
    <col min="12555" max="12800" width="9.140625" style="121"/>
    <col min="12801" max="12801" width="13.28515625" style="121" customWidth="1"/>
    <col min="12802" max="12802" width="0" style="121" hidden="1" customWidth="1"/>
    <col min="12803" max="12803" width="11.85546875" style="121" customWidth="1"/>
    <col min="12804" max="12804" width="9.5703125" style="121" customWidth="1"/>
    <col min="12805" max="12805" width="44.7109375" style="121" customWidth="1"/>
    <col min="12806" max="12806" width="97.140625" style="121" customWidth="1"/>
    <col min="12807" max="12807" width="27.42578125" style="121" customWidth="1"/>
    <col min="12808" max="12808" width="26.42578125" style="121" customWidth="1"/>
    <col min="12809" max="12809" width="27.7109375" style="121" customWidth="1"/>
    <col min="12810" max="12810" width="8.85546875" style="121" customWidth="1"/>
    <col min="12811" max="13056" width="9.140625" style="121"/>
    <col min="13057" max="13057" width="13.28515625" style="121" customWidth="1"/>
    <col min="13058" max="13058" width="0" style="121" hidden="1" customWidth="1"/>
    <col min="13059" max="13059" width="11.85546875" style="121" customWidth="1"/>
    <col min="13060" max="13060" width="9.5703125" style="121" customWidth="1"/>
    <col min="13061" max="13061" width="44.7109375" style="121" customWidth="1"/>
    <col min="13062" max="13062" width="97.140625" style="121" customWidth="1"/>
    <col min="13063" max="13063" width="27.42578125" style="121" customWidth="1"/>
    <col min="13064" max="13064" width="26.42578125" style="121" customWidth="1"/>
    <col min="13065" max="13065" width="27.7109375" style="121" customWidth="1"/>
    <col min="13066" max="13066" width="8.85546875" style="121" customWidth="1"/>
    <col min="13067" max="13312" width="9.140625" style="121"/>
    <col min="13313" max="13313" width="13.28515625" style="121" customWidth="1"/>
    <col min="13314" max="13314" width="0" style="121" hidden="1" customWidth="1"/>
    <col min="13315" max="13315" width="11.85546875" style="121" customWidth="1"/>
    <col min="13316" max="13316" width="9.5703125" style="121" customWidth="1"/>
    <col min="13317" max="13317" width="44.7109375" style="121" customWidth="1"/>
    <col min="13318" max="13318" width="97.140625" style="121" customWidth="1"/>
    <col min="13319" max="13319" width="27.42578125" style="121" customWidth="1"/>
    <col min="13320" max="13320" width="26.42578125" style="121" customWidth="1"/>
    <col min="13321" max="13321" width="27.7109375" style="121" customWidth="1"/>
    <col min="13322" max="13322" width="8.85546875" style="121" customWidth="1"/>
    <col min="13323" max="13568" width="9.140625" style="121"/>
    <col min="13569" max="13569" width="13.28515625" style="121" customWidth="1"/>
    <col min="13570" max="13570" width="0" style="121" hidden="1" customWidth="1"/>
    <col min="13571" max="13571" width="11.85546875" style="121" customWidth="1"/>
    <col min="13572" max="13572" width="9.5703125" style="121" customWidth="1"/>
    <col min="13573" max="13573" width="44.7109375" style="121" customWidth="1"/>
    <col min="13574" max="13574" width="97.140625" style="121" customWidth="1"/>
    <col min="13575" max="13575" width="27.42578125" style="121" customWidth="1"/>
    <col min="13576" max="13576" width="26.42578125" style="121" customWidth="1"/>
    <col min="13577" max="13577" width="27.7109375" style="121" customWidth="1"/>
    <col min="13578" max="13578" width="8.85546875" style="121" customWidth="1"/>
    <col min="13579" max="13824" width="9.140625" style="121"/>
    <col min="13825" max="13825" width="13.28515625" style="121" customWidth="1"/>
    <col min="13826" max="13826" width="0" style="121" hidden="1" customWidth="1"/>
    <col min="13827" max="13827" width="11.85546875" style="121" customWidth="1"/>
    <col min="13828" max="13828" width="9.5703125" style="121" customWidth="1"/>
    <col min="13829" max="13829" width="44.7109375" style="121" customWidth="1"/>
    <col min="13830" max="13830" width="97.140625" style="121" customWidth="1"/>
    <col min="13831" max="13831" width="27.42578125" style="121" customWidth="1"/>
    <col min="13832" max="13832" width="26.42578125" style="121" customWidth="1"/>
    <col min="13833" max="13833" width="27.7109375" style="121" customWidth="1"/>
    <col min="13834" max="13834" width="8.85546875" style="121" customWidth="1"/>
    <col min="13835" max="14080" width="9.140625" style="121"/>
    <col min="14081" max="14081" width="13.28515625" style="121" customWidth="1"/>
    <col min="14082" max="14082" width="0" style="121" hidden="1" customWidth="1"/>
    <col min="14083" max="14083" width="11.85546875" style="121" customWidth="1"/>
    <col min="14084" max="14084" width="9.5703125" style="121" customWidth="1"/>
    <col min="14085" max="14085" width="44.7109375" style="121" customWidth="1"/>
    <col min="14086" max="14086" width="97.140625" style="121" customWidth="1"/>
    <col min="14087" max="14087" width="27.42578125" style="121" customWidth="1"/>
    <col min="14088" max="14088" width="26.42578125" style="121" customWidth="1"/>
    <col min="14089" max="14089" width="27.7109375" style="121" customWidth="1"/>
    <col min="14090" max="14090" width="8.85546875" style="121" customWidth="1"/>
    <col min="14091" max="14336" width="9.140625" style="121"/>
    <col min="14337" max="14337" width="13.28515625" style="121" customWidth="1"/>
    <col min="14338" max="14338" width="0" style="121" hidden="1" customWidth="1"/>
    <col min="14339" max="14339" width="11.85546875" style="121" customWidth="1"/>
    <col min="14340" max="14340" width="9.5703125" style="121" customWidth="1"/>
    <col min="14341" max="14341" width="44.7109375" style="121" customWidth="1"/>
    <col min="14342" max="14342" width="97.140625" style="121" customWidth="1"/>
    <col min="14343" max="14343" width="27.42578125" style="121" customWidth="1"/>
    <col min="14344" max="14344" width="26.42578125" style="121" customWidth="1"/>
    <col min="14345" max="14345" width="27.7109375" style="121" customWidth="1"/>
    <col min="14346" max="14346" width="8.85546875" style="121" customWidth="1"/>
    <col min="14347" max="14592" width="9.140625" style="121"/>
    <col min="14593" max="14593" width="13.28515625" style="121" customWidth="1"/>
    <col min="14594" max="14594" width="0" style="121" hidden="1" customWidth="1"/>
    <col min="14595" max="14595" width="11.85546875" style="121" customWidth="1"/>
    <col min="14596" max="14596" width="9.5703125" style="121" customWidth="1"/>
    <col min="14597" max="14597" width="44.7109375" style="121" customWidth="1"/>
    <col min="14598" max="14598" width="97.140625" style="121" customWidth="1"/>
    <col min="14599" max="14599" width="27.42578125" style="121" customWidth="1"/>
    <col min="14600" max="14600" width="26.42578125" style="121" customWidth="1"/>
    <col min="14601" max="14601" width="27.7109375" style="121" customWidth="1"/>
    <col min="14602" max="14602" width="8.85546875" style="121" customWidth="1"/>
    <col min="14603" max="14848" width="9.140625" style="121"/>
    <col min="14849" max="14849" width="13.28515625" style="121" customWidth="1"/>
    <col min="14850" max="14850" width="0" style="121" hidden="1" customWidth="1"/>
    <col min="14851" max="14851" width="11.85546875" style="121" customWidth="1"/>
    <col min="14852" max="14852" width="9.5703125" style="121" customWidth="1"/>
    <col min="14853" max="14853" width="44.7109375" style="121" customWidth="1"/>
    <col min="14854" max="14854" width="97.140625" style="121" customWidth="1"/>
    <col min="14855" max="14855" width="27.42578125" style="121" customWidth="1"/>
    <col min="14856" max="14856" width="26.42578125" style="121" customWidth="1"/>
    <col min="14857" max="14857" width="27.7109375" style="121" customWidth="1"/>
    <col min="14858" max="14858" width="8.85546875" style="121" customWidth="1"/>
    <col min="14859" max="15104" width="9.140625" style="121"/>
    <col min="15105" max="15105" width="13.28515625" style="121" customWidth="1"/>
    <col min="15106" max="15106" width="0" style="121" hidden="1" customWidth="1"/>
    <col min="15107" max="15107" width="11.85546875" style="121" customWidth="1"/>
    <col min="15108" max="15108" width="9.5703125" style="121" customWidth="1"/>
    <col min="15109" max="15109" width="44.7109375" style="121" customWidth="1"/>
    <col min="15110" max="15110" width="97.140625" style="121" customWidth="1"/>
    <col min="15111" max="15111" width="27.42578125" style="121" customWidth="1"/>
    <col min="15112" max="15112" width="26.42578125" style="121" customWidth="1"/>
    <col min="15113" max="15113" width="27.7109375" style="121" customWidth="1"/>
    <col min="15114" max="15114" width="8.85546875" style="121" customWidth="1"/>
    <col min="15115" max="15360" width="9.140625" style="121"/>
    <col min="15361" max="15361" width="13.28515625" style="121" customWidth="1"/>
    <col min="15362" max="15362" width="0" style="121" hidden="1" customWidth="1"/>
    <col min="15363" max="15363" width="11.85546875" style="121" customWidth="1"/>
    <col min="15364" max="15364" width="9.5703125" style="121" customWidth="1"/>
    <col min="15365" max="15365" width="44.7109375" style="121" customWidth="1"/>
    <col min="15366" max="15366" width="97.140625" style="121" customWidth="1"/>
    <col min="15367" max="15367" width="27.42578125" style="121" customWidth="1"/>
    <col min="15368" max="15368" width="26.42578125" style="121" customWidth="1"/>
    <col min="15369" max="15369" width="27.7109375" style="121" customWidth="1"/>
    <col min="15370" max="15370" width="8.85546875" style="121" customWidth="1"/>
    <col min="15371" max="15616" width="9.140625" style="121"/>
    <col min="15617" max="15617" width="13.28515625" style="121" customWidth="1"/>
    <col min="15618" max="15618" width="0" style="121" hidden="1" customWidth="1"/>
    <col min="15619" max="15619" width="11.85546875" style="121" customWidth="1"/>
    <col min="15620" max="15620" width="9.5703125" style="121" customWidth="1"/>
    <col min="15621" max="15621" width="44.7109375" style="121" customWidth="1"/>
    <col min="15622" max="15622" width="97.140625" style="121" customWidth="1"/>
    <col min="15623" max="15623" width="27.42578125" style="121" customWidth="1"/>
    <col min="15624" max="15624" width="26.42578125" style="121" customWidth="1"/>
    <col min="15625" max="15625" width="27.7109375" style="121" customWidth="1"/>
    <col min="15626" max="15626" width="8.85546875" style="121" customWidth="1"/>
    <col min="15627" max="15872" width="9.140625" style="121"/>
    <col min="15873" max="15873" width="13.28515625" style="121" customWidth="1"/>
    <col min="15874" max="15874" width="0" style="121" hidden="1" customWidth="1"/>
    <col min="15875" max="15875" width="11.85546875" style="121" customWidth="1"/>
    <col min="15876" max="15876" width="9.5703125" style="121" customWidth="1"/>
    <col min="15877" max="15877" width="44.7109375" style="121" customWidth="1"/>
    <col min="15878" max="15878" width="97.140625" style="121" customWidth="1"/>
    <col min="15879" max="15879" width="27.42578125" style="121" customWidth="1"/>
    <col min="15880" max="15880" width="26.42578125" style="121" customWidth="1"/>
    <col min="15881" max="15881" width="27.7109375" style="121" customWidth="1"/>
    <col min="15882" max="15882" width="8.85546875" style="121" customWidth="1"/>
    <col min="15883" max="16128" width="9.140625" style="121"/>
    <col min="16129" max="16129" width="13.28515625" style="121" customWidth="1"/>
    <col min="16130" max="16130" width="0" style="121" hidden="1" customWidth="1"/>
    <col min="16131" max="16131" width="11.85546875" style="121" customWidth="1"/>
    <col min="16132" max="16132" width="9.5703125" style="121" customWidth="1"/>
    <col min="16133" max="16133" width="44.7109375" style="121" customWidth="1"/>
    <col min="16134" max="16134" width="97.140625" style="121" customWidth="1"/>
    <col min="16135" max="16135" width="27.42578125" style="121" customWidth="1"/>
    <col min="16136" max="16136" width="26.42578125" style="121" customWidth="1"/>
    <col min="16137" max="16137" width="27.7109375" style="121" customWidth="1"/>
    <col min="16138" max="16138" width="8.85546875" style="121" customWidth="1"/>
    <col min="16139" max="16384" width="9.140625" style="121"/>
  </cols>
  <sheetData>
    <row r="1" spans="1:34" s="9" customFormat="1" ht="20.25" x14ac:dyDescent="0.3">
      <c r="B1" s="10"/>
      <c r="C1" s="10"/>
      <c r="D1" s="10"/>
      <c r="E1" s="11"/>
      <c r="F1" s="11"/>
      <c r="G1" s="127" t="s">
        <v>23</v>
      </c>
      <c r="H1" s="12"/>
      <c r="I1" s="12"/>
      <c r="K1" s="13"/>
      <c r="L1" s="13"/>
      <c r="M1" s="13"/>
      <c r="N1" s="13"/>
      <c r="O1" s="13"/>
      <c r="P1" s="13"/>
      <c r="Q1" s="13"/>
      <c r="R1" s="13"/>
      <c r="S1" s="13"/>
      <c r="T1" s="13"/>
    </row>
    <row r="2" spans="1:34" s="9" customFormat="1" ht="23.25" customHeight="1" x14ac:dyDescent="0.3">
      <c r="B2" s="10"/>
      <c r="C2" s="10"/>
      <c r="D2" s="10"/>
      <c r="E2" s="11"/>
      <c r="F2" s="11"/>
      <c r="G2" s="127" t="s">
        <v>21</v>
      </c>
      <c r="H2" s="14"/>
      <c r="I2" s="14"/>
      <c r="K2" s="13"/>
      <c r="L2" s="13"/>
      <c r="M2" s="13"/>
      <c r="N2" s="13"/>
      <c r="O2" s="13"/>
      <c r="P2" s="13"/>
      <c r="Q2" s="13"/>
      <c r="R2" s="13"/>
      <c r="S2" s="13"/>
      <c r="T2" s="13"/>
    </row>
    <row r="3" spans="1:34" s="9" customFormat="1" ht="20.25" x14ac:dyDescent="0.3">
      <c r="B3" s="10"/>
      <c r="C3" s="10"/>
      <c r="D3" s="10"/>
      <c r="E3" s="11"/>
      <c r="F3" s="11"/>
      <c r="G3" s="127" t="s">
        <v>24</v>
      </c>
      <c r="H3" s="15"/>
      <c r="I3" s="15"/>
      <c r="K3" s="13"/>
      <c r="L3" s="13"/>
      <c r="M3" s="13"/>
      <c r="N3" s="13"/>
      <c r="O3" s="13"/>
      <c r="P3" s="13"/>
      <c r="Q3" s="13"/>
      <c r="R3" s="13"/>
      <c r="S3" s="13"/>
      <c r="T3" s="13"/>
    </row>
    <row r="4" spans="1:34" s="9" customFormat="1" ht="20.45" customHeight="1" x14ac:dyDescent="0.3">
      <c r="B4" s="10"/>
      <c r="C4" s="10"/>
      <c r="D4" s="10"/>
      <c r="E4" s="11"/>
      <c r="F4" s="11"/>
      <c r="G4" s="125" t="s">
        <v>50</v>
      </c>
      <c r="H4" s="16"/>
      <c r="I4" s="16"/>
      <c r="K4" s="13"/>
      <c r="L4" s="13"/>
      <c r="M4" s="13"/>
      <c r="N4" s="13"/>
      <c r="O4" s="13"/>
      <c r="P4" s="13"/>
      <c r="Q4" s="13"/>
      <c r="R4" s="13"/>
      <c r="S4" s="13"/>
      <c r="T4" s="13"/>
    </row>
    <row r="5" spans="1:34" s="9" customFormat="1" ht="20.25" x14ac:dyDescent="0.3">
      <c r="B5" s="10"/>
      <c r="C5" s="10"/>
      <c r="D5" s="10"/>
      <c r="E5" s="11"/>
      <c r="F5" s="11"/>
      <c r="G5" s="126" t="s">
        <v>51</v>
      </c>
      <c r="H5" s="18"/>
      <c r="I5" s="18"/>
      <c r="K5" s="13"/>
      <c r="L5" s="13"/>
      <c r="M5" s="13"/>
      <c r="N5" s="13"/>
      <c r="O5" s="13"/>
      <c r="P5" s="13"/>
      <c r="Q5" s="13"/>
      <c r="R5" s="13"/>
      <c r="S5" s="13"/>
      <c r="T5" s="13"/>
    </row>
    <row r="6" spans="1:34" s="9" customFormat="1" ht="20.25" x14ac:dyDescent="0.3">
      <c r="B6" s="10"/>
      <c r="C6" s="10"/>
      <c r="D6" s="10"/>
      <c r="E6" s="11"/>
      <c r="F6" s="11"/>
      <c r="G6" s="126"/>
      <c r="H6" s="18"/>
      <c r="I6" s="18"/>
      <c r="K6" s="13"/>
      <c r="L6" s="13"/>
      <c r="M6" s="13"/>
      <c r="N6" s="13"/>
      <c r="O6" s="13"/>
      <c r="P6" s="13"/>
      <c r="Q6" s="13"/>
      <c r="R6" s="13"/>
      <c r="S6" s="13"/>
      <c r="T6" s="13"/>
    </row>
    <row r="7" spans="1:34" s="19" customFormat="1" ht="27" x14ac:dyDescent="0.2">
      <c r="A7" s="571" t="s">
        <v>25</v>
      </c>
      <c r="B7" s="571"/>
      <c r="C7" s="571"/>
      <c r="D7" s="571"/>
      <c r="E7" s="571"/>
      <c r="F7" s="571"/>
      <c r="G7" s="571"/>
      <c r="H7" s="571"/>
      <c r="I7" s="571"/>
      <c r="K7" s="20"/>
      <c r="L7" s="20"/>
      <c r="M7" s="20"/>
      <c r="N7" s="20"/>
      <c r="O7" s="20"/>
      <c r="P7" s="20"/>
      <c r="Q7" s="20"/>
      <c r="R7" s="20"/>
      <c r="S7" s="20"/>
      <c r="T7" s="20"/>
    </row>
    <row r="8" spans="1:34" s="19" customFormat="1" ht="70.5" customHeight="1" x14ac:dyDescent="0.2">
      <c r="A8" s="572" t="s">
        <v>26</v>
      </c>
      <c r="B8" s="572"/>
      <c r="C8" s="572"/>
      <c r="D8" s="572"/>
      <c r="E8" s="572"/>
      <c r="F8" s="572"/>
      <c r="G8" s="572"/>
      <c r="H8" s="572"/>
      <c r="I8" s="572"/>
      <c r="K8" s="20"/>
      <c r="L8" s="20"/>
      <c r="M8" s="20"/>
      <c r="N8" s="20"/>
      <c r="O8" s="20"/>
      <c r="P8" s="20"/>
      <c r="Q8" s="20"/>
      <c r="R8" s="20"/>
      <c r="S8" s="20"/>
      <c r="T8" s="20"/>
    </row>
    <row r="9" spans="1:34" s="19" customFormat="1" ht="27" x14ac:dyDescent="0.25">
      <c r="A9" s="21" t="s">
        <v>19</v>
      </c>
      <c r="B9" s="22"/>
      <c r="C9" s="22"/>
      <c r="D9" s="22"/>
      <c r="E9" s="22"/>
      <c r="F9" s="22"/>
      <c r="G9" s="22"/>
      <c r="H9" s="22"/>
      <c r="I9" s="22"/>
      <c r="K9" s="20"/>
      <c r="L9" s="20"/>
      <c r="M9" s="20"/>
      <c r="N9" s="20"/>
      <c r="O9" s="20"/>
      <c r="P9" s="20"/>
      <c r="Q9" s="20"/>
      <c r="R9" s="20"/>
      <c r="S9" s="20"/>
      <c r="T9" s="20"/>
    </row>
    <row r="10" spans="1:34" s="19" customFormat="1" ht="21" thickBot="1" x14ac:dyDescent="0.3">
      <c r="A10" s="23" t="s">
        <v>20</v>
      </c>
      <c r="B10" s="24"/>
      <c r="C10" s="24"/>
      <c r="D10" s="24"/>
      <c r="E10" s="25"/>
      <c r="F10" s="25"/>
      <c r="G10" s="26"/>
      <c r="H10" s="27"/>
      <c r="I10" s="28" t="s">
        <v>27</v>
      </c>
      <c r="K10" s="20"/>
      <c r="L10" s="20"/>
      <c r="M10" s="20"/>
      <c r="N10" s="20"/>
      <c r="O10" s="20"/>
      <c r="P10" s="20"/>
      <c r="Q10" s="20"/>
      <c r="R10" s="20"/>
      <c r="S10" s="20"/>
      <c r="T10" s="20"/>
    </row>
    <row r="11" spans="1:34" s="29" customFormat="1" ht="26.25" customHeight="1" x14ac:dyDescent="0.2">
      <c r="A11" s="594" t="s">
        <v>28</v>
      </c>
      <c r="B11" s="597" t="s">
        <v>29</v>
      </c>
      <c r="C11" s="597" t="s">
        <v>30</v>
      </c>
      <c r="D11" s="597" t="s">
        <v>31</v>
      </c>
      <c r="E11" s="600" t="s">
        <v>32</v>
      </c>
      <c r="F11" s="603" t="s">
        <v>33</v>
      </c>
      <c r="G11" s="606" t="s">
        <v>34</v>
      </c>
      <c r="H11" s="609" t="s">
        <v>35</v>
      </c>
      <c r="I11" s="590" t="s">
        <v>36</v>
      </c>
      <c r="K11" s="30"/>
      <c r="L11" s="30"/>
      <c r="M11" s="30"/>
      <c r="N11" s="30"/>
      <c r="O11" s="30"/>
      <c r="P11" s="30"/>
      <c r="Q11" s="30"/>
      <c r="R11" s="30"/>
      <c r="S11" s="30"/>
      <c r="T11" s="30"/>
    </row>
    <row r="12" spans="1:34" s="29" customFormat="1" ht="15.75" customHeight="1" x14ac:dyDescent="0.2">
      <c r="A12" s="595"/>
      <c r="B12" s="598"/>
      <c r="C12" s="598"/>
      <c r="D12" s="598"/>
      <c r="E12" s="601"/>
      <c r="F12" s="604"/>
      <c r="G12" s="607"/>
      <c r="H12" s="610"/>
      <c r="I12" s="591"/>
      <c r="K12" s="30"/>
      <c r="L12" s="30"/>
      <c r="M12" s="30"/>
      <c r="N12" s="30"/>
      <c r="O12" s="30"/>
      <c r="P12" s="30"/>
      <c r="Q12" s="30"/>
      <c r="R12" s="30"/>
      <c r="S12" s="30"/>
      <c r="T12" s="30"/>
    </row>
    <row r="13" spans="1:34" s="29" customFormat="1" ht="42.75" customHeight="1" x14ac:dyDescent="0.2">
      <c r="A13" s="595"/>
      <c r="B13" s="598"/>
      <c r="C13" s="598"/>
      <c r="D13" s="598"/>
      <c r="E13" s="601"/>
      <c r="F13" s="604"/>
      <c r="G13" s="607"/>
      <c r="H13" s="610"/>
      <c r="I13" s="591"/>
      <c r="K13" s="30"/>
      <c r="L13" s="30"/>
      <c r="M13" s="30"/>
      <c r="N13" s="30"/>
      <c r="O13" s="30"/>
      <c r="P13" s="30"/>
      <c r="Q13" s="30"/>
      <c r="R13" s="30"/>
      <c r="S13" s="30"/>
      <c r="T13" s="30"/>
    </row>
    <row r="14" spans="1:34" s="29" customFormat="1" ht="54.6" customHeight="1" thickBot="1" x14ac:dyDescent="0.25">
      <c r="A14" s="596"/>
      <c r="B14" s="599"/>
      <c r="C14" s="599"/>
      <c r="D14" s="599"/>
      <c r="E14" s="602"/>
      <c r="F14" s="605"/>
      <c r="G14" s="608"/>
      <c r="H14" s="611"/>
      <c r="I14" s="592"/>
      <c r="K14" s="30"/>
      <c r="L14" s="30"/>
      <c r="M14" s="30"/>
      <c r="N14" s="30"/>
      <c r="O14" s="30"/>
      <c r="P14" s="30"/>
      <c r="Q14" s="30"/>
      <c r="R14" s="30"/>
      <c r="S14" s="30"/>
      <c r="T14" s="30"/>
    </row>
    <row r="15" spans="1:34" s="34" customFormat="1" ht="18.75" customHeight="1" thickBot="1" x14ac:dyDescent="0.25">
      <c r="A15" s="31" t="s">
        <v>37</v>
      </c>
      <c r="B15" s="31" t="s">
        <v>38</v>
      </c>
      <c r="C15" s="31">
        <v>2</v>
      </c>
      <c r="D15" s="32">
        <v>3</v>
      </c>
      <c r="E15" s="31">
        <v>4</v>
      </c>
      <c r="F15" s="33">
        <v>5</v>
      </c>
      <c r="G15" s="31">
        <v>6</v>
      </c>
      <c r="H15" s="31">
        <v>7</v>
      </c>
      <c r="I15" s="31">
        <v>8</v>
      </c>
      <c r="K15" s="35"/>
      <c r="L15" s="35"/>
      <c r="M15" s="35"/>
      <c r="N15" s="35"/>
      <c r="O15" s="35"/>
      <c r="P15" s="35"/>
      <c r="Q15" s="35"/>
      <c r="R15" s="35"/>
      <c r="S15" s="35"/>
      <c r="T15" s="35"/>
    </row>
    <row r="16" spans="1:34" s="45" customFormat="1" ht="22.5" x14ac:dyDescent="0.2">
      <c r="A16" s="36" t="s">
        <v>39</v>
      </c>
      <c r="B16" s="37"/>
      <c r="C16" s="38"/>
      <c r="D16" s="39"/>
      <c r="E16" s="40" t="s">
        <v>40</v>
      </c>
      <c r="F16" s="41"/>
      <c r="G16" s="42"/>
      <c r="H16" s="43"/>
      <c r="I16" s="44">
        <f>I17</f>
        <v>160000</v>
      </c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</row>
    <row r="17" spans="1:34" s="45" customFormat="1" ht="23.25" x14ac:dyDescent="0.2">
      <c r="A17" s="48" t="s">
        <v>41</v>
      </c>
      <c r="B17" s="49"/>
      <c r="C17" s="50"/>
      <c r="D17" s="51"/>
      <c r="E17" s="52" t="s">
        <v>40</v>
      </c>
      <c r="F17" s="53"/>
      <c r="G17" s="54"/>
      <c r="H17" s="55"/>
      <c r="I17" s="56">
        <f>I18+I21</f>
        <v>160000</v>
      </c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</row>
    <row r="18" spans="1:34" s="45" customFormat="1" ht="42.75" customHeight="1" x14ac:dyDescent="0.2">
      <c r="A18" s="48" t="s">
        <v>42</v>
      </c>
      <c r="B18" s="57"/>
      <c r="C18" s="58" t="s">
        <v>43</v>
      </c>
      <c r="D18" s="59" t="s">
        <v>44</v>
      </c>
      <c r="E18" s="60" t="s">
        <v>45</v>
      </c>
      <c r="F18" s="53"/>
      <c r="G18" s="54"/>
      <c r="H18" s="55"/>
      <c r="I18" s="56">
        <f>I20</f>
        <v>60000</v>
      </c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</row>
    <row r="19" spans="1:34" s="45" customFormat="1" ht="23.25" x14ac:dyDescent="0.2">
      <c r="A19" s="61"/>
      <c r="B19" s="57"/>
      <c r="C19" s="62"/>
      <c r="D19" s="61"/>
      <c r="E19" s="63" t="s">
        <v>46</v>
      </c>
      <c r="F19" s="53"/>
      <c r="G19" s="54"/>
      <c r="H19" s="55"/>
      <c r="I19" s="5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</row>
    <row r="20" spans="1:34" s="45" customFormat="1" ht="23.25" x14ac:dyDescent="0.2">
      <c r="A20" s="61"/>
      <c r="B20" s="57"/>
      <c r="C20" s="62"/>
      <c r="D20" s="61"/>
      <c r="E20" s="63"/>
      <c r="F20" s="64" t="s">
        <v>47</v>
      </c>
      <c r="G20" s="54"/>
      <c r="H20" s="55"/>
      <c r="I20" s="65">
        <v>60000</v>
      </c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</row>
    <row r="21" spans="1:34" s="45" customFormat="1" ht="67.900000000000006" customHeight="1" x14ac:dyDescent="0.2">
      <c r="A21" s="48" t="s">
        <v>124</v>
      </c>
      <c r="B21" s="57"/>
      <c r="C21" s="58" t="s">
        <v>125</v>
      </c>
      <c r="D21" s="529" t="s">
        <v>87</v>
      </c>
      <c r="E21" s="60" t="s">
        <v>126</v>
      </c>
      <c r="F21" s="53"/>
      <c r="G21" s="54"/>
      <c r="H21" s="55"/>
      <c r="I21" s="56">
        <f>I23</f>
        <v>100000</v>
      </c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</row>
    <row r="22" spans="1:34" s="45" customFormat="1" ht="23.25" x14ac:dyDescent="0.2">
      <c r="A22" s="61"/>
      <c r="B22" s="57"/>
      <c r="C22" s="57"/>
      <c r="D22" s="128"/>
      <c r="E22" s="63"/>
      <c r="F22" s="64"/>
      <c r="G22" s="54"/>
      <c r="H22" s="55"/>
      <c r="I22" s="65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</row>
    <row r="23" spans="1:34" s="45" customFormat="1" ht="40.5" x14ac:dyDescent="0.2">
      <c r="A23" s="61"/>
      <c r="B23" s="57"/>
      <c r="C23" s="57"/>
      <c r="D23" s="128"/>
      <c r="E23" s="63"/>
      <c r="F23" s="64" t="s">
        <v>370</v>
      </c>
      <c r="G23" s="54"/>
      <c r="H23" s="55"/>
      <c r="I23" s="65">
        <v>100000</v>
      </c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</row>
    <row r="24" spans="1:34" s="45" customFormat="1" ht="24" thickBot="1" x14ac:dyDescent="0.25">
      <c r="A24" s="66"/>
      <c r="B24" s="67"/>
      <c r="C24" s="67"/>
      <c r="D24" s="68"/>
      <c r="E24" s="69"/>
      <c r="F24" s="70"/>
      <c r="G24" s="71"/>
      <c r="H24" s="72"/>
      <c r="I24" s="73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</row>
    <row r="25" spans="1:34" s="46" customFormat="1" ht="35.25" customHeight="1" thickBot="1" x14ac:dyDescent="0.25">
      <c r="A25" s="74"/>
      <c r="B25" s="75"/>
      <c r="C25" s="75"/>
      <c r="D25" s="76"/>
      <c r="E25" s="77" t="s">
        <v>48</v>
      </c>
      <c r="F25" s="78"/>
      <c r="G25" s="79"/>
      <c r="H25" s="80"/>
      <c r="I25" s="81">
        <f>I16</f>
        <v>160000</v>
      </c>
    </row>
    <row r="26" spans="1:34" s="82" customFormat="1" ht="78" customHeight="1" x14ac:dyDescent="0.3">
      <c r="B26" s="83"/>
      <c r="C26" s="83"/>
      <c r="D26" s="83"/>
      <c r="E26" s="84"/>
      <c r="F26" s="85" t="s">
        <v>49</v>
      </c>
      <c r="G26" s="593"/>
      <c r="H26" s="593"/>
      <c r="I26" s="593"/>
      <c r="K26" s="86"/>
      <c r="L26" s="86"/>
      <c r="M26" s="86"/>
      <c r="N26" s="86"/>
      <c r="O26" s="86"/>
      <c r="P26" s="86"/>
      <c r="Q26" s="86"/>
      <c r="R26" s="86"/>
      <c r="S26" s="86"/>
      <c r="T26" s="86"/>
    </row>
    <row r="27" spans="1:34" s="82" customFormat="1" ht="20.25" x14ac:dyDescent="0.3">
      <c r="B27" s="87"/>
      <c r="C27" s="87"/>
      <c r="D27" s="87"/>
      <c r="E27" s="88"/>
      <c r="F27" s="88"/>
      <c r="G27" s="17"/>
      <c r="H27" s="18"/>
      <c r="I27" s="18"/>
      <c r="K27" s="86"/>
      <c r="L27" s="86"/>
      <c r="M27" s="86"/>
      <c r="N27" s="86"/>
      <c r="O27" s="86"/>
      <c r="P27" s="86"/>
      <c r="Q27" s="86"/>
      <c r="R27" s="86"/>
      <c r="S27" s="86"/>
      <c r="T27" s="86"/>
    </row>
    <row r="28" spans="1:34" s="82" customFormat="1" ht="26.25" x14ac:dyDescent="0.2">
      <c r="B28" s="87"/>
      <c r="C28" s="87"/>
      <c r="D28" s="87"/>
      <c r="E28" s="89"/>
      <c r="F28" s="89"/>
      <c r="G28" s="90"/>
      <c r="H28" s="90"/>
      <c r="I28" s="90"/>
      <c r="K28" s="86"/>
      <c r="L28" s="86"/>
      <c r="M28" s="86"/>
      <c r="N28" s="86"/>
      <c r="O28" s="86"/>
      <c r="P28" s="86"/>
      <c r="Q28" s="86"/>
      <c r="R28" s="86"/>
      <c r="S28" s="86"/>
      <c r="T28" s="86"/>
    </row>
    <row r="29" spans="1:34" s="82" customFormat="1" ht="18.75" x14ac:dyDescent="0.2">
      <c r="B29" s="87"/>
      <c r="C29" s="87"/>
      <c r="D29" s="87"/>
      <c r="E29" s="89"/>
      <c r="F29" s="89"/>
      <c r="G29" s="91"/>
      <c r="H29" s="91"/>
      <c r="I29" s="92"/>
      <c r="K29" s="86"/>
      <c r="L29" s="86"/>
      <c r="M29" s="86"/>
      <c r="N29" s="86"/>
      <c r="O29" s="86"/>
      <c r="P29" s="86"/>
      <c r="Q29" s="86"/>
      <c r="R29" s="86"/>
      <c r="S29" s="86"/>
      <c r="T29" s="86"/>
    </row>
    <row r="30" spans="1:34" s="82" customFormat="1" ht="18.75" x14ac:dyDescent="0.2">
      <c r="B30" s="93"/>
      <c r="C30" s="87"/>
      <c r="D30" s="87"/>
      <c r="E30" s="89"/>
      <c r="F30" s="89"/>
      <c r="G30" s="94"/>
      <c r="H30" s="94"/>
      <c r="I30" s="94"/>
      <c r="K30" s="86"/>
      <c r="L30" s="86"/>
      <c r="M30" s="86"/>
      <c r="N30" s="86"/>
      <c r="O30" s="86"/>
      <c r="P30" s="86"/>
      <c r="Q30" s="86"/>
      <c r="R30" s="86"/>
      <c r="S30" s="86"/>
      <c r="T30" s="86"/>
    </row>
    <row r="31" spans="1:34" s="82" customFormat="1" ht="18.75" x14ac:dyDescent="0.2">
      <c r="B31" s="93"/>
      <c r="C31" s="87"/>
      <c r="D31" s="87"/>
      <c r="E31" s="89"/>
      <c r="F31" s="89"/>
      <c r="G31" s="95"/>
      <c r="H31" s="95"/>
      <c r="I31" s="96"/>
      <c r="K31" s="86"/>
      <c r="L31" s="86"/>
      <c r="M31" s="86"/>
      <c r="N31" s="86"/>
      <c r="O31" s="86"/>
      <c r="P31" s="86"/>
      <c r="Q31" s="86"/>
      <c r="R31" s="86"/>
      <c r="S31" s="86"/>
      <c r="T31" s="86"/>
    </row>
    <row r="32" spans="1:34" s="82" customFormat="1" ht="18.75" x14ac:dyDescent="0.2">
      <c r="B32" s="93"/>
      <c r="C32" s="87"/>
      <c r="D32" s="87"/>
      <c r="E32" s="89"/>
      <c r="F32" s="89"/>
      <c r="G32" s="95"/>
      <c r="H32" s="95"/>
      <c r="I32" s="97"/>
      <c r="K32" s="86"/>
      <c r="L32" s="86"/>
      <c r="M32" s="86"/>
      <c r="N32" s="86"/>
      <c r="O32" s="86"/>
      <c r="P32" s="86"/>
      <c r="Q32" s="86"/>
      <c r="R32" s="86"/>
      <c r="S32" s="86"/>
      <c r="T32" s="86"/>
    </row>
    <row r="33" spans="2:20" s="82" customFormat="1" ht="18.75" x14ac:dyDescent="0.2">
      <c r="B33" s="93"/>
      <c r="C33" s="87"/>
      <c r="D33" s="87"/>
      <c r="E33" s="89"/>
      <c r="F33" s="89"/>
      <c r="G33" s="95"/>
      <c r="H33" s="95"/>
      <c r="I33" s="97"/>
      <c r="K33" s="86"/>
      <c r="L33" s="86"/>
      <c r="M33" s="86"/>
      <c r="N33" s="86"/>
      <c r="O33" s="86"/>
      <c r="P33" s="86"/>
      <c r="Q33" s="86"/>
      <c r="R33" s="86"/>
      <c r="S33" s="86"/>
      <c r="T33" s="86"/>
    </row>
    <row r="34" spans="2:20" s="82" customFormat="1" ht="35.25" x14ac:dyDescent="0.2">
      <c r="B34" s="93"/>
      <c r="C34" s="87"/>
      <c r="D34" s="87"/>
      <c r="E34" s="98"/>
      <c r="F34" s="99"/>
      <c r="G34" s="100"/>
      <c r="H34" s="101"/>
      <c r="I34" s="102"/>
      <c r="K34" s="86"/>
      <c r="L34" s="86"/>
      <c r="M34" s="86"/>
      <c r="N34" s="86"/>
      <c r="O34" s="86"/>
      <c r="P34" s="86"/>
      <c r="Q34" s="86"/>
      <c r="R34" s="86"/>
      <c r="S34" s="86"/>
      <c r="T34" s="86"/>
    </row>
    <row r="35" spans="2:20" s="82" customFormat="1" ht="23.25" x14ac:dyDescent="0.2">
      <c r="B35" s="93"/>
      <c r="C35" s="87"/>
      <c r="D35" s="87"/>
      <c r="E35" s="98"/>
      <c r="F35" s="103"/>
      <c r="G35" s="100"/>
      <c r="H35" s="101"/>
      <c r="I35" s="102"/>
      <c r="K35" s="86"/>
      <c r="L35" s="86"/>
      <c r="M35" s="86"/>
      <c r="N35" s="86"/>
      <c r="O35" s="86"/>
      <c r="P35" s="86"/>
      <c r="Q35" s="86"/>
      <c r="R35" s="86"/>
      <c r="S35" s="86"/>
      <c r="T35" s="86"/>
    </row>
    <row r="36" spans="2:20" s="82" customFormat="1" ht="33" x14ac:dyDescent="0.2">
      <c r="B36" s="93"/>
      <c r="C36" s="87"/>
      <c r="D36" s="87"/>
      <c r="E36" s="98"/>
      <c r="F36" s="104"/>
      <c r="G36" s="100"/>
      <c r="H36" s="101"/>
      <c r="I36" s="102"/>
      <c r="K36" s="86"/>
      <c r="L36" s="86"/>
      <c r="M36" s="86"/>
      <c r="N36" s="86"/>
      <c r="O36" s="86"/>
      <c r="P36" s="86"/>
      <c r="Q36" s="86"/>
      <c r="R36" s="86"/>
      <c r="S36" s="86"/>
      <c r="T36" s="86"/>
    </row>
    <row r="37" spans="2:20" s="82" customFormat="1" ht="18.75" x14ac:dyDescent="0.2">
      <c r="B37" s="93"/>
      <c r="C37" s="87"/>
      <c r="D37" s="87"/>
      <c r="E37" s="103"/>
      <c r="F37" s="103"/>
      <c r="G37" s="100"/>
      <c r="H37" s="101"/>
      <c r="I37" s="102"/>
      <c r="K37" s="86"/>
      <c r="L37" s="86"/>
      <c r="M37" s="86"/>
      <c r="N37" s="86"/>
      <c r="O37" s="86"/>
      <c r="P37" s="86"/>
      <c r="Q37" s="86"/>
      <c r="R37" s="86"/>
      <c r="S37" s="86"/>
      <c r="T37" s="86"/>
    </row>
    <row r="38" spans="2:20" s="82" customFormat="1" ht="18.75" x14ac:dyDescent="0.2">
      <c r="B38" s="93"/>
      <c r="C38" s="87"/>
      <c r="D38" s="87"/>
      <c r="E38" s="103"/>
      <c r="F38" s="103"/>
      <c r="G38" s="100"/>
      <c r="H38" s="101"/>
      <c r="I38" s="102"/>
      <c r="K38" s="86"/>
      <c r="L38" s="86"/>
      <c r="M38" s="86"/>
      <c r="N38" s="86"/>
      <c r="O38" s="86"/>
      <c r="P38" s="86"/>
      <c r="Q38" s="86"/>
      <c r="R38" s="86"/>
      <c r="S38" s="86"/>
      <c r="T38" s="86"/>
    </row>
    <row r="39" spans="2:20" s="82" customFormat="1" ht="18.75" x14ac:dyDescent="0.2">
      <c r="B39" s="93"/>
      <c r="C39" s="87"/>
      <c r="D39" s="87"/>
      <c r="E39" s="103"/>
      <c r="F39" s="103"/>
      <c r="G39" s="100"/>
      <c r="H39" s="101"/>
      <c r="I39" s="102"/>
      <c r="K39" s="86"/>
      <c r="L39" s="86"/>
      <c r="M39" s="86"/>
      <c r="N39" s="86"/>
      <c r="O39" s="86"/>
      <c r="P39" s="86"/>
      <c r="Q39" s="86"/>
      <c r="R39" s="86"/>
      <c r="S39" s="86"/>
      <c r="T39" s="86"/>
    </row>
    <row r="40" spans="2:20" s="82" customFormat="1" ht="18.75" x14ac:dyDescent="0.2">
      <c r="B40" s="93"/>
      <c r="C40" s="87"/>
      <c r="D40" s="87"/>
      <c r="E40" s="103"/>
      <c r="F40" s="103"/>
      <c r="G40" s="100"/>
      <c r="H40" s="101"/>
      <c r="I40" s="102"/>
      <c r="K40" s="86"/>
      <c r="L40" s="86"/>
      <c r="M40" s="86"/>
      <c r="N40" s="86"/>
      <c r="O40" s="86"/>
      <c r="P40" s="86"/>
      <c r="Q40" s="86"/>
      <c r="R40" s="86"/>
      <c r="S40" s="86"/>
      <c r="T40" s="86"/>
    </row>
    <row r="41" spans="2:20" s="82" customFormat="1" ht="18.75" x14ac:dyDescent="0.2">
      <c r="B41" s="93"/>
      <c r="C41" s="87"/>
      <c r="D41" s="87"/>
      <c r="E41" s="89"/>
      <c r="F41" s="89"/>
      <c r="G41" s="101"/>
      <c r="H41" s="101"/>
      <c r="I41" s="102"/>
      <c r="K41" s="86"/>
      <c r="L41" s="86"/>
      <c r="M41" s="86"/>
      <c r="N41" s="86"/>
      <c r="O41" s="86"/>
      <c r="P41" s="86"/>
      <c r="Q41" s="86"/>
      <c r="R41" s="86"/>
      <c r="S41" s="86"/>
      <c r="T41" s="86"/>
    </row>
    <row r="42" spans="2:20" s="82" customFormat="1" ht="18.75" x14ac:dyDescent="0.2">
      <c r="B42" s="93"/>
      <c r="C42" s="87"/>
      <c r="D42" s="87"/>
      <c r="E42" s="89"/>
      <c r="F42" s="89"/>
      <c r="G42" s="101"/>
      <c r="H42" s="101"/>
      <c r="I42" s="102"/>
      <c r="K42" s="86"/>
      <c r="L42" s="86"/>
      <c r="M42" s="86"/>
      <c r="N42" s="86"/>
      <c r="O42" s="86"/>
      <c r="P42" s="86"/>
      <c r="Q42" s="86"/>
      <c r="R42" s="86"/>
      <c r="S42" s="86"/>
      <c r="T42" s="86"/>
    </row>
    <row r="43" spans="2:20" s="82" customFormat="1" ht="18.75" x14ac:dyDescent="0.2">
      <c r="B43" s="93"/>
      <c r="C43" s="87"/>
      <c r="D43" s="87"/>
      <c r="E43" s="89"/>
      <c r="F43" s="89"/>
      <c r="G43" s="101"/>
      <c r="H43" s="101"/>
      <c r="I43" s="102"/>
      <c r="K43" s="86"/>
      <c r="L43" s="86"/>
      <c r="M43" s="86"/>
      <c r="N43" s="86"/>
      <c r="O43" s="86"/>
      <c r="P43" s="86"/>
      <c r="Q43" s="86"/>
      <c r="R43" s="86"/>
      <c r="S43" s="86"/>
      <c r="T43" s="86"/>
    </row>
    <row r="44" spans="2:20" s="82" customFormat="1" ht="18.75" x14ac:dyDescent="0.2">
      <c r="B44" s="93"/>
      <c r="C44" s="87"/>
      <c r="D44" s="87"/>
      <c r="E44" s="89"/>
      <c r="F44" s="89"/>
      <c r="G44" s="101"/>
      <c r="H44" s="101"/>
      <c r="I44" s="102"/>
      <c r="K44" s="86"/>
      <c r="L44" s="86"/>
      <c r="M44" s="86"/>
      <c r="N44" s="86"/>
      <c r="O44" s="86"/>
      <c r="P44" s="86"/>
      <c r="Q44" s="86"/>
      <c r="R44" s="86"/>
      <c r="S44" s="86"/>
      <c r="T44" s="86"/>
    </row>
    <row r="45" spans="2:20" s="82" customFormat="1" ht="18.75" x14ac:dyDescent="0.2">
      <c r="B45" s="93"/>
      <c r="C45" s="87"/>
      <c r="D45" s="87"/>
      <c r="E45" s="89"/>
      <c r="F45" s="89"/>
      <c r="G45" s="101"/>
      <c r="H45" s="101"/>
      <c r="I45" s="102"/>
      <c r="K45" s="86"/>
      <c r="L45" s="86"/>
      <c r="M45" s="86"/>
      <c r="N45" s="86"/>
      <c r="O45" s="86"/>
      <c r="P45" s="86"/>
      <c r="Q45" s="86"/>
      <c r="R45" s="86"/>
      <c r="S45" s="86"/>
      <c r="T45" s="86"/>
    </row>
    <row r="46" spans="2:20" s="82" customFormat="1" ht="18.75" x14ac:dyDescent="0.2">
      <c r="B46" s="93"/>
      <c r="C46" s="87"/>
      <c r="D46" s="87"/>
      <c r="E46" s="89"/>
      <c r="F46" s="89"/>
      <c r="G46" s="105"/>
      <c r="H46" s="105"/>
      <c r="I46" s="106"/>
      <c r="K46" s="86"/>
      <c r="L46" s="86"/>
      <c r="M46" s="86"/>
      <c r="N46" s="86"/>
      <c r="O46" s="86"/>
      <c r="P46" s="86"/>
      <c r="Q46" s="86"/>
      <c r="R46" s="86"/>
      <c r="S46" s="86"/>
      <c r="T46" s="86"/>
    </row>
    <row r="47" spans="2:20" s="82" customFormat="1" ht="18.75" x14ac:dyDescent="0.2">
      <c r="B47" s="93"/>
      <c r="C47" s="87"/>
      <c r="D47" s="87"/>
      <c r="E47" s="89"/>
      <c r="F47" s="89"/>
      <c r="G47" s="105"/>
      <c r="H47" s="105"/>
      <c r="I47" s="106"/>
      <c r="K47" s="86"/>
      <c r="L47" s="86"/>
      <c r="M47" s="86"/>
      <c r="N47" s="86"/>
      <c r="O47" s="86"/>
      <c r="P47" s="86"/>
      <c r="Q47" s="86"/>
      <c r="R47" s="86"/>
      <c r="S47" s="86"/>
      <c r="T47" s="86"/>
    </row>
    <row r="48" spans="2:20" s="82" customFormat="1" ht="18.75" x14ac:dyDescent="0.2">
      <c r="B48" s="93"/>
      <c r="C48" s="87"/>
      <c r="D48" s="87"/>
      <c r="E48" s="89"/>
      <c r="F48" s="89"/>
      <c r="G48" s="105"/>
      <c r="H48" s="105"/>
      <c r="I48" s="106"/>
      <c r="K48" s="86"/>
      <c r="L48" s="86"/>
      <c r="M48" s="86"/>
      <c r="N48" s="86"/>
      <c r="O48" s="86"/>
      <c r="P48" s="86"/>
      <c r="Q48" s="86"/>
      <c r="R48" s="86"/>
      <c r="S48" s="86"/>
      <c r="T48" s="86"/>
    </row>
    <row r="49" spans="2:20" s="82" customFormat="1" ht="18.75" x14ac:dyDescent="0.2">
      <c r="B49" s="93"/>
      <c r="C49" s="87"/>
      <c r="D49" s="87"/>
      <c r="E49" s="107"/>
      <c r="F49" s="107"/>
      <c r="G49" s="105"/>
      <c r="H49" s="105"/>
      <c r="I49" s="106"/>
      <c r="K49" s="86"/>
      <c r="L49" s="86"/>
      <c r="M49" s="86"/>
      <c r="N49" s="86"/>
      <c r="O49" s="86"/>
      <c r="P49" s="86"/>
      <c r="Q49" s="86"/>
      <c r="R49" s="86"/>
      <c r="S49" s="86"/>
      <c r="T49" s="86"/>
    </row>
    <row r="50" spans="2:20" s="82" customFormat="1" ht="18.75" x14ac:dyDescent="0.2">
      <c r="B50" s="93"/>
      <c r="C50" s="87"/>
      <c r="D50" s="87"/>
      <c r="E50" s="107"/>
      <c r="F50" s="107"/>
      <c r="G50" s="105"/>
      <c r="H50" s="105"/>
      <c r="I50" s="106"/>
      <c r="K50" s="86"/>
      <c r="L50" s="86"/>
      <c r="M50" s="86"/>
      <c r="N50" s="86"/>
      <c r="O50" s="86"/>
      <c r="P50" s="86"/>
      <c r="Q50" s="86"/>
      <c r="R50" s="86"/>
      <c r="S50" s="86"/>
      <c r="T50" s="86"/>
    </row>
    <row r="51" spans="2:20" s="82" customFormat="1" ht="18.75" x14ac:dyDescent="0.2">
      <c r="B51" s="93"/>
      <c r="C51" s="87"/>
      <c r="D51" s="87"/>
      <c r="E51" s="107"/>
      <c r="F51" s="107"/>
      <c r="G51" s="108"/>
      <c r="H51" s="108"/>
      <c r="I51" s="109"/>
      <c r="K51" s="86"/>
      <c r="L51" s="86"/>
      <c r="M51" s="86"/>
      <c r="N51" s="86"/>
      <c r="O51" s="86"/>
      <c r="P51" s="86"/>
      <c r="Q51" s="86"/>
      <c r="R51" s="86"/>
      <c r="S51" s="86"/>
      <c r="T51" s="86"/>
    </row>
    <row r="52" spans="2:20" s="82" customFormat="1" ht="18.75" x14ac:dyDescent="0.2">
      <c r="B52" s="93"/>
      <c r="C52" s="87"/>
      <c r="D52" s="87"/>
      <c r="E52" s="107"/>
      <c r="F52" s="107"/>
      <c r="G52" s="108"/>
      <c r="H52" s="108"/>
      <c r="I52" s="109"/>
      <c r="K52" s="86"/>
      <c r="L52" s="86"/>
      <c r="M52" s="86"/>
      <c r="N52" s="86"/>
      <c r="O52" s="86"/>
      <c r="P52" s="86"/>
      <c r="Q52" s="86"/>
      <c r="R52" s="86"/>
      <c r="S52" s="86"/>
      <c r="T52" s="86"/>
    </row>
    <row r="53" spans="2:20" s="82" customFormat="1" ht="18.75" x14ac:dyDescent="0.2">
      <c r="B53" s="93"/>
      <c r="C53" s="87"/>
      <c r="D53" s="87"/>
      <c r="E53" s="107"/>
      <c r="F53" s="107"/>
      <c r="G53" s="108"/>
      <c r="H53" s="108"/>
      <c r="I53" s="109"/>
      <c r="K53" s="86"/>
      <c r="L53" s="86"/>
      <c r="M53" s="86"/>
      <c r="N53" s="86"/>
      <c r="O53" s="86"/>
      <c r="P53" s="86"/>
      <c r="Q53" s="86"/>
      <c r="R53" s="86"/>
      <c r="S53" s="86"/>
      <c r="T53" s="86"/>
    </row>
    <row r="54" spans="2:20" s="82" customFormat="1" ht="18.75" x14ac:dyDescent="0.2">
      <c r="B54" s="93"/>
      <c r="C54" s="87"/>
      <c r="D54" s="87"/>
      <c r="E54" s="107"/>
      <c r="F54" s="107"/>
      <c r="G54" s="108"/>
      <c r="H54" s="108"/>
      <c r="I54" s="109"/>
      <c r="K54" s="86"/>
      <c r="L54" s="86"/>
      <c r="M54" s="86"/>
      <c r="N54" s="86"/>
      <c r="O54" s="86"/>
      <c r="P54" s="86"/>
      <c r="Q54" s="86"/>
      <c r="R54" s="86"/>
      <c r="S54" s="86"/>
      <c r="T54" s="86"/>
    </row>
    <row r="55" spans="2:20" s="82" customFormat="1" ht="18.75" x14ac:dyDescent="0.2">
      <c r="B55" s="93"/>
      <c r="C55" s="87"/>
      <c r="D55" s="87"/>
      <c r="E55" s="107"/>
      <c r="F55" s="107"/>
      <c r="G55" s="108"/>
      <c r="H55" s="108"/>
      <c r="I55" s="109"/>
      <c r="K55" s="86"/>
      <c r="L55" s="86"/>
      <c r="M55" s="86"/>
      <c r="N55" s="86"/>
      <c r="O55" s="86"/>
      <c r="P55" s="86"/>
      <c r="Q55" s="86"/>
      <c r="R55" s="86"/>
      <c r="S55" s="86"/>
      <c r="T55" s="86"/>
    </row>
    <row r="56" spans="2:20" s="82" customFormat="1" ht="18.75" x14ac:dyDescent="0.2">
      <c r="B56" s="110"/>
      <c r="C56" s="111"/>
      <c r="D56" s="111"/>
      <c r="E56" s="112"/>
      <c r="F56" s="112"/>
      <c r="G56" s="113"/>
      <c r="H56" s="113"/>
      <c r="I56" s="114"/>
      <c r="K56" s="86"/>
      <c r="L56" s="86"/>
      <c r="M56" s="86"/>
      <c r="N56" s="86"/>
      <c r="O56" s="86"/>
      <c r="P56" s="86"/>
      <c r="Q56" s="86"/>
      <c r="R56" s="86"/>
      <c r="S56" s="86"/>
      <c r="T56" s="86"/>
    </row>
    <row r="57" spans="2:20" s="82" customFormat="1" ht="18.75" x14ac:dyDescent="0.2">
      <c r="B57" s="110"/>
      <c r="C57" s="111"/>
      <c r="D57" s="111"/>
      <c r="E57" s="112"/>
      <c r="F57" s="112"/>
      <c r="G57" s="113"/>
      <c r="H57" s="113"/>
      <c r="I57" s="114"/>
      <c r="K57" s="86"/>
      <c r="L57" s="86"/>
      <c r="M57" s="86"/>
      <c r="N57" s="86"/>
      <c r="O57" s="86"/>
      <c r="P57" s="86"/>
      <c r="Q57" s="86"/>
      <c r="R57" s="86"/>
      <c r="S57" s="86"/>
      <c r="T57" s="86"/>
    </row>
    <row r="58" spans="2:20" s="82" customFormat="1" ht="18.75" x14ac:dyDescent="0.2">
      <c r="B58" s="110"/>
      <c r="C58" s="111"/>
      <c r="D58" s="111"/>
      <c r="E58" s="112"/>
      <c r="F58" s="112"/>
      <c r="G58" s="113"/>
      <c r="H58" s="113"/>
      <c r="I58" s="114"/>
      <c r="K58" s="86"/>
      <c r="L58" s="86"/>
      <c r="M58" s="86"/>
      <c r="N58" s="86"/>
      <c r="O58" s="86"/>
      <c r="P58" s="86"/>
      <c r="Q58" s="86"/>
      <c r="R58" s="86"/>
      <c r="S58" s="86"/>
      <c r="T58" s="86"/>
    </row>
    <row r="59" spans="2:20" s="82" customFormat="1" ht="18.75" x14ac:dyDescent="0.2">
      <c r="B59" s="110"/>
      <c r="C59" s="111"/>
      <c r="D59" s="111"/>
      <c r="E59" s="112"/>
      <c r="F59" s="112"/>
      <c r="G59" s="113"/>
      <c r="H59" s="113"/>
      <c r="I59" s="114"/>
      <c r="K59" s="86"/>
      <c r="L59" s="86"/>
      <c r="M59" s="86"/>
      <c r="N59" s="86"/>
      <c r="O59" s="86"/>
      <c r="P59" s="86"/>
      <c r="Q59" s="86"/>
      <c r="R59" s="86"/>
      <c r="S59" s="86"/>
      <c r="T59" s="86"/>
    </row>
    <row r="60" spans="2:20" s="82" customFormat="1" ht="18.75" x14ac:dyDescent="0.2">
      <c r="B60" s="110"/>
      <c r="C60" s="111"/>
      <c r="D60" s="111"/>
      <c r="E60" s="112"/>
      <c r="F60" s="112"/>
      <c r="G60" s="113"/>
      <c r="H60" s="113"/>
      <c r="I60" s="114"/>
      <c r="K60" s="86"/>
      <c r="L60" s="86"/>
      <c r="M60" s="86"/>
      <c r="N60" s="86"/>
      <c r="O60" s="86"/>
      <c r="P60" s="86"/>
      <c r="Q60" s="86"/>
      <c r="R60" s="86"/>
      <c r="S60" s="86"/>
      <c r="T60" s="86"/>
    </row>
    <row r="61" spans="2:20" s="82" customFormat="1" ht="18.75" x14ac:dyDescent="0.2">
      <c r="B61" s="110"/>
      <c r="C61" s="111"/>
      <c r="D61" s="111"/>
      <c r="E61" s="112"/>
      <c r="F61" s="112"/>
      <c r="G61" s="113"/>
      <c r="H61" s="113"/>
      <c r="I61" s="114"/>
      <c r="K61" s="86"/>
      <c r="L61" s="86"/>
      <c r="M61" s="86"/>
      <c r="N61" s="86"/>
      <c r="O61" s="86"/>
      <c r="P61" s="86"/>
      <c r="Q61" s="86"/>
      <c r="R61" s="86"/>
      <c r="S61" s="86"/>
      <c r="T61" s="86"/>
    </row>
    <row r="62" spans="2:20" s="82" customFormat="1" ht="18.75" x14ac:dyDescent="0.2">
      <c r="B62" s="110"/>
      <c r="C62" s="111"/>
      <c r="D62" s="111"/>
      <c r="E62" s="112"/>
      <c r="F62" s="112"/>
      <c r="G62" s="113"/>
      <c r="H62" s="113"/>
      <c r="I62" s="114"/>
      <c r="K62" s="86"/>
      <c r="L62" s="86"/>
      <c r="M62" s="86"/>
      <c r="N62" s="86"/>
      <c r="O62" s="86"/>
      <c r="P62" s="86"/>
      <c r="Q62" s="86"/>
      <c r="R62" s="86"/>
      <c r="S62" s="86"/>
      <c r="T62" s="86"/>
    </row>
    <row r="63" spans="2:20" s="82" customFormat="1" ht="18.75" x14ac:dyDescent="0.2">
      <c r="B63" s="110"/>
      <c r="C63" s="111"/>
      <c r="D63" s="111"/>
      <c r="E63" s="112"/>
      <c r="F63" s="112"/>
      <c r="G63" s="113"/>
      <c r="H63" s="113"/>
      <c r="I63" s="114"/>
      <c r="K63" s="86"/>
      <c r="L63" s="86"/>
      <c r="M63" s="86"/>
      <c r="N63" s="86"/>
      <c r="O63" s="86"/>
      <c r="P63" s="86"/>
      <c r="Q63" s="86"/>
      <c r="R63" s="86"/>
      <c r="S63" s="86"/>
      <c r="T63" s="86"/>
    </row>
    <row r="64" spans="2:20" s="82" customFormat="1" ht="18.75" x14ac:dyDescent="0.2">
      <c r="B64" s="110"/>
      <c r="C64" s="111"/>
      <c r="D64" s="111"/>
      <c r="E64" s="112"/>
      <c r="F64" s="112"/>
      <c r="G64" s="113"/>
      <c r="H64" s="113"/>
      <c r="I64" s="114"/>
      <c r="K64" s="86"/>
      <c r="L64" s="86"/>
      <c r="M64" s="86"/>
      <c r="N64" s="86"/>
      <c r="O64" s="86"/>
      <c r="P64" s="86"/>
      <c r="Q64" s="86"/>
      <c r="R64" s="86"/>
      <c r="S64" s="86"/>
      <c r="T64" s="86"/>
    </row>
    <row r="65" spans="2:20" s="82" customFormat="1" ht="18.75" x14ac:dyDescent="0.2">
      <c r="B65" s="110"/>
      <c r="C65" s="111"/>
      <c r="D65" s="111"/>
      <c r="E65" s="112"/>
      <c r="F65" s="112"/>
      <c r="G65" s="113"/>
      <c r="H65" s="113"/>
      <c r="I65" s="114"/>
      <c r="K65" s="86"/>
      <c r="L65" s="86"/>
      <c r="M65" s="86"/>
      <c r="N65" s="86"/>
      <c r="O65" s="86"/>
      <c r="P65" s="86"/>
      <c r="Q65" s="86"/>
      <c r="R65" s="86"/>
      <c r="S65" s="86"/>
      <c r="T65" s="86"/>
    </row>
    <row r="66" spans="2:20" s="82" customFormat="1" ht="18.75" x14ac:dyDescent="0.2">
      <c r="B66" s="110"/>
      <c r="C66" s="111"/>
      <c r="D66" s="111"/>
      <c r="E66" s="112"/>
      <c r="F66" s="112"/>
      <c r="G66" s="113"/>
      <c r="H66" s="113"/>
      <c r="I66" s="114"/>
      <c r="K66" s="86"/>
      <c r="L66" s="86"/>
      <c r="M66" s="86"/>
      <c r="N66" s="86"/>
      <c r="O66" s="86"/>
      <c r="P66" s="86"/>
      <c r="Q66" s="86"/>
      <c r="R66" s="86"/>
      <c r="S66" s="86"/>
      <c r="T66" s="86"/>
    </row>
    <row r="67" spans="2:20" s="82" customFormat="1" ht="18.75" x14ac:dyDescent="0.2">
      <c r="B67" s="110"/>
      <c r="C67" s="111"/>
      <c r="D67" s="111"/>
      <c r="E67" s="112"/>
      <c r="F67" s="112"/>
      <c r="G67" s="113"/>
      <c r="H67" s="113"/>
      <c r="I67" s="114"/>
      <c r="K67" s="86"/>
      <c r="L67" s="86"/>
      <c r="M67" s="86"/>
      <c r="N67" s="86"/>
      <c r="O67" s="86"/>
      <c r="P67" s="86"/>
      <c r="Q67" s="86"/>
      <c r="R67" s="86"/>
      <c r="S67" s="86"/>
      <c r="T67" s="86"/>
    </row>
    <row r="68" spans="2:20" s="82" customFormat="1" ht="18.75" x14ac:dyDescent="0.2">
      <c r="B68" s="110"/>
      <c r="C68" s="111"/>
      <c r="D68" s="111"/>
      <c r="E68" s="112"/>
      <c r="F68" s="112"/>
      <c r="G68" s="113"/>
      <c r="H68" s="113"/>
      <c r="I68" s="114"/>
      <c r="K68" s="86"/>
      <c r="L68" s="86"/>
      <c r="M68" s="86"/>
      <c r="N68" s="86"/>
      <c r="O68" s="86"/>
      <c r="P68" s="86"/>
      <c r="Q68" s="86"/>
      <c r="R68" s="86"/>
      <c r="S68" s="86"/>
      <c r="T68" s="86"/>
    </row>
    <row r="69" spans="2:20" s="82" customFormat="1" ht="18.75" x14ac:dyDescent="0.2">
      <c r="B69" s="110"/>
      <c r="C69" s="111"/>
      <c r="D69" s="111"/>
      <c r="E69" s="112"/>
      <c r="F69" s="112"/>
      <c r="G69" s="113"/>
      <c r="H69" s="113"/>
      <c r="I69" s="114"/>
      <c r="K69" s="86"/>
      <c r="L69" s="86"/>
      <c r="M69" s="86"/>
      <c r="N69" s="86"/>
      <c r="O69" s="86"/>
      <c r="P69" s="86"/>
      <c r="Q69" s="86"/>
      <c r="R69" s="86"/>
      <c r="S69" s="86"/>
      <c r="T69" s="86"/>
    </row>
    <row r="70" spans="2:20" s="82" customFormat="1" ht="18.75" x14ac:dyDescent="0.2">
      <c r="B70" s="110"/>
      <c r="C70" s="111"/>
      <c r="D70" s="111"/>
      <c r="E70" s="112"/>
      <c r="F70" s="112"/>
      <c r="G70" s="113"/>
      <c r="H70" s="113"/>
      <c r="I70" s="114"/>
      <c r="K70" s="86"/>
      <c r="L70" s="86"/>
      <c r="M70" s="86"/>
      <c r="N70" s="86"/>
      <c r="O70" s="86"/>
      <c r="P70" s="86"/>
      <c r="Q70" s="86"/>
      <c r="R70" s="86"/>
      <c r="S70" s="86"/>
      <c r="T70" s="86"/>
    </row>
    <row r="71" spans="2:20" s="82" customFormat="1" ht="18.75" x14ac:dyDescent="0.2">
      <c r="B71" s="110"/>
      <c r="C71" s="111"/>
      <c r="D71" s="111"/>
      <c r="E71" s="112"/>
      <c r="F71" s="112"/>
      <c r="G71" s="113"/>
      <c r="H71" s="113"/>
      <c r="I71" s="114"/>
      <c r="K71" s="86"/>
      <c r="L71" s="86"/>
      <c r="M71" s="86"/>
      <c r="N71" s="86"/>
      <c r="O71" s="86"/>
      <c r="P71" s="86"/>
      <c r="Q71" s="86"/>
      <c r="R71" s="86"/>
      <c r="S71" s="86"/>
      <c r="T71" s="86"/>
    </row>
    <row r="72" spans="2:20" s="82" customFormat="1" ht="18.75" x14ac:dyDescent="0.2">
      <c r="B72" s="110"/>
      <c r="C72" s="111"/>
      <c r="D72" s="111"/>
      <c r="E72" s="112"/>
      <c r="F72" s="112"/>
      <c r="G72" s="113"/>
      <c r="H72" s="113"/>
      <c r="I72" s="114"/>
      <c r="K72" s="86"/>
      <c r="L72" s="86"/>
      <c r="M72" s="86"/>
      <c r="N72" s="86"/>
      <c r="O72" s="86"/>
      <c r="P72" s="86"/>
      <c r="Q72" s="86"/>
      <c r="R72" s="86"/>
      <c r="S72" s="86"/>
      <c r="T72" s="86"/>
    </row>
    <row r="73" spans="2:20" s="82" customFormat="1" ht="18.75" x14ac:dyDescent="0.2">
      <c r="B73" s="110"/>
      <c r="C73" s="111"/>
      <c r="D73" s="111"/>
      <c r="E73" s="112"/>
      <c r="F73" s="112"/>
      <c r="G73" s="113"/>
      <c r="H73" s="113"/>
      <c r="I73" s="114"/>
      <c r="K73" s="86"/>
      <c r="L73" s="86"/>
      <c r="M73" s="86"/>
      <c r="N73" s="86"/>
      <c r="O73" s="86"/>
      <c r="P73" s="86"/>
      <c r="Q73" s="86"/>
      <c r="R73" s="86"/>
      <c r="S73" s="86"/>
      <c r="T73" s="86"/>
    </row>
    <row r="74" spans="2:20" s="82" customFormat="1" ht="18.75" x14ac:dyDescent="0.2">
      <c r="B74" s="110"/>
      <c r="C74" s="111"/>
      <c r="D74" s="111"/>
      <c r="E74" s="112"/>
      <c r="F74" s="112"/>
      <c r="G74" s="113"/>
      <c r="H74" s="113"/>
      <c r="I74" s="114"/>
      <c r="K74" s="86"/>
      <c r="L74" s="86"/>
      <c r="M74" s="86"/>
      <c r="N74" s="86"/>
      <c r="O74" s="86"/>
      <c r="P74" s="86"/>
      <c r="Q74" s="86"/>
      <c r="R74" s="86"/>
      <c r="S74" s="86"/>
      <c r="T74" s="86"/>
    </row>
    <row r="75" spans="2:20" s="82" customFormat="1" ht="18.75" x14ac:dyDescent="0.2">
      <c r="B75" s="110"/>
      <c r="C75" s="111"/>
      <c r="D75" s="111"/>
      <c r="E75" s="112"/>
      <c r="F75" s="112"/>
      <c r="G75" s="113"/>
      <c r="H75" s="113"/>
      <c r="I75" s="114"/>
      <c r="K75" s="86"/>
      <c r="L75" s="86"/>
      <c r="M75" s="86"/>
      <c r="N75" s="86"/>
      <c r="O75" s="86"/>
      <c r="P75" s="86"/>
      <c r="Q75" s="86"/>
      <c r="R75" s="86"/>
      <c r="S75" s="86"/>
      <c r="T75" s="86"/>
    </row>
    <row r="76" spans="2:20" s="82" customFormat="1" ht="18.75" x14ac:dyDescent="0.2">
      <c r="B76" s="110"/>
      <c r="C76" s="111"/>
      <c r="D76" s="111"/>
      <c r="E76" s="112"/>
      <c r="F76" s="112"/>
      <c r="G76" s="113"/>
      <c r="H76" s="113"/>
      <c r="I76" s="114"/>
      <c r="K76" s="86"/>
      <c r="L76" s="86"/>
      <c r="M76" s="86"/>
      <c r="N76" s="86"/>
      <c r="O76" s="86"/>
      <c r="P76" s="86"/>
      <c r="Q76" s="86"/>
      <c r="R76" s="86"/>
      <c r="S76" s="86"/>
      <c r="T76" s="86"/>
    </row>
    <row r="77" spans="2:20" s="82" customFormat="1" ht="18.75" x14ac:dyDescent="0.2">
      <c r="B77" s="110"/>
      <c r="C77" s="111"/>
      <c r="D77" s="111"/>
      <c r="E77" s="112"/>
      <c r="F77" s="112"/>
      <c r="G77" s="113"/>
      <c r="H77" s="113"/>
      <c r="I77" s="114"/>
      <c r="K77" s="86"/>
      <c r="L77" s="86"/>
      <c r="M77" s="86"/>
      <c r="N77" s="86"/>
      <c r="O77" s="86"/>
      <c r="P77" s="86"/>
      <c r="Q77" s="86"/>
      <c r="R77" s="86"/>
      <c r="S77" s="86"/>
      <c r="T77" s="86"/>
    </row>
    <row r="78" spans="2:20" s="82" customFormat="1" ht="18.75" x14ac:dyDescent="0.2">
      <c r="B78" s="110"/>
      <c r="C78" s="111"/>
      <c r="D78" s="111"/>
      <c r="E78" s="112"/>
      <c r="F78" s="112"/>
      <c r="G78" s="113"/>
      <c r="H78" s="113"/>
      <c r="I78" s="114"/>
      <c r="K78" s="86"/>
      <c r="L78" s="86"/>
      <c r="M78" s="86"/>
      <c r="N78" s="86"/>
      <c r="O78" s="86"/>
      <c r="P78" s="86"/>
      <c r="Q78" s="86"/>
      <c r="R78" s="86"/>
      <c r="S78" s="86"/>
      <c r="T78" s="86"/>
    </row>
    <row r="79" spans="2:20" s="82" customFormat="1" ht="18.75" x14ac:dyDescent="0.2">
      <c r="B79" s="110"/>
      <c r="C79" s="111"/>
      <c r="D79" s="111"/>
      <c r="E79" s="112"/>
      <c r="F79" s="112"/>
      <c r="G79" s="113"/>
      <c r="H79" s="113"/>
      <c r="I79" s="114"/>
      <c r="K79" s="86"/>
      <c r="L79" s="86"/>
      <c r="M79" s="86"/>
      <c r="N79" s="86"/>
      <c r="O79" s="86"/>
      <c r="P79" s="86"/>
      <c r="Q79" s="86"/>
      <c r="R79" s="86"/>
      <c r="S79" s="86"/>
      <c r="T79" s="86"/>
    </row>
    <row r="80" spans="2:20" s="82" customFormat="1" ht="18.75" x14ac:dyDescent="0.2">
      <c r="B80" s="110"/>
      <c r="C80" s="111"/>
      <c r="D80" s="111"/>
      <c r="E80" s="112"/>
      <c r="F80" s="112"/>
      <c r="G80" s="113"/>
      <c r="H80" s="113"/>
      <c r="I80" s="114"/>
      <c r="K80" s="86"/>
      <c r="L80" s="86"/>
      <c r="M80" s="86"/>
      <c r="N80" s="86"/>
      <c r="O80" s="86"/>
      <c r="P80" s="86"/>
      <c r="Q80" s="86"/>
      <c r="R80" s="86"/>
      <c r="S80" s="86"/>
      <c r="T80" s="86"/>
    </row>
    <row r="81" spans="2:20" s="82" customFormat="1" ht="18.75" x14ac:dyDescent="0.2">
      <c r="B81" s="110"/>
      <c r="C81" s="111"/>
      <c r="D81" s="111"/>
      <c r="E81" s="112"/>
      <c r="F81" s="112"/>
      <c r="G81" s="113"/>
      <c r="H81" s="113"/>
      <c r="I81" s="114"/>
      <c r="K81" s="86"/>
      <c r="L81" s="86"/>
      <c r="M81" s="86"/>
      <c r="N81" s="86"/>
      <c r="O81" s="86"/>
      <c r="P81" s="86"/>
      <c r="Q81" s="86"/>
      <c r="R81" s="86"/>
      <c r="S81" s="86"/>
      <c r="T81" s="86"/>
    </row>
    <row r="82" spans="2:20" s="82" customFormat="1" ht="18.75" x14ac:dyDescent="0.2">
      <c r="B82" s="110"/>
      <c r="C82" s="111"/>
      <c r="D82" s="111"/>
      <c r="E82" s="112"/>
      <c r="F82" s="112"/>
      <c r="G82" s="113"/>
      <c r="H82" s="113"/>
      <c r="I82" s="114"/>
      <c r="K82" s="86"/>
      <c r="L82" s="86"/>
      <c r="M82" s="86"/>
      <c r="N82" s="86"/>
      <c r="O82" s="86"/>
      <c r="P82" s="86"/>
      <c r="Q82" s="86"/>
      <c r="R82" s="86"/>
      <c r="S82" s="86"/>
      <c r="T82" s="86"/>
    </row>
    <row r="83" spans="2:20" s="82" customFormat="1" ht="18.75" x14ac:dyDescent="0.2">
      <c r="B83" s="110"/>
      <c r="C83" s="111"/>
      <c r="D83" s="111"/>
      <c r="E83" s="112"/>
      <c r="F83" s="112"/>
      <c r="G83" s="113"/>
      <c r="H83" s="113"/>
      <c r="I83" s="114"/>
      <c r="K83" s="86"/>
      <c r="L83" s="86"/>
      <c r="M83" s="86"/>
      <c r="N83" s="86"/>
      <c r="O83" s="86"/>
      <c r="P83" s="86"/>
      <c r="Q83" s="86"/>
      <c r="R83" s="86"/>
      <c r="S83" s="86"/>
      <c r="T83" s="86"/>
    </row>
    <row r="84" spans="2:20" s="82" customFormat="1" ht="18.75" x14ac:dyDescent="0.2">
      <c r="B84" s="110"/>
      <c r="C84" s="111"/>
      <c r="D84" s="111"/>
      <c r="E84" s="112"/>
      <c r="F84" s="112"/>
      <c r="G84" s="113"/>
      <c r="H84" s="113"/>
      <c r="I84" s="114"/>
      <c r="K84" s="86"/>
      <c r="L84" s="86"/>
      <c r="M84" s="86"/>
      <c r="N84" s="86"/>
      <c r="O84" s="86"/>
      <c r="P84" s="86"/>
      <c r="Q84" s="86"/>
      <c r="R84" s="86"/>
      <c r="S84" s="86"/>
      <c r="T84" s="86"/>
    </row>
    <row r="85" spans="2:20" s="82" customFormat="1" ht="18.75" x14ac:dyDescent="0.2">
      <c r="B85" s="110"/>
      <c r="C85" s="111"/>
      <c r="D85" s="111"/>
      <c r="E85" s="112"/>
      <c r="F85" s="112"/>
      <c r="G85" s="113"/>
      <c r="H85" s="113"/>
      <c r="I85" s="114"/>
      <c r="K85" s="86"/>
      <c r="L85" s="86"/>
      <c r="M85" s="86"/>
      <c r="N85" s="86"/>
      <c r="O85" s="86"/>
      <c r="P85" s="86"/>
      <c r="Q85" s="86"/>
      <c r="R85" s="86"/>
      <c r="S85" s="86"/>
      <c r="T85" s="86"/>
    </row>
    <row r="86" spans="2:20" s="82" customFormat="1" ht="18.75" x14ac:dyDescent="0.2">
      <c r="B86" s="110"/>
      <c r="C86" s="111"/>
      <c r="D86" s="111"/>
      <c r="E86" s="112"/>
      <c r="F86" s="112"/>
      <c r="G86" s="113"/>
      <c r="H86" s="113"/>
      <c r="I86" s="114"/>
      <c r="K86" s="86"/>
      <c r="L86" s="86"/>
      <c r="M86" s="86"/>
      <c r="N86" s="86"/>
      <c r="O86" s="86"/>
      <c r="P86" s="86"/>
      <c r="Q86" s="86"/>
      <c r="R86" s="86"/>
      <c r="S86" s="86"/>
      <c r="T86" s="86"/>
    </row>
    <row r="87" spans="2:20" s="82" customFormat="1" ht="18.75" x14ac:dyDescent="0.2">
      <c r="B87" s="110"/>
      <c r="C87" s="111"/>
      <c r="D87" s="111"/>
      <c r="E87" s="112"/>
      <c r="F87" s="112"/>
      <c r="G87" s="113"/>
      <c r="H87" s="113"/>
      <c r="I87" s="114"/>
      <c r="K87" s="86"/>
      <c r="L87" s="86"/>
      <c r="M87" s="86"/>
      <c r="N87" s="86"/>
      <c r="O87" s="86"/>
      <c r="P87" s="86"/>
      <c r="Q87" s="86"/>
      <c r="R87" s="86"/>
      <c r="S87" s="86"/>
      <c r="T87" s="86"/>
    </row>
    <row r="88" spans="2:20" s="82" customFormat="1" ht="18.75" x14ac:dyDescent="0.2">
      <c r="B88" s="110"/>
      <c r="C88" s="111"/>
      <c r="D88" s="111"/>
      <c r="E88" s="112"/>
      <c r="F88" s="112"/>
      <c r="G88" s="113"/>
      <c r="H88" s="113"/>
      <c r="I88" s="114"/>
      <c r="K88" s="86"/>
      <c r="L88" s="86"/>
      <c r="M88" s="86"/>
      <c r="N88" s="86"/>
      <c r="O88" s="86"/>
      <c r="P88" s="86"/>
      <c r="Q88" s="86"/>
      <c r="R88" s="86"/>
      <c r="S88" s="86"/>
      <c r="T88" s="86"/>
    </row>
    <row r="89" spans="2:20" s="82" customFormat="1" ht="18.75" x14ac:dyDescent="0.2">
      <c r="B89" s="110"/>
      <c r="C89" s="111"/>
      <c r="D89" s="111"/>
      <c r="E89" s="112"/>
      <c r="F89" s="112"/>
      <c r="G89" s="113"/>
      <c r="H89" s="113"/>
      <c r="I89" s="114"/>
      <c r="K89" s="86"/>
      <c r="L89" s="86"/>
      <c r="M89" s="86"/>
      <c r="N89" s="86"/>
      <c r="O89" s="86"/>
      <c r="P89" s="86"/>
      <c r="Q89" s="86"/>
      <c r="R89" s="86"/>
      <c r="S89" s="86"/>
      <c r="T89" s="86"/>
    </row>
    <row r="90" spans="2:20" s="82" customFormat="1" ht="18.75" x14ac:dyDescent="0.2">
      <c r="B90" s="110"/>
      <c r="C90" s="111"/>
      <c r="D90" s="111"/>
      <c r="E90" s="112"/>
      <c r="F90" s="112"/>
      <c r="G90" s="113"/>
      <c r="H90" s="113"/>
      <c r="I90" s="114"/>
      <c r="K90" s="86"/>
      <c r="L90" s="86"/>
      <c r="M90" s="86"/>
      <c r="N90" s="86"/>
      <c r="O90" s="86"/>
      <c r="P90" s="86"/>
      <c r="Q90" s="86"/>
      <c r="R90" s="86"/>
      <c r="S90" s="86"/>
      <c r="T90" s="86"/>
    </row>
    <row r="91" spans="2:20" s="82" customFormat="1" ht="18.75" x14ac:dyDescent="0.2">
      <c r="B91" s="110"/>
      <c r="C91" s="111"/>
      <c r="D91" s="111"/>
      <c r="E91" s="112"/>
      <c r="F91" s="112"/>
      <c r="G91" s="113"/>
      <c r="H91" s="113"/>
      <c r="I91" s="114"/>
      <c r="K91" s="86"/>
      <c r="L91" s="86"/>
      <c r="M91" s="86"/>
      <c r="N91" s="86"/>
      <c r="O91" s="86"/>
      <c r="P91" s="86"/>
      <c r="Q91" s="86"/>
      <c r="R91" s="86"/>
      <c r="S91" s="86"/>
      <c r="T91" s="86"/>
    </row>
    <row r="92" spans="2:20" s="82" customFormat="1" ht="18.75" x14ac:dyDescent="0.2">
      <c r="B92" s="110"/>
      <c r="C92" s="111"/>
      <c r="D92" s="111"/>
      <c r="E92" s="112"/>
      <c r="F92" s="112"/>
      <c r="G92" s="113"/>
      <c r="H92" s="113"/>
      <c r="I92" s="114"/>
      <c r="K92" s="86"/>
      <c r="L92" s="86"/>
      <c r="M92" s="86"/>
      <c r="N92" s="86"/>
      <c r="O92" s="86"/>
      <c r="P92" s="86"/>
      <c r="Q92" s="86"/>
      <c r="R92" s="86"/>
      <c r="S92" s="86"/>
      <c r="T92" s="86"/>
    </row>
    <row r="93" spans="2:20" s="82" customFormat="1" ht="18.75" x14ac:dyDescent="0.2">
      <c r="B93" s="110"/>
      <c r="C93" s="111"/>
      <c r="D93" s="111"/>
      <c r="E93" s="112"/>
      <c r="F93" s="112"/>
      <c r="G93" s="113"/>
      <c r="H93" s="113"/>
      <c r="I93" s="114"/>
      <c r="K93" s="86"/>
      <c r="L93" s="86"/>
      <c r="M93" s="86"/>
      <c r="N93" s="86"/>
      <c r="O93" s="86"/>
      <c r="P93" s="86"/>
      <c r="Q93" s="86"/>
      <c r="R93" s="86"/>
      <c r="S93" s="86"/>
      <c r="T93" s="86"/>
    </row>
    <row r="94" spans="2:20" s="82" customFormat="1" ht="18.75" x14ac:dyDescent="0.2">
      <c r="B94" s="110"/>
      <c r="C94" s="111"/>
      <c r="D94" s="111"/>
      <c r="E94" s="112"/>
      <c r="F94" s="112"/>
      <c r="G94" s="113"/>
      <c r="H94" s="113"/>
      <c r="I94" s="114"/>
      <c r="K94" s="86"/>
      <c r="L94" s="86"/>
      <c r="M94" s="86"/>
      <c r="N94" s="86"/>
      <c r="O94" s="86"/>
      <c r="P94" s="86"/>
      <c r="Q94" s="86"/>
      <c r="R94" s="86"/>
      <c r="S94" s="86"/>
      <c r="T94" s="86"/>
    </row>
    <row r="95" spans="2:20" s="82" customFormat="1" ht="18.75" x14ac:dyDescent="0.2">
      <c r="B95" s="110"/>
      <c r="C95" s="111"/>
      <c r="D95" s="111"/>
      <c r="E95" s="112"/>
      <c r="F95" s="112"/>
      <c r="G95" s="113"/>
      <c r="H95" s="113"/>
      <c r="I95" s="114"/>
      <c r="K95" s="86"/>
      <c r="L95" s="86"/>
      <c r="M95" s="86"/>
      <c r="N95" s="86"/>
      <c r="O95" s="86"/>
      <c r="P95" s="86"/>
      <c r="Q95" s="86"/>
      <c r="R95" s="86"/>
      <c r="S95" s="86"/>
      <c r="T95" s="86"/>
    </row>
    <row r="96" spans="2:20" s="82" customFormat="1" ht="18.75" x14ac:dyDescent="0.2">
      <c r="B96" s="110"/>
      <c r="C96" s="111"/>
      <c r="D96" s="111"/>
      <c r="E96" s="112"/>
      <c r="F96" s="112"/>
      <c r="G96" s="113"/>
      <c r="H96" s="113"/>
      <c r="I96" s="114"/>
      <c r="K96" s="86"/>
      <c r="L96" s="86"/>
      <c r="M96" s="86"/>
      <c r="N96" s="86"/>
      <c r="O96" s="86"/>
      <c r="P96" s="86"/>
      <c r="Q96" s="86"/>
      <c r="R96" s="86"/>
      <c r="S96" s="86"/>
      <c r="T96" s="86"/>
    </row>
    <row r="97" spans="2:20" s="82" customFormat="1" ht="18.75" x14ac:dyDescent="0.2">
      <c r="B97" s="110"/>
      <c r="C97" s="111"/>
      <c r="D97" s="111"/>
      <c r="E97" s="112"/>
      <c r="F97" s="112"/>
      <c r="G97" s="113"/>
      <c r="H97" s="113"/>
      <c r="I97" s="114"/>
      <c r="K97" s="86"/>
      <c r="L97" s="86"/>
      <c r="M97" s="86"/>
      <c r="N97" s="86"/>
      <c r="O97" s="86"/>
      <c r="P97" s="86"/>
      <c r="Q97" s="86"/>
      <c r="R97" s="86"/>
      <c r="S97" s="86"/>
      <c r="T97" s="86"/>
    </row>
    <row r="98" spans="2:20" s="82" customFormat="1" ht="18.75" x14ac:dyDescent="0.2">
      <c r="B98" s="110"/>
      <c r="C98" s="111"/>
      <c r="D98" s="111"/>
      <c r="E98" s="112"/>
      <c r="F98" s="112"/>
      <c r="G98" s="113"/>
      <c r="H98" s="113"/>
      <c r="I98" s="114"/>
      <c r="K98" s="86"/>
      <c r="L98" s="86"/>
      <c r="M98" s="86"/>
      <c r="N98" s="86"/>
      <c r="O98" s="86"/>
      <c r="P98" s="86"/>
      <c r="Q98" s="86"/>
      <c r="R98" s="86"/>
      <c r="S98" s="86"/>
      <c r="T98" s="86"/>
    </row>
    <row r="99" spans="2:20" s="82" customFormat="1" ht="18.75" x14ac:dyDescent="0.2">
      <c r="B99" s="110"/>
      <c r="C99" s="111"/>
      <c r="D99" s="111"/>
      <c r="E99" s="112"/>
      <c r="F99" s="112"/>
      <c r="G99" s="113"/>
      <c r="H99" s="113"/>
      <c r="I99" s="114"/>
      <c r="K99" s="86"/>
      <c r="L99" s="86"/>
      <c r="M99" s="86"/>
      <c r="N99" s="86"/>
      <c r="O99" s="86"/>
      <c r="P99" s="86"/>
      <c r="Q99" s="86"/>
      <c r="R99" s="86"/>
      <c r="S99" s="86"/>
      <c r="T99" s="86"/>
    </row>
    <row r="100" spans="2:20" s="82" customFormat="1" ht="18.75" x14ac:dyDescent="0.2">
      <c r="B100" s="110"/>
      <c r="C100" s="111"/>
      <c r="D100" s="111"/>
      <c r="E100" s="112"/>
      <c r="F100" s="112"/>
      <c r="G100" s="113"/>
      <c r="H100" s="113"/>
      <c r="I100" s="114"/>
      <c r="K100" s="86"/>
      <c r="L100" s="86"/>
      <c r="M100" s="86"/>
      <c r="N100" s="86"/>
      <c r="O100" s="86"/>
      <c r="P100" s="86"/>
      <c r="Q100" s="86"/>
      <c r="R100" s="86"/>
      <c r="S100" s="86"/>
      <c r="T100" s="86"/>
    </row>
    <row r="101" spans="2:20" s="82" customFormat="1" ht="18.75" x14ac:dyDescent="0.2">
      <c r="B101" s="110"/>
      <c r="C101" s="111"/>
      <c r="D101" s="111"/>
      <c r="E101" s="112"/>
      <c r="F101" s="112"/>
      <c r="G101" s="113"/>
      <c r="H101" s="113"/>
      <c r="I101" s="114"/>
      <c r="K101" s="86"/>
      <c r="L101" s="86"/>
      <c r="M101" s="86"/>
      <c r="N101" s="86"/>
      <c r="O101" s="86"/>
      <c r="P101" s="86"/>
      <c r="Q101" s="86"/>
      <c r="R101" s="86"/>
      <c r="S101" s="86"/>
      <c r="T101" s="86"/>
    </row>
    <row r="102" spans="2:20" s="82" customFormat="1" ht="18.75" x14ac:dyDescent="0.2">
      <c r="B102" s="110"/>
      <c r="C102" s="111"/>
      <c r="D102" s="111"/>
      <c r="E102" s="112"/>
      <c r="F102" s="112"/>
      <c r="G102" s="113"/>
      <c r="H102" s="113"/>
      <c r="I102" s="114"/>
      <c r="K102" s="86"/>
      <c r="L102" s="86"/>
      <c r="M102" s="86"/>
      <c r="N102" s="86"/>
      <c r="O102" s="86"/>
      <c r="P102" s="86"/>
      <c r="Q102" s="86"/>
      <c r="R102" s="86"/>
      <c r="S102" s="86"/>
      <c r="T102" s="86"/>
    </row>
    <row r="103" spans="2:20" s="82" customFormat="1" ht="18.75" x14ac:dyDescent="0.2">
      <c r="B103" s="110"/>
      <c r="C103" s="111"/>
      <c r="D103" s="111"/>
      <c r="E103" s="112"/>
      <c r="F103" s="112"/>
      <c r="G103" s="113"/>
      <c r="H103" s="113"/>
      <c r="I103" s="114"/>
      <c r="K103" s="86"/>
      <c r="L103" s="86"/>
      <c r="M103" s="86"/>
      <c r="N103" s="86"/>
      <c r="O103" s="86"/>
      <c r="P103" s="86"/>
      <c r="Q103" s="86"/>
      <c r="R103" s="86"/>
      <c r="S103" s="86"/>
      <c r="T103" s="86"/>
    </row>
    <row r="104" spans="2:20" s="82" customFormat="1" x14ac:dyDescent="0.2">
      <c r="B104" s="110"/>
      <c r="C104" s="111"/>
      <c r="D104" s="111"/>
      <c r="E104" s="112"/>
      <c r="F104" s="112"/>
      <c r="G104" s="86"/>
      <c r="H104" s="86"/>
      <c r="I104" s="115"/>
      <c r="K104" s="86"/>
      <c r="L104" s="86"/>
      <c r="M104" s="86"/>
      <c r="N104" s="86"/>
      <c r="O104" s="86"/>
      <c r="P104" s="86"/>
      <c r="Q104" s="86"/>
      <c r="R104" s="86"/>
      <c r="S104" s="86"/>
      <c r="T104" s="86"/>
    </row>
    <row r="105" spans="2:20" s="82" customFormat="1" x14ac:dyDescent="0.2">
      <c r="B105" s="110"/>
      <c r="C105" s="111"/>
      <c r="D105" s="111"/>
      <c r="E105" s="112"/>
      <c r="F105" s="112"/>
      <c r="G105" s="86"/>
      <c r="H105" s="86"/>
      <c r="I105" s="115"/>
      <c r="K105" s="86"/>
      <c r="L105" s="86"/>
      <c r="M105" s="86"/>
      <c r="N105" s="86"/>
      <c r="O105" s="86"/>
      <c r="P105" s="86"/>
      <c r="Q105" s="86"/>
      <c r="R105" s="86"/>
      <c r="S105" s="86"/>
      <c r="T105" s="86"/>
    </row>
    <row r="106" spans="2:20" s="82" customFormat="1" x14ac:dyDescent="0.2">
      <c r="B106" s="110"/>
      <c r="C106" s="111"/>
      <c r="D106" s="111"/>
      <c r="E106" s="112"/>
      <c r="F106" s="112"/>
      <c r="G106" s="86"/>
      <c r="H106" s="86"/>
      <c r="I106" s="115"/>
      <c r="K106" s="86"/>
      <c r="L106" s="86"/>
      <c r="M106" s="86"/>
      <c r="N106" s="86"/>
      <c r="O106" s="86"/>
      <c r="P106" s="86"/>
      <c r="Q106" s="86"/>
      <c r="R106" s="86"/>
      <c r="S106" s="86"/>
      <c r="T106" s="86"/>
    </row>
    <row r="107" spans="2:20" x14ac:dyDescent="0.2">
      <c r="J107" s="121"/>
    </row>
    <row r="108" spans="2:20" x14ac:dyDescent="0.2">
      <c r="J108" s="121"/>
    </row>
    <row r="109" spans="2:20" x14ac:dyDescent="0.2">
      <c r="J109" s="121"/>
    </row>
    <row r="110" spans="2:20" x14ac:dyDescent="0.2">
      <c r="J110" s="121"/>
    </row>
    <row r="111" spans="2:20" x14ac:dyDescent="0.2">
      <c r="J111" s="121"/>
    </row>
    <row r="112" spans="2:20" x14ac:dyDescent="0.2">
      <c r="J112" s="121"/>
    </row>
    <row r="113" spans="2:20" x14ac:dyDescent="0.2">
      <c r="J113" s="121"/>
    </row>
    <row r="114" spans="2:20" x14ac:dyDescent="0.2">
      <c r="J114" s="121"/>
    </row>
    <row r="115" spans="2:20" x14ac:dyDescent="0.2">
      <c r="J115" s="121"/>
    </row>
    <row r="116" spans="2:20" x14ac:dyDescent="0.2">
      <c r="J116" s="121"/>
    </row>
    <row r="117" spans="2:20" x14ac:dyDescent="0.2">
      <c r="J117" s="121"/>
    </row>
    <row r="118" spans="2:20" x14ac:dyDescent="0.2">
      <c r="B118" s="122"/>
      <c r="C118" s="121"/>
      <c r="D118" s="121"/>
      <c r="E118" s="121"/>
      <c r="F118" s="121"/>
      <c r="G118" s="121"/>
      <c r="H118" s="121"/>
      <c r="I118" s="123"/>
      <c r="J118" s="121"/>
      <c r="K118" s="121"/>
      <c r="L118" s="121"/>
      <c r="M118" s="121"/>
      <c r="N118" s="121"/>
      <c r="O118" s="121"/>
      <c r="P118" s="121"/>
      <c r="Q118" s="121"/>
      <c r="R118" s="121"/>
      <c r="S118" s="121"/>
      <c r="T118" s="121"/>
    </row>
    <row r="119" spans="2:20" x14ac:dyDescent="0.2">
      <c r="B119" s="122"/>
      <c r="C119" s="121"/>
      <c r="D119" s="121"/>
      <c r="E119" s="121"/>
      <c r="F119" s="121"/>
      <c r="G119" s="121"/>
      <c r="H119" s="121"/>
      <c r="I119" s="123"/>
      <c r="J119" s="121"/>
      <c r="K119" s="121"/>
      <c r="L119" s="121"/>
      <c r="M119" s="121"/>
      <c r="N119" s="121"/>
      <c r="O119" s="121"/>
      <c r="P119" s="121"/>
      <c r="Q119" s="121"/>
      <c r="R119" s="121"/>
      <c r="S119" s="121"/>
      <c r="T119" s="121"/>
    </row>
    <row r="120" spans="2:20" x14ac:dyDescent="0.2">
      <c r="B120" s="122"/>
      <c r="C120" s="121"/>
      <c r="D120" s="121"/>
      <c r="E120" s="121"/>
      <c r="F120" s="121"/>
      <c r="G120" s="121"/>
      <c r="H120" s="121"/>
      <c r="I120" s="123"/>
      <c r="J120" s="121"/>
      <c r="K120" s="121"/>
      <c r="L120" s="121"/>
      <c r="M120" s="121"/>
      <c r="N120" s="121"/>
      <c r="O120" s="121"/>
      <c r="P120" s="121"/>
      <c r="Q120" s="121"/>
      <c r="R120" s="121"/>
      <c r="S120" s="121"/>
      <c r="T120" s="121"/>
    </row>
    <row r="121" spans="2:20" x14ac:dyDescent="0.2">
      <c r="B121" s="122"/>
      <c r="C121" s="121"/>
      <c r="D121" s="121"/>
      <c r="E121" s="121"/>
      <c r="F121" s="121"/>
      <c r="G121" s="121"/>
      <c r="H121" s="121"/>
      <c r="I121" s="123"/>
      <c r="J121" s="121"/>
      <c r="K121" s="121"/>
      <c r="L121" s="121"/>
      <c r="M121" s="121"/>
      <c r="N121" s="121"/>
      <c r="O121" s="121"/>
      <c r="P121" s="121"/>
      <c r="Q121" s="121"/>
      <c r="R121" s="121"/>
      <c r="S121" s="121"/>
      <c r="T121" s="121"/>
    </row>
    <row r="122" spans="2:20" x14ac:dyDescent="0.2">
      <c r="B122" s="122"/>
      <c r="C122" s="121"/>
      <c r="D122" s="121"/>
      <c r="E122" s="121"/>
      <c r="F122" s="121"/>
      <c r="G122" s="121"/>
      <c r="H122" s="121"/>
      <c r="I122" s="123"/>
      <c r="J122" s="121"/>
      <c r="K122" s="121"/>
      <c r="L122" s="121"/>
      <c r="M122" s="121"/>
      <c r="N122" s="121"/>
      <c r="O122" s="121"/>
      <c r="P122" s="121"/>
      <c r="Q122" s="121"/>
      <c r="R122" s="121"/>
      <c r="S122" s="121"/>
      <c r="T122" s="121"/>
    </row>
    <row r="123" spans="2:20" x14ac:dyDescent="0.2">
      <c r="B123" s="122"/>
      <c r="C123" s="121"/>
      <c r="D123" s="121"/>
      <c r="E123" s="121"/>
      <c r="F123" s="121"/>
      <c r="G123" s="121"/>
      <c r="H123" s="121"/>
      <c r="I123" s="123"/>
      <c r="J123" s="121"/>
      <c r="K123" s="121"/>
      <c r="L123" s="121"/>
      <c r="M123" s="121"/>
      <c r="N123" s="121"/>
      <c r="O123" s="121"/>
      <c r="P123" s="121"/>
      <c r="Q123" s="121"/>
      <c r="R123" s="121"/>
      <c r="S123" s="121"/>
      <c r="T123" s="121"/>
    </row>
    <row r="124" spans="2:20" x14ac:dyDescent="0.2">
      <c r="B124" s="122"/>
      <c r="C124" s="121"/>
      <c r="D124" s="121"/>
      <c r="E124" s="121"/>
      <c r="F124" s="121"/>
      <c r="G124" s="121"/>
      <c r="H124" s="121"/>
      <c r="I124" s="123"/>
      <c r="J124" s="121"/>
      <c r="K124" s="121"/>
      <c r="L124" s="121"/>
      <c r="M124" s="121"/>
      <c r="N124" s="121"/>
      <c r="O124" s="121"/>
      <c r="P124" s="121"/>
      <c r="Q124" s="121"/>
      <c r="R124" s="121"/>
      <c r="S124" s="121"/>
      <c r="T124" s="121"/>
    </row>
    <row r="125" spans="2:20" x14ac:dyDescent="0.2">
      <c r="B125" s="122"/>
      <c r="C125" s="121"/>
      <c r="D125" s="121"/>
      <c r="E125" s="121"/>
      <c r="F125" s="121"/>
      <c r="G125" s="121"/>
      <c r="H125" s="121"/>
      <c r="I125" s="123"/>
      <c r="J125" s="121"/>
      <c r="K125" s="121"/>
      <c r="L125" s="121"/>
      <c r="M125" s="121"/>
      <c r="N125" s="121"/>
      <c r="O125" s="121"/>
      <c r="P125" s="121"/>
      <c r="Q125" s="121"/>
      <c r="R125" s="121"/>
      <c r="S125" s="121"/>
      <c r="T125" s="121"/>
    </row>
    <row r="126" spans="2:20" x14ac:dyDescent="0.2">
      <c r="B126" s="122"/>
      <c r="C126" s="121"/>
      <c r="D126" s="121"/>
      <c r="E126" s="121"/>
      <c r="F126" s="121"/>
      <c r="G126" s="121"/>
      <c r="H126" s="121"/>
      <c r="I126" s="123"/>
      <c r="J126" s="121"/>
      <c r="K126" s="121"/>
      <c r="L126" s="121"/>
      <c r="M126" s="121"/>
      <c r="N126" s="121"/>
      <c r="O126" s="121"/>
      <c r="P126" s="121"/>
      <c r="Q126" s="121"/>
      <c r="R126" s="121"/>
      <c r="S126" s="121"/>
      <c r="T126" s="121"/>
    </row>
    <row r="127" spans="2:20" x14ac:dyDescent="0.2">
      <c r="B127" s="122"/>
      <c r="C127" s="121"/>
      <c r="D127" s="121"/>
      <c r="E127" s="121"/>
      <c r="F127" s="121"/>
      <c r="G127" s="121"/>
      <c r="H127" s="121"/>
      <c r="I127" s="123"/>
      <c r="J127" s="121"/>
      <c r="K127" s="121"/>
      <c r="L127" s="121"/>
      <c r="M127" s="121"/>
      <c r="N127" s="121"/>
      <c r="O127" s="121"/>
      <c r="P127" s="121"/>
      <c r="Q127" s="121"/>
      <c r="R127" s="121"/>
      <c r="S127" s="121"/>
      <c r="T127" s="121"/>
    </row>
    <row r="128" spans="2:20" x14ac:dyDescent="0.2">
      <c r="B128" s="122"/>
      <c r="C128" s="121"/>
      <c r="D128" s="121"/>
      <c r="E128" s="121"/>
      <c r="F128" s="121"/>
      <c r="G128" s="121"/>
      <c r="H128" s="121"/>
      <c r="I128" s="123"/>
      <c r="J128" s="121"/>
      <c r="K128" s="121"/>
      <c r="L128" s="121"/>
      <c r="M128" s="121"/>
      <c r="N128" s="121"/>
      <c r="O128" s="121"/>
      <c r="P128" s="121"/>
      <c r="Q128" s="121"/>
      <c r="R128" s="121"/>
      <c r="S128" s="121"/>
      <c r="T128" s="121"/>
    </row>
    <row r="129" spans="2:20" x14ac:dyDescent="0.2">
      <c r="B129" s="122"/>
      <c r="C129" s="121"/>
      <c r="D129" s="121"/>
      <c r="E129" s="121"/>
      <c r="F129" s="121"/>
      <c r="G129" s="121"/>
      <c r="H129" s="121"/>
      <c r="I129" s="123"/>
      <c r="J129" s="121"/>
      <c r="K129" s="121"/>
      <c r="L129" s="121"/>
      <c r="M129" s="121"/>
      <c r="N129" s="121"/>
      <c r="O129" s="121"/>
      <c r="P129" s="121"/>
      <c r="Q129" s="121"/>
      <c r="R129" s="121"/>
      <c r="S129" s="121"/>
      <c r="T129" s="121"/>
    </row>
    <row r="130" spans="2:20" x14ac:dyDescent="0.2">
      <c r="B130" s="122"/>
      <c r="C130" s="121"/>
      <c r="D130" s="121"/>
      <c r="E130" s="121"/>
      <c r="F130" s="121"/>
      <c r="G130" s="121"/>
      <c r="H130" s="121"/>
      <c r="I130" s="123"/>
      <c r="J130" s="121"/>
      <c r="K130" s="121"/>
      <c r="L130" s="121"/>
      <c r="M130" s="121"/>
      <c r="N130" s="121"/>
      <c r="O130" s="121"/>
      <c r="P130" s="121"/>
      <c r="Q130" s="121"/>
      <c r="R130" s="121"/>
      <c r="S130" s="121"/>
      <c r="T130" s="121"/>
    </row>
    <row r="131" spans="2:20" x14ac:dyDescent="0.2">
      <c r="B131" s="122"/>
      <c r="C131" s="121"/>
      <c r="D131" s="121"/>
      <c r="E131" s="121"/>
      <c r="F131" s="121"/>
      <c r="G131" s="121"/>
      <c r="H131" s="121"/>
      <c r="I131" s="123"/>
      <c r="J131" s="121"/>
      <c r="K131" s="121"/>
      <c r="L131" s="121"/>
      <c r="M131" s="121"/>
      <c r="N131" s="121"/>
      <c r="O131" s="121"/>
      <c r="P131" s="121"/>
      <c r="Q131" s="121"/>
      <c r="R131" s="121"/>
      <c r="S131" s="121"/>
      <c r="T131" s="121"/>
    </row>
    <row r="132" spans="2:20" x14ac:dyDescent="0.2">
      <c r="B132" s="122"/>
      <c r="C132" s="121"/>
      <c r="D132" s="121"/>
      <c r="E132" s="121"/>
      <c r="F132" s="121"/>
      <c r="G132" s="121"/>
      <c r="H132" s="121"/>
      <c r="I132" s="123"/>
      <c r="J132" s="121"/>
      <c r="K132" s="121"/>
      <c r="L132" s="121"/>
      <c r="M132" s="121"/>
      <c r="N132" s="121"/>
      <c r="O132" s="121"/>
      <c r="P132" s="121"/>
      <c r="Q132" s="121"/>
      <c r="R132" s="121"/>
      <c r="S132" s="121"/>
      <c r="T132" s="121"/>
    </row>
    <row r="133" spans="2:20" x14ac:dyDescent="0.2">
      <c r="B133" s="122"/>
      <c r="C133" s="121"/>
      <c r="D133" s="121"/>
      <c r="E133" s="121"/>
      <c r="F133" s="121"/>
      <c r="G133" s="121"/>
      <c r="H133" s="121"/>
      <c r="I133" s="123"/>
      <c r="J133" s="121"/>
      <c r="K133" s="121"/>
      <c r="L133" s="121"/>
      <c r="M133" s="121"/>
      <c r="N133" s="121"/>
      <c r="O133" s="121"/>
      <c r="P133" s="121"/>
      <c r="Q133" s="121"/>
      <c r="R133" s="121"/>
      <c r="S133" s="121"/>
      <c r="T133" s="121"/>
    </row>
    <row r="134" spans="2:20" x14ac:dyDescent="0.2">
      <c r="B134" s="122"/>
      <c r="C134" s="121"/>
      <c r="D134" s="121"/>
      <c r="E134" s="121"/>
      <c r="F134" s="121"/>
      <c r="G134" s="121"/>
      <c r="H134" s="121"/>
      <c r="I134" s="123"/>
      <c r="J134" s="121"/>
      <c r="K134" s="121"/>
      <c r="L134" s="121"/>
      <c r="M134" s="121"/>
      <c r="N134" s="121"/>
      <c r="O134" s="121"/>
      <c r="P134" s="121"/>
      <c r="Q134" s="121"/>
      <c r="R134" s="121"/>
      <c r="S134" s="121"/>
      <c r="T134" s="121"/>
    </row>
    <row r="135" spans="2:20" x14ac:dyDescent="0.2">
      <c r="B135" s="122"/>
      <c r="C135" s="121"/>
      <c r="D135" s="121"/>
      <c r="E135" s="121"/>
      <c r="F135" s="121"/>
      <c r="G135" s="121"/>
      <c r="H135" s="121"/>
      <c r="I135" s="123"/>
      <c r="J135" s="121"/>
      <c r="K135" s="121"/>
      <c r="L135" s="121"/>
      <c r="M135" s="121"/>
      <c r="N135" s="121"/>
      <c r="O135" s="121"/>
      <c r="P135" s="121"/>
      <c r="Q135" s="121"/>
      <c r="R135" s="121"/>
      <c r="S135" s="121"/>
      <c r="T135" s="121"/>
    </row>
    <row r="136" spans="2:20" x14ac:dyDescent="0.2">
      <c r="B136" s="122"/>
      <c r="C136" s="121"/>
      <c r="D136" s="121"/>
      <c r="E136" s="121"/>
      <c r="F136" s="121"/>
      <c r="G136" s="121"/>
      <c r="H136" s="121"/>
      <c r="I136" s="123"/>
      <c r="J136" s="121"/>
      <c r="K136" s="121"/>
      <c r="L136" s="121"/>
      <c r="M136" s="121"/>
      <c r="N136" s="121"/>
      <c r="O136" s="121"/>
      <c r="P136" s="121"/>
      <c r="Q136" s="121"/>
      <c r="R136" s="121"/>
      <c r="S136" s="121"/>
      <c r="T136" s="121"/>
    </row>
    <row r="137" spans="2:20" x14ac:dyDescent="0.2">
      <c r="B137" s="122"/>
      <c r="C137" s="121"/>
      <c r="D137" s="121"/>
      <c r="E137" s="121"/>
      <c r="F137" s="121"/>
      <c r="G137" s="121"/>
      <c r="H137" s="121"/>
      <c r="I137" s="123"/>
      <c r="J137" s="121"/>
      <c r="K137" s="121"/>
      <c r="L137" s="121"/>
      <c r="M137" s="121"/>
      <c r="N137" s="121"/>
      <c r="O137" s="121"/>
      <c r="P137" s="121"/>
      <c r="Q137" s="121"/>
      <c r="R137" s="121"/>
      <c r="S137" s="121"/>
      <c r="T137" s="121"/>
    </row>
    <row r="138" spans="2:20" x14ac:dyDescent="0.2">
      <c r="B138" s="122"/>
      <c r="C138" s="121"/>
      <c r="D138" s="121"/>
      <c r="E138" s="121"/>
      <c r="F138" s="121"/>
      <c r="G138" s="121"/>
      <c r="H138" s="121"/>
      <c r="I138" s="123"/>
      <c r="J138" s="121"/>
      <c r="K138" s="121"/>
      <c r="L138" s="121"/>
      <c r="M138" s="121"/>
      <c r="N138" s="121"/>
      <c r="O138" s="121"/>
      <c r="P138" s="121"/>
      <c r="Q138" s="121"/>
      <c r="R138" s="121"/>
      <c r="S138" s="121"/>
      <c r="T138" s="121"/>
    </row>
    <row r="139" spans="2:20" x14ac:dyDescent="0.2">
      <c r="B139" s="122"/>
      <c r="C139" s="121"/>
      <c r="D139" s="121"/>
      <c r="E139" s="121"/>
      <c r="F139" s="121"/>
      <c r="G139" s="121"/>
      <c r="H139" s="121"/>
      <c r="I139" s="123"/>
      <c r="J139" s="121"/>
      <c r="K139" s="121"/>
      <c r="L139" s="121"/>
      <c r="M139" s="121"/>
      <c r="N139" s="121"/>
      <c r="O139" s="121"/>
      <c r="P139" s="121"/>
      <c r="Q139" s="121"/>
      <c r="R139" s="121"/>
      <c r="S139" s="121"/>
      <c r="T139" s="121"/>
    </row>
    <row r="140" spans="2:20" x14ac:dyDescent="0.2">
      <c r="B140" s="122"/>
      <c r="C140" s="121"/>
      <c r="D140" s="121"/>
      <c r="E140" s="121"/>
      <c r="F140" s="121"/>
      <c r="G140" s="121"/>
      <c r="H140" s="121"/>
      <c r="I140" s="123"/>
      <c r="J140" s="121"/>
      <c r="K140" s="121"/>
      <c r="L140" s="121"/>
      <c r="M140" s="121"/>
      <c r="N140" s="121"/>
      <c r="O140" s="121"/>
      <c r="P140" s="121"/>
      <c r="Q140" s="121"/>
      <c r="R140" s="121"/>
      <c r="S140" s="121"/>
      <c r="T140" s="121"/>
    </row>
    <row r="141" spans="2:20" x14ac:dyDescent="0.2">
      <c r="B141" s="122"/>
      <c r="C141" s="121"/>
      <c r="D141" s="121"/>
      <c r="E141" s="121"/>
      <c r="F141" s="121"/>
      <c r="G141" s="121"/>
      <c r="H141" s="121"/>
      <c r="I141" s="123"/>
      <c r="J141" s="121"/>
      <c r="K141" s="121"/>
      <c r="L141" s="121"/>
      <c r="M141" s="121"/>
      <c r="N141" s="121"/>
      <c r="O141" s="121"/>
      <c r="P141" s="121"/>
      <c r="Q141" s="121"/>
      <c r="R141" s="121"/>
      <c r="S141" s="121"/>
      <c r="T141" s="121"/>
    </row>
    <row r="142" spans="2:20" x14ac:dyDescent="0.2">
      <c r="B142" s="122"/>
      <c r="C142" s="121"/>
      <c r="D142" s="121"/>
      <c r="E142" s="121"/>
      <c r="F142" s="121"/>
      <c r="G142" s="121"/>
      <c r="H142" s="121"/>
      <c r="I142" s="123"/>
      <c r="J142" s="121"/>
      <c r="K142" s="121"/>
      <c r="L142" s="121"/>
      <c r="M142" s="121"/>
      <c r="N142" s="121"/>
      <c r="O142" s="121"/>
      <c r="P142" s="121"/>
      <c r="Q142" s="121"/>
      <c r="R142" s="121"/>
      <c r="S142" s="121"/>
      <c r="T142" s="121"/>
    </row>
    <row r="143" spans="2:20" x14ac:dyDescent="0.2">
      <c r="B143" s="122"/>
      <c r="C143" s="121"/>
      <c r="D143" s="121"/>
      <c r="E143" s="121"/>
      <c r="F143" s="121"/>
      <c r="G143" s="121"/>
      <c r="H143" s="121"/>
      <c r="I143" s="123"/>
      <c r="J143" s="121"/>
      <c r="K143" s="121"/>
      <c r="L143" s="121"/>
      <c r="M143" s="121"/>
      <c r="N143" s="121"/>
      <c r="O143" s="121"/>
      <c r="P143" s="121"/>
      <c r="Q143" s="121"/>
      <c r="R143" s="121"/>
      <c r="S143" s="121"/>
      <c r="T143" s="121"/>
    </row>
    <row r="144" spans="2:20" x14ac:dyDescent="0.2">
      <c r="B144" s="122"/>
      <c r="C144" s="121"/>
      <c r="D144" s="121"/>
      <c r="E144" s="121"/>
      <c r="F144" s="121"/>
      <c r="G144" s="121"/>
      <c r="H144" s="121"/>
      <c r="I144" s="123"/>
      <c r="J144" s="121"/>
      <c r="K144" s="121"/>
      <c r="L144" s="121"/>
      <c r="M144" s="121"/>
      <c r="N144" s="121"/>
      <c r="O144" s="121"/>
      <c r="P144" s="121"/>
      <c r="Q144" s="121"/>
      <c r="R144" s="121"/>
      <c r="S144" s="121"/>
      <c r="T144" s="121"/>
    </row>
  </sheetData>
  <autoFilter ref="B1:B144"/>
  <mergeCells count="12">
    <mergeCell ref="I11:I14"/>
    <mergeCell ref="G26:I26"/>
    <mergeCell ref="A7:I7"/>
    <mergeCell ref="A8:I8"/>
    <mergeCell ref="A11:A14"/>
    <mergeCell ref="B11:B14"/>
    <mergeCell ref="C11:C14"/>
    <mergeCell ref="D11:D14"/>
    <mergeCell ref="E11:E14"/>
    <mergeCell ref="F11:F14"/>
    <mergeCell ref="G11:G14"/>
    <mergeCell ref="H11:H14"/>
  </mergeCells>
  <printOptions horizontalCentered="1"/>
  <pageMargins left="0.39370078740157483" right="0.39370078740157483" top="0.59055118110236227" bottom="0.51181102362204722" header="0.35433070866141736" footer="0.11811023622047245"/>
  <pageSetup paperSize="9" scale="60" firstPageNumber="2" fitToHeight="3" orientation="landscape" r:id="rId1"/>
  <headerFooter differentFirst="1" alignWithMargins="0">
    <oddHeader xml:space="preserve">&amp;C&amp;"Times New Roman,полужирный"&amp;14&amp;P&amp;R&amp;"Times New Roman,полужирный"&amp;14Продовження додатка 7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8"/>
  <sheetViews>
    <sheetView showZeros="0" tabSelected="1" zoomScale="70" zoomScaleNormal="70" zoomScaleSheetLayoutView="72" workbookViewId="0">
      <selection activeCell="D91" sqref="D91"/>
    </sheetView>
  </sheetViews>
  <sheetFormatPr defaultColWidth="9.140625" defaultRowHeight="27" customHeight="1" x14ac:dyDescent="0.25"/>
  <cols>
    <col min="1" max="1" width="3.7109375" style="319" customWidth="1"/>
    <col min="2" max="2" width="11.140625" style="319" customWidth="1"/>
    <col min="3" max="3" width="10.140625" style="319" customWidth="1"/>
    <col min="4" max="4" width="9.85546875" style="321" customWidth="1"/>
    <col min="5" max="5" width="70.28515625" style="321" customWidth="1"/>
    <col min="6" max="6" width="16.85546875" style="321" customWidth="1"/>
    <col min="7" max="7" width="17.28515625" style="319" customWidth="1"/>
    <col min="8" max="9" width="16.7109375" style="319" customWidth="1"/>
    <col min="10" max="10" width="18" style="319" customWidth="1"/>
    <col min="11" max="256" width="9.140625" style="319"/>
    <col min="257" max="257" width="3.7109375" style="319" customWidth="1"/>
    <col min="258" max="258" width="11.140625" style="319" customWidth="1"/>
    <col min="259" max="259" width="10.140625" style="319" customWidth="1"/>
    <col min="260" max="260" width="9.85546875" style="319" customWidth="1"/>
    <col min="261" max="261" width="70.28515625" style="319" customWidth="1"/>
    <col min="262" max="262" width="16.85546875" style="319" customWidth="1"/>
    <col min="263" max="263" width="17.28515625" style="319" customWidth="1"/>
    <col min="264" max="265" width="16.7109375" style="319" customWidth="1"/>
    <col min="266" max="266" width="18" style="319" customWidth="1"/>
    <col min="267" max="512" width="9.140625" style="319"/>
    <col min="513" max="513" width="3.7109375" style="319" customWidth="1"/>
    <col min="514" max="514" width="11.140625" style="319" customWidth="1"/>
    <col min="515" max="515" width="10.140625" style="319" customWidth="1"/>
    <col min="516" max="516" width="9.85546875" style="319" customWidth="1"/>
    <col min="517" max="517" width="70.28515625" style="319" customWidth="1"/>
    <col min="518" max="518" width="16.85546875" style="319" customWidth="1"/>
    <col min="519" max="519" width="17.28515625" style="319" customWidth="1"/>
    <col min="520" max="521" width="16.7109375" style="319" customWidth="1"/>
    <col min="522" max="522" width="18" style="319" customWidth="1"/>
    <col min="523" max="768" width="9.140625" style="319"/>
    <col min="769" max="769" width="3.7109375" style="319" customWidth="1"/>
    <col min="770" max="770" width="11.140625" style="319" customWidth="1"/>
    <col min="771" max="771" width="10.140625" style="319" customWidth="1"/>
    <col min="772" max="772" width="9.85546875" style="319" customWidth="1"/>
    <col min="773" max="773" width="70.28515625" style="319" customWidth="1"/>
    <col min="774" max="774" width="16.85546875" style="319" customWidth="1"/>
    <col min="775" max="775" width="17.28515625" style="319" customWidth="1"/>
    <col min="776" max="777" width="16.7109375" style="319" customWidth="1"/>
    <col min="778" max="778" width="18" style="319" customWidth="1"/>
    <col min="779" max="1024" width="9.140625" style="319"/>
    <col min="1025" max="1025" width="3.7109375" style="319" customWidth="1"/>
    <col min="1026" max="1026" width="11.140625" style="319" customWidth="1"/>
    <col min="1027" max="1027" width="10.140625" style="319" customWidth="1"/>
    <col min="1028" max="1028" width="9.85546875" style="319" customWidth="1"/>
    <col min="1029" max="1029" width="70.28515625" style="319" customWidth="1"/>
    <col min="1030" max="1030" width="16.85546875" style="319" customWidth="1"/>
    <col min="1031" max="1031" width="17.28515625" style="319" customWidth="1"/>
    <col min="1032" max="1033" width="16.7109375" style="319" customWidth="1"/>
    <col min="1034" max="1034" width="18" style="319" customWidth="1"/>
    <col min="1035" max="1280" width="9.140625" style="319"/>
    <col min="1281" max="1281" width="3.7109375" style="319" customWidth="1"/>
    <col min="1282" max="1282" width="11.140625" style="319" customWidth="1"/>
    <col min="1283" max="1283" width="10.140625" style="319" customWidth="1"/>
    <col min="1284" max="1284" width="9.85546875" style="319" customWidth="1"/>
    <col min="1285" max="1285" width="70.28515625" style="319" customWidth="1"/>
    <col min="1286" max="1286" width="16.85546875" style="319" customWidth="1"/>
    <col min="1287" max="1287" width="17.28515625" style="319" customWidth="1"/>
    <col min="1288" max="1289" width="16.7109375" style="319" customWidth="1"/>
    <col min="1290" max="1290" width="18" style="319" customWidth="1"/>
    <col min="1291" max="1536" width="9.140625" style="319"/>
    <col min="1537" max="1537" width="3.7109375" style="319" customWidth="1"/>
    <col min="1538" max="1538" width="11.140625" style="319" customWidth="1"/>
    <col min="1539" max="1539" width="10.140625" style="319" customWidth="1"/>
    <col min="1540" max="1540" width="9.85546875" style="319" customWidth="1"/>
    <col min="1541" max="1541" width="70.28515625" style="319" customWidth="1"/>
    <col min="1542" max="1542" width="16.85546875" style="319" customWidth="1"/>
    <col min="1543" max="1543" width="17.28515625" style="319" customWidth="1"/>
    <col min="1544" max="1545" width="16.7109375" style="319" customWidth="1"/>
    <col min="1546" max="1546" width="18" style="319" customWidth="1"/>
    <col min="1547" max="1792" width="9.140625" style="319"/>
    <col min="1793" max="1793" width="3.7109375" style="319" customWidth="1"/>
    <col min="1794" max="1794" width="11.140625" style="319" customWidth="1"/>
    <col min="1795" max="1795" width="10.140625" style="319" customWidth="1"/>
    <col min="1796" max="1796" width="9.85546875" style="319" customWidth="1"/>
    <col min="1797" max="1797" width="70.28515625" style="319" customWidth="1"/>
    <col min="1798" max="1798" width="16.85546875" style="319" customWidth="1"/>
    <col min="1799" max="1799" width="17.28515625" style="319" customWidth="1"/>
    <col min="1800" max="1801" width="16.7109375" style="319" customWidth="1"/>
    <col min="1802" max="1802" width="18" style="319" customWidth="1"/>
    <col min="1803" max="2048" width="9.140625" style="319"/>
    <col min="2049" max="2049" width="3.7109375" style="319" customWidth="1"/>
    <col min="2050" max="2050" width="11.140625" style="319" customWidth="1"/>
    <col min="2051" max="2051" width="10.140625" style="319" customWidth="1"/>
    <col min="2052" max="2052" width="9.85546875" style="319" customWidth="1"/>
    <col min="2053" max="2053" width="70.28515625" style="319" customWidth="1"/>
    <col min="2054" max="2054" width="16.85546875" style="319" customWidth="1"/>
    <col min="2055" max="2055" width="17.28515625" style="319" customWidth="1"/>
    <col min="2056" max="2057" width="16.7109375" style="319" customWidth="1"/>
    <col min="2058" max="2058" width="18" style="319" customWidth="1"/>
    <col min="2059" max="2304" width="9.140625" style="319"/>
    <col min="2305" max="2305" width="3.7109375" style="319" customWidth="1"/>
    <col min="2306" max="2306" width="11.140625" style="319" customWidth="1"/>
    <col min="2307" max="2307" width="10.140625" style="319" customWidth="1"/>
    <col min="2308" max="2308" width="9.85546875" style="319" customWidth="1"/>
    <col min="2309" max="2309" width="70.28515625" style="319" customWidth="1"/>
    <col min="2310" max="2310" width="16.85546875" style="319" customWidth="1"/>
    <col min="2311" max="2311" width="17.28515625" style="319" customWidth="1"/>
    <col min="2312" max="2313" width="16.7109375" style="319" customWidth="1"/>
    <col min="2314" max="2314" width="18" style="319" customWidth="1"/>
    <col min="2315" max="2560" width="9.140625" style="319"/>
    <col min="2561" max="2561" width="3.7109375" style="319" customWidth="1"/>
    <col min="2562" max="2562" width="11.140625" style="319" customWidth="1"/>
    <col min="2563" max="2563" width="10.140625" style="319" customWidth="1"/>
    <col min="2564" max="2564" width="9.85546875" style="319" customWidth="1"/>
    <col min="2565" max="2565" width="70.28515625" style="319" customWidth="1"/>
    <col min="2566" max="2566" width="16.85546875" style="319" customWidth="1"/>
    <col min="2567" max="2567" width="17.28515625" style="319" customWidth="1"/>
    <col min="2568" max="2569" width="16.7109375" style="319" customWidth="1"/>
    <col min="2570" max="2570" width="18" style="319" customWidth="1"/>
    <col min="2571" max="2816" width="9.140625" style="319"/>
    <col min="2817" max="2817" width="3.7109375" style="319" customWidth="1"/>
    <col min="2818" max="2818" width="11.140625" style="319" customWidth="1"/>
    <col min="2819" max="2819" width="10.140625" style="319" customWidth="1"/>
    <col min="2820" max="2820" width="9.85546875" style="319" customWidth="1"/>
    <col min="2821" max="2821" width="70.28515625" style="319" customWidth="1"/>
    <col min="2822" max="2822" width="16.85546875" style="319" customWidth="1"/>
    <col min="2823" max="2823" width="17.28515625" style="319" customWidth="1"/>
    <col min="2824" max="2825" width="16.7109375" style="319" customWidth="1"/>
    <col min="2826" max="2826" width="18" style="319" customWidth="1"/>
    <col min="2827" max="3072" width="9.140625" style="319"/>
    <col min="3073" max="3073" width="3.7109375" style="319" customWidth="1"/>
    <col min="3074" max="3074" width="11.140625" style="319" customWidth="1"/>
    <col min="3075" max="3075" width="10.140625" style="319" customWidth="1"/>
    <col min="3076" max="3076" width="9.85546875" style="319" customWidth="1"/>
    <col min="3077" max="3077" width="70.28515625" style="319" customWidth="1"/>
    <col min="3078" max="3078" width="16.85546875" style="319" customWidth="1"/>
    <col min="3079" max="3079" width="17.28515625" style="319" customWidth="1"/>
    <col min="3080" max="3081" width="16.7109375" style="319" customWidth="1"/>
    <col min="3082" max="3082" width="18" style="319" customWidth="1"/>
    <col min="3083" max="3328" width="9.140625" style="319"/>
    <col min="3329" max="3329" width="3.7109375" style="319" customWidth="1"/>
    <col min="3330" max="3330" width="11.140625" style="319" customWidth="1"/>
    <col min="3331" max="3331" width="10.140625" style="319" customWidth="1"/>
    <col min="3332" max="3332" width="9.85546875" style="319" customWidth="1"/>
    <col min="3333" max="3333" width="70.28515625" style="319" customWidth="1"/>
    <col min="3334" max="3334" width="16.85546875" style="319" customWidth="1"/>
    <col min="3335" max="3335" width="17.28515625" style="319" customWidth="1"/>
    <col min="3336" max="3337" width="16.7109375" style="319" customWidth="1"/>
    <col min="3338" max="3338" width="18" style="319" customWidth="1"/>
    <col min="3339" max="3584" width="9.140625" style="319"/>
    <col min="3585" max="3585" width="3.7109375" style="319" customWidth="1"/>
    <col min="3586" max="3586" width="11.140625" style="319" customWidth="1"/>
    <col min="3587" max="3587" width="10.140625" style="319" customWidth="1"/>
    <col min="3588" max="3588" width="9.85546875" style="319" customWidth="1"/>
    <col min="3589" max="3589" width="70.28515625" style="319" customWidth="1"/>
    <col min="3590" max="3590" width="16.85546875" style="319" customWidth="1"/>
    <col min="3591" max="3591" width="17.28515625" style="319" customWidth="1"/>
    <col min="3592" max="3593" width="16.7109375" style="319" customWidth="1"/>
    <col min="3594" max="3594" width="18" style="319" customWidth="1"/>
    <col min="3595" max="3840" width="9.140625" style="319"/>
    <col min="3841" max="3841" width="3.7109375" style="319" customWidth="1"/>
    <col min="3842" max="3842" width="11.140625" style="319" customWidth="1"/>
    <col min="3843" max="3843" width="10.140625" style="319" customWidth="1"/>
    <col min="3844" max="3844" width="9.85546875" style="319" customWidth="1"/>
    <col min="3845" max="3845" width="70.28515625" style="319" customWidth="1"/>
    <col min="3846" max="3846" width="16.85546875" style="319" customWidth="1"/>
    <col min="3847" max="3847" width="17.28515625" style="319" customWidth="1"/>
    <col min="3848" max="3849" width="16.7109375" style="319" customWidth="1"/>
    <col min="3850" max="3850" width="18" style="319" customWidth="1"/>
    <col min="3851" max="4096" width="9.140625" style="319"/>
    <col min="4097" max="4097" width="3.7109375" style="319" customWidth="1"/>
    <col min="4098" max="4098" width="11.140625" style="319" customWidth="1"/>
    <col min="4099" max="4099" width="10.140625" style="319" customWidth="1"/>
    <col min="4100" max="4100" width="9.85546875" style="319" customWidth="1"/>
    <col min="4101" max="4101" width="70.28515625" style="319" customWidth="1"/>
    <col min="4102" max="4102" width="16.85546875" style="319" customWidth="1"/>
    <col min="4103" max="4103" width="17.28515625" style="319" customWidth="1"/>
    <col min="4104" max="4105" width="16.7109375" style="319" customWidth="1"/>
    <col min="4106" max="4106" width="18" style="319" customWidth="1"/>
    <col min="4107" max="4352" width="9.140625" style="319"/>
    <col min="4353" max="4353" width="3.7109375" style="319" customWidth="1"/>
    <col min="4354" max="4354" width="11.140625" style="319" customWidth="1"/>
    <col min="4355" max="4355" width="10.140625" style="319" customWidth="1"/>
    <col min="4356" max="4356" width="9.85546875" style="319" customWidth="1"/>
    <col min="4357" max="4357" width="70.28515625" style="319" customWidth="1"/>
    <col min="4358" max="4358" width="16.85546875" style="319" customWidth="1"/>
    <col min="4359" max="4359" width="17.28515625" style="319" customWidth="1"/>
    <col min="4360" max="4361" width="16.7109375" style="319" customWidth="1"/>
    <col min="4362" max="4362" width="18" style="319" customWidth="1"/>
    <col min="4363" max="4608" width="9.140625" style="319"/>
    <col min="4609" max="4609" width="3.7109375" style="319" customWidth="1"/>
    <col min="4610" max="4610" width="11.140625" style="319" customWidth="1"/>
    <col min="4611" max="4611" width="10.140625" style="319" customWidth="1"/>
    <col min="4612" max="4612" width="9.85546875" style="319" customWidth="1"/>
    <col min="4613" max="4613" width="70.28515625" style="319" customWidth="1"/>
    <col min="4614" max="4614" width="16.85546875" style="319" customWidth="1"/>
    <col min="4615" max="4615" width="17.28515625" style="319" customWidth="1"/>
    <col min="4616" max="4617" width="16.7109375" style="319" customWidth="1"/>
    <col min="4618" max="4618" width="18" style="319" customWidth="1"/>
    <col min="4619" max="4864" width="9.140625" style="319"/>
    <col min="4865" max="4865" width="3.7109375" style="319" customWidth="1"/>
    <col min="4866" max="4866" width="11.140625" style="319" customWidth="1"/>
    <col min="4867" max="4867" width="10.140625" style="319" customWidth="1"/>
    <col min="4868" max="4868" width="9.85546875" style="319" customWidth="1"/>
    <col min="4869" max="4869" width="70.28515625" style="319" customWidth="1"/>
    <col min="4870" max="4870" width="16.85546875" style="319" customWidth="1"/>
    <col min="4871" max="4871" width="17.28515625" style="319" customWidth="1"/>
    <col min="4872" max="4873" width="16.7109375" style="319" customWidth="1"/>
    <col min="4874" max="4874" width="18" style="319" customWidth="1"/>
    <col min="4875" max="5120" width="9.140625" style="319"/>
    <col min="5121" max="5121" width="3.7109375" style="319" customWidth="1"/>
    <col min="5122" max="5122" width="11.140625" style="319" customWidth="1"/>
    <col min="5123" max="5123" width="10.140625" style="319" customWidth="1"/>
    <col min="5124" max="5124" width="9.85546875" style="319" customWidth="1"/>
    <col min="5125" max="5125" width="70.28515625" style="319" customWidth="1"/>
    <col min="5126" max="5126" width="16.85546875" style="319" customWidth="1"/>
    <col min="5127" max="5127" width="17.28515625" style="319" customWidth="1"/>
    <col min="5128" max="5129" width="16.7109375" style="319" customWidth="1"/>
    <col min="5130" max="5130" width="18" style="319" customWidth="1"/>
    <col min="5131" max="5376" width="9.140625" style="319"/>
    <col min="5377" max="5377" width="3.7109375" style="319" customWidth="1"/>
    <col min="5378" max="5378" width="11.140625" style="319" customWidth="1"/>
    <col min="5379" max="5379" width="10.140625" style="319" customWidth="1"/>
    <col min="5380" max="5380" width="9.85546875" style="319" customWidth="1"/>
    <col min="5381" max="5381" width="70.28515625" style="319" customWidth="1"/>
    <col min="5382" max="5382" width="16.85546875" style="319" customWidth="1"/>
    <col min="5383" max="5383" width="17.28515625" style="319" customWidth="1"/>
    <col min="5384" max="5385" width="16.7109375" style="319" customWidth="1"/>
    <col min="5386" max="5386" width="18" style="319" customWidth="1"/>
    <col min="5387" max="5632" width="9.140625" style="319"/>
    <col min="5633" max="5633" width="3.7109375" style="319" customWidth="1"/>
    <col min="5634" max="5634" width="11.140625" style="319" customWidth="1"/>
    <col min="5635" max="5635" width="10.140625" style="319" customWidth="1"/>
    <col min="5636" max="5636" width="9.85546875" style="319" customWidth="1"/>
    <col min="5637" max="5637" width="70.28515625" style="319" customWidth="1"/>
    <col min="5638" max="5638" width="16.85546875" style="319" customWidth="1"/>
    <col min="5639" max="5639" width="17.28515625" style="319" customWidth="1"/>
    <col min="5640" max="5641" width="16.7109375" style="319" customWidth="1"/>
    <col min="5642" max="5642" width="18" style="319" customWidth="1"/>
    <col min="5643" max="5888" width="9.140625" style="319"/>
    <col min="5889" max="5889" width="3.7109375" style="319" customWidth="1"/>
    <col min="5890" max="5890" width="11.140625" style="319" customWidth="1"/>
    <col min="5891" max="5891" width="10.140625" style="319" customWidth="1"/>
    <col min="5892" max="5892" width="9.85546875" style="319" customWidth="1"/>
    <col min="5893" max="5893" width="70.28515625" style="319" customWidth="1"/>
    <col min="5894" max="5894" width="16.85546875" style="319" customWidth="1"/>
    <col min="5895" max="5895" width="17.28515625" style="319" customWidth="1"/>
    <col min="5896" max="5897" width="16.7109375" style="319" customWidth="1"/>
    <col min="5898" max="5898" width="18" style="319" customWidth="1"/>
    <col min="5899" max="6144" width="9.140625" style="319"/>
    <col min="6145" max="6145" width="3.7109375" style="319" customWidth="1"/>
    <col min="6146" max="6146" width="11.140625" style="319" customWidth="1"/>
    <col min="6147" max="6147" width="10.140625" style="319" customWidth="1"/>
    <col min="6148" max="6148" width="9.85546875" style="319" customWidth="1"/>
    <col min="6149" max="6149" width="70.28515625" style="319" customWidth="1"/>
    <col min="6150" max="6150" width="16.85546875" style="319" customWidth="1"/>
    <col min="6151" max="6151" width="17.28515625" style="319" customWidth="1"/>
    <col min="6152" max="6153" width="16.7109375" style="319" customWidth="1"/>
    <col min="6154" max="6154" width="18" style="319" customWidth="1"/>
    <col min="6155" max="6400" width="9.140625" style="319"/>
    <col min="6401" max="6401" width="3.7109375" style="319" customWidth="1"/>
    <col min="6402" max="6402" width="11.140625" style="319" customWidth="1"/>
    <col min="6403" max="6403" width="10.140625" style="319" customWidth="1"/>
    <col min="6404" max="6404" width="9.85546875" style="319" customWidth="1"/>
    <col min="6405" max="6405" width="70.28515625" style="319" customWidth="1"/>
    <col min="6406" max="6406" width="16.85546875" style="319" customWidth="1"/>
    <col min="6407" max="6407" width="17.28515625" style="319" customWidth="1"/>
    <col min="6408" max="6409" width="16.7109375" style="319" customWidth="1"/>
    <col min="6410" max="6410" width="18" style="319" customWidth="1"/>
    <col min="6411" max="6656" width="9.140625" style="319"/>
    <col min="6657" max="6657" width="3.7109375" style="319" customWidth="1"/>
    <col min="6658" max="6658" width="11.140625" style="319" customWidth="1"/>
    <col min="6659" max="6659" width="10.140625" style="319" customWidth="1"/>
    <col min="6660" max="6660" width="9.85546875" style="319" customWidth="1"/>
    <col min="6661" max="6661" width="70.28515625" style="319" customWidth="1"/>
    <col min="6662" max="6662" width="16.85546875" style="319" customWidth="1"/>
    <col min="6663" max="6663" width="17.28515625" style="319" customWidth="1"/>
    <col min="6664" max="6665" width="16.7109375" style="319" customWidth="1"/>
    <col min="6666" max="6666" width="18" style="319" customWidth="1"/>
    <col min="6667" max="6912" width="9.140625" style="319"/>
    <col min="6913" max="6913" width="3.7109375" style="319" customWidth="1"/>
    <col min="6914" max="6914" width="11.140625" style="319" customWidth="1"/>
    <col min="6915" max="6915" width="10.140625" style="319" customWidth="1"/>
    <col min="6916" max="6916" width="9.85546875" style="319" customWidth="1"/>
    <col min="6917" max="6917" width="70.28515625" style="319" customWidth="1"/>
    <col min="6918" max="6918" width="16.85546875" style="319" customWidth="1"/>
    <col min="6919" max="6919" width="17.28515625" style="319" customWidth="1"/>
    <col min="6920" max="6921" width="16.7109375" style="319" customWidth="1"/>
    <col min="6922" max="6922" width="18" style="319" customWidth="1"/>
    <col min="6923" max="7168" width="9.140625" style="319"/>
    <col min="7169" max="7169" width="3.7109375" style="319" customWidth="1"/>
    <col min="7170" max="7170" width="11.140625" style="319" customWidth="1"/>
    <col min="7171" max="7171" width="10.140625" style="319" customWidth="1"/>
    <col min="7172" max="7172" width="9.85546875" style="319" customWidth="1"/>
    <col min="7173" max="7173" width="70.28515625" style="319" customWidth="1"/>
    <col min="7174" max="7174" width="16.85546875" style="319" customWidth="1"/>
    <col min="7175" max="7175" width="17.28515625" style="319" customWidth="1"/>
    <col min="7176" max="7177" width="16.7109375" style="319" customWidth="1"/>
    <col min="7178" max="7178" width="18" style="319" customWidth="1"/>
    <col min="7179" max="7424" width="9.140625" style="319"/>
    <col min="7425" max="7425" width="3.7109375" style="319" customWidth="1"/>
    <col min="7426" max="7426" width="11.140625" style="319" customWidth="1"/>
    <col min="7427" max="7427" width="10.140625" style="319" customWidth="1"/>
    <col min="7428" max="7428" width="9.85546875" style="319" customWidth="1"/>
    <col min="7429" max="7429" width="70.28515625" style="319" customWidth="1"/>
    <col min="7430" max="7430" width="16.85546875" style="319" customWidth="1"/>
    <col min="7431" max="7431" width="17.28515625" style="319" customWidth="1"/>
    <col min="7432" max="7433" width="16.7109375" style="319" customWidth="1"/>
    <col min="7434" max="7434" width="18" style="319" customWidth="1"/>
    <col min="7435" max="7680" width="9.140625" style="319"/>
    <col min="7681" max="7681" width="3.7109375" style="319" customWidth="1"/>
    <col min="7682" max="7682" width="11.140625" style="319" customWidth="1"/>
    <col min="7683" max="7683" width="10.140625" style="319" customWidth="1"/>
    <col min="7684" max="7684" width="9.85546875" style="319" customWidth="1"/>
    <col min="7685" max="7685" width="70.28515625" style="319" customWidth="1"/>
    <col min="7686" max="7686" width="16.85546875" style="319" customWidth="1"/>
    <col min="7687" max="7687" width="17.28515625" style="319" customWidth="1"/>
    <col min="7688" max="7689" width="16.7109375" style="319" customWidth="1"/>
    <col min="7690" max="7690" width="18" style="319" customWidth="1"/>
    <col min="7691" max="7936" width="9.140625" style="319"/>
    <col min="7937" max="7937" width="3.7109375" style="319" customWidth="1"/>
    <col min="7938" max="7938" width="11.140625" style="319" customWidth="1"/>
    <col min="7939" max="7939" width="10.140625" style="319" customWidth="1"/>
    <col min="7940" max="7940" width="9.85546875" style="319" customWidth="1"/>
    <col min="7941" max="7941" width="70.28515625" style="319" customWidth="1"/>
    <col min="7942" max="7942" width="16.85546875" style="319" customWidth="1"/>
    <col min="7943" max="7943" width="17.28515625" style="319" customWidth="1"/>
    <col min="7944" max="7945" width="16.7109375" style="319" customWidth="1"/>
    <col min="7946" max="7946" width="18" style="319" customWidth="1"/>
    <col min="7947" max="8192" width="9.140625" style="319"/>
    <col min="8193" max="8193" width="3.7109375" style="319" customWidth="1"/>
    <col min="8194" max="8194" width="11.140625" style="319" customWidth="1"/>
    <col min="8195" max="8195" width="10.140625" style="319" customWidth="1"/>
    <col min="8196" max="8196" width="9.85546875" style="319" customWidth="1"/>
    <col min="8197" max="8197" width="70.28515625" style="319" customWidth="1"/>
    <col min="8198" max="8198" width="16.85546875" style="319" customWidth="1"/>
    <col min="8199" max="8199" width="17.28515625" style="319" customWidth="1"/>
    <col min="8200" max="8201" width="16.7109375" style="319" customWidth="1"/>
    <col min="8202" max="8202" width="18" style="319" customWidth="1"/>
    <col min="8203" max="8448" width="9.140625" style="319"/>
    <col min="8449" max="8449" width="3.7109375" style="319" customWidth="1"/>
    <col min="8450" max="8450" width="11.140625" style="319" customWidth="1"/>
    <col min="8451" max="8451" width="10.140625" style="319" customWidth="1"/>
    <col min="8452" max="8452" width="9.85546875" style="319" customWidth="1"/>
    <col min="8453" max="8453" width="70.28515625" style="319" customWidth="1"/>
    <col min="8454" max="8454" width="16.85546875" style="319" customWidth="1"/>
    <col min="8455" max="8455" width="17.28515625" style="319" customWidth="1"/>
    <col min="8456" max="8457" width="16.7109375" style="319" customWidth="1"/>
    <col min="8458" max="8458" width="18" style="319" customWidth="1"/>
    <col min="8459" max="8704" width="9.140625" style="319"/>
    <col min="8705" max="8705" width="3.7109375" style="319" customWidth="1"/>
    <col min="8706" max="8706" width="11.140625" style="319" customWidth="1"/>
    <col min="8707" max="8707" width="10.140625" style="319" customWidth="1"/>
    <col min="8708" max="8708" width="9.85546875" style="319" customWidth="1"/>
    <col min="8709" max="8709" width="70.28515625" style="319" customWidth="1"/>
    <col min="8710" max="8710" width="16.85546875" style="319" customWidth="1"/>
    <col min="8711" max="8711" width="17.28515625" style="319" customWidth="1"/>
    <col min="8712" max="8713" width="16.7109375" style="319" customWidth="1"/>
    <col min="8714" max="8714" width="18" style="319" customWidth="1"/>
    <col min="8715" max="8960" width="9.140625" style="319"/>
    <col min="8961" max="8961" width="3.7109375" style="319" customWidth="1"/>
    <col min="8962" max="8962" width="11.140625" style="319" customWidth="1"/>
    <col min="8963" max="8963" width="10.140625" style="319" customWidth="1"/>
    <col min="8964" max="8964" width="9.85546875" style="319" customWidth="1"/>
    <col min="8965" max="8965" width="70.28515625" style="319" customWidth="1"/>
    <col min="8966" max="8966" width="16.85546875" style="319" customWidth="1"/>
    <col min="8967" max="8967" width="17.28515625" style="319" customWidth="1"/>
    <col min="8968" max="8969" width="16.7109375" style="319" customWidth="1"/>
    <col min="8970" max="8970" width="18" style="319" customWidth="1"/>
    <col min="8971" max="9216" width="9.140625" style="319"/>
    <col min="9217" max="9217" width="3.7109375" style="319" customWidth="1"/>
    <col min="9218" max="9218" width="11.140625" style="319" customWidth="1"/>
    <col min="9219" max="9219" width="10.140625" style="319" customWidth="1"/>
    <col min="9220" max="9220" width="9.85546875" style="319" customWidth="1"/>
    <col min="9221" max="9221" width="70.28515625" style="319" customWidth="1"/>
    <col min="9222" max="9222" width="16.85546875" style="319" customWidth="1"/>
    <col min="9223" max="9223" width="17.28515625" style="319" customWidth="1"/>
    <col min="9224" max="9225" width="16.7109375" style="319" customWidth="1"/>
    <col min="9226" max="9226" width="18" style="319" customWidth="1"/>
    <col min="9227" max="9472" width="9.140625" style="319"/>
    <col min="9473" max="9473" width="3.7109375" style="319" customWidth="1"/>
    <col min="9474" max="9474" width="11.140625" style="319" customWidth="1"/>
    <col min="9475" max="9475" width="10.140625" style="319" customWidth="1"/>
    <col min="9476" max="9476" width="9.85546875" style="319" customWidth="1"/>
    <col min="9477" max="9477" width="70.28515625" style="319" customWidth="1"/>
    <col min="9478" max="9478" width="16.85546875" style="319" customWidth="1"/>
    <col min="9479" max="9479" width="17.28515625" style="319" customWidth="1"/>
    <col min="9480" max="9481" width="16.7109375" style="319" customWidth="1"/>
    <col min="9482" max="9482" width="18" style="319" customWidth="1"/>
    <col min="9483" max="9728" width="9.140625" style="319"/>
    <col min="9729" max="9729" width="3.7109375" style="319" customWidth="1"/>
    <col min="9730" max="9730" width="11.140625" style="319" customWidth="1"/>
    <col min="9731" max="9731" width="10.140625" style="319" customWidth="1"/>
    <col min="9732" max="9732" width="9.85546875" style="319" customWidth="1"/>
    <col min="9733" max="9733" width="70.28515625" style="319" customWidth="1"/>
    <col min="9734" max="9734" width="16.85546875" style="319" customWidth="1"/>
    <col min="9735" max="9735" width="17.28515625" style="319" customWidth="1"/>
    <col min="9736" max="9737" width="16.7109375" style="319" customWidth="1"/>
    <col min="9738" max="9738" width="18" style="319" customWidth="1"/>
    <col min="9739" max="9984" width="9.140625" style="319"/>
    <col min="9985" max="9985" width="3.7109375" style="319" customWidth="1"/>
    <col min="9986" max="9986" width="11.140625" style="319" customWidth="1"/>
    <col min="9987" max="9987" width="10.140625" style="319" customWidth="1"/>
    <col min="9988" max="9988" width="9.85546875" style="319" customWidth="1"/>
    <col min="9989" max="9989" width="70.28515625" style="319" customWidth="1"/>
    <col min="9990" max="9990" width="16.85546875" style="319" customWidth="1"/>
    <col min="9991" max="9991" width="17.28515625" style="319" customWidth="1"/>
    <col min="9992" max="9993" width="16.7109375" style="319" customWidth="1"/>
    <col min="9994" max="9994" width="18" style="319" customWidth="1"/>
    <col min="9995" max="10240" width="9.140625" style="319"/>
    <col min="10241" max="10241" width="3.7109375" style="319" customWidth="1"/>
    <col min="10242" max="10242" width="11.140625" style="319" customWidth="1"/>
    <col min="10243" max="10243" width="10.140625" style="319" customWidth="1"/>
    <col min="10244" max="10244" width="9.85546875" style="319" customWidth="1"/>
    <col min="10245" max="10245" width="70.28515625" style="319" customWidth="1"/>
    <col min="10246" max="10246" width="16.85546875" style="319" customWidth="1"/>
    <col min="10247" max="10247" width="17.28515625" style="319" customWidth="1"/>
    <col min="10248" max="10249" width="16.7109375" style="319" customWidth="1"/>
    <col min="10250" max="10250" width="18" style="319" customWidth="1"/>
    <col min="10251" max="10496" width="9.140625" style="319"/>
    <col min="10497" max="10497" width="3.7109375" style="319" customWidth="1"/>
    <col min="10498" max="10498" width="11.140625" style="319" customWidth="1"/>
    <col min="10499" max="10499" width="10.140625" style="319" customWidth="1"/>
    <col min="10500" max="10500" width="9.85546875" style="319" customWidth="1"/>
    <col min="10501" max="10501" width="70.28515625" style="319" customWidth="1"/>
    <col min="10502" max="10502" width="16.85546875" style="319" customWidth="1"/>
    <col min="10503" max="10503" width="17.28515625" style="319" customWidth="1"/>
    <col min="10504" max="10505" width="16.7109375" style="319" customWidth="1"/>
    <col min="10506" max="10506" width="18" style="319" customWidth="1"/>
    <col min="10507" max="10752" width="9.140625" style="319"/>
    <col min="10753" max="10753" width="3.7109375" style="319" customWidth="1"/>
    <col min="10754" max="10754" width="11.140625" style="319" customWidth="1"/>
    <col min="10755" max="10755" width="10.140625" style="319" customWidth="1"/>
    <col min="10756" max="10756" width="9.85546875" style="319" customWidth="1"/>
    <col min="10757" max="10757" width="70.28515625" style="319" customWidth="1"/>
    <col min="10758" max="10758" width="16.85546875" style="319" customWidth="1"/>
    <col min="10759" max="10759" width="17.28515625" style="319" customWidth="1"/>
    <col min="10760" max="10761" width="16.7109375" style="319" customWidth="1"/>
    <col min="10762" max="10762" width="18" style="319" customWidth="1"/>
    <col min="10763" max="11008" width="9.140625" style="319"/>
    <col min="11009" max="11009" width="3.7109375" style="319" customWidth="1"/>
    <col min="11010" max="11010" width="11.140625" style="319" customWidth="1"/>
    <col min="11011" max="11011" width="10.140625" style="319" customWidth="1"/>
    <col min="11012" max="11012" width="9.85546875" style="319" customWidth="1"/>
    <col min="11013" max="11013" width="70.28515625" style="319" customWidth="1"/>
    <col min="11014" max="11014" width="16.85546875" style="319" customWidth="1"/>
    <col min="11015" max="11015" width="17.28515625" style="319" customWidth="1"/>
    <col min="11016" max="11017" width="16.7109375" style="319" customWidth="1"/>
    <col min="11018" max="11018" width="18" style="319" customWidth="1"/>
    <col min="11019" max="11264" width="9.140625" style="319"/>
    <col min="11265" max="11265" width="3.7109375" style="319" customWidth="1"/>
    <col min="11266" max="11266" width="11.140625" style="319" customWidth="1"/>
    <col min="11267" max="11267" width="10.140625" style="319" customWidth="1"/>
    <col min="11268" max="11268" width="9.85546875" style="319" customWidth="1"/>
    <col min="11269" max="11269" width="70.28515625" style="319" customWidth="1"/>
    <col min="11270" max="11270" width="16.85546875" style="319" customWidth="1"/>
    <col min="11271" max="11271" width="17.28515625" style="319" customWidth="1"/>
    <col min="11272" max="11273" width="16.7109375" style="319" customWidth="1"/>
    <col min="11274" max="11274" width="18" style="319" customWidth="1"/>
    <col min="11275" max="11520" width="9.140625" style="319"/>
    <col min="11521" max="11521" width="3.7109375" style="319" customWidth="1"/>
    <col min="11522" max="11522" width="11.140625" style="319" customWidth="1"/>
    <col min="11523" max="11523" width="10.140625" style="319" customWidth="1"/>
    <col min="11524" max="11524" width="9.85546875" style="319" customWidth="1"/>
    <col min="11525" max="11525" width="70.28515625" style="319" customWidth="1"/>
    <col min="11526" max="11526" width="16.85546875" style="319" customWidth="1"/>
    <col min="11527" max="11527" width="17.28515625" style="319" customWidth="1"/>
    <col min="11528" max="11529" width="16.7109375" style="319" customWidth="1"/>
    <col min="11530" max="11530" width="18" style="319" customWidth="1"/>
    <col min="11531" max="11776" width="9.140625" style="319"/>
    <col min="11777" max="11777" width="3.7109375" style="319" customWidth="1"/>
    <col min="11778" max="11778" width="11.140625" style="319" customWidth="1"/>
    <col min="11779" max="11779" width="10.140625" style="319" customWidth="1"/>
    <col min="11780" max="11780" width="9.85546875" style="319" customWidth="1"/>
    <col min="11781" max="11781" width="70.28515625" style="319" customWidth="1"/>
    <col min="11782" max="11782" width="16.85546875" style="319" customWidth="1"/>
    <col min="11783" max="11783" width="17.28515625" style="319" customWidth="1"/>
    <col min="11784" max="11785" width="16.7109375" style="319" customWidth="1"/>
    <col min="11786" max="11786" width="18" style="319" customWidth="1"/>
    <col min="11787" max="12032" width="9.140625" style="319"/>
    <col min="12033" max="12033" width="3.7109375" style="319" customWidth="1"/>
    <col min="12034" max="12034" width="11.140625" style="319" customWidth="1"/>
    <col min="12035" max="12035" width="10.140625" style="319" customWidth="1"/>
    <col min="12036" max="12036" width="9.85546875" style="319" customWidth="1"/>
    <col min="12037" max="12037" width="70.28515625" style="319" customWidth="1"/>
    <col min="12038" max="12038" width="16.85546875" style="319" customWidth="1"/>
    <col min="12039" max="12039" width="17.28515625" style="319" customWidth="1"/>
    <col min="12040" max="12041" width="16.7109375" style="319" customWidth="1"/>
    <col min="12042" max="12042" width="18" style="319" customWidth="1"/>
    <col min="12043" max="12288" width="9.140625" style="319"/>
    <col min="12289" max="12289" width="3.7109375" style="319" customWidth="1"/>
    <col min="12290" max="12290" width="11.140625" style="319" customWidth="1"/>
    <col min="12291" max="12291" width="10.140625" style="319" customWidth="1"/>
    <col min="12292" max="12292" width="9.85546875" style="319" customWidth="1"/>
    <col min="12293" max="12293" width="70.28515625" style="319" customWidth="1"/>
    <col min="12294" max="12294" width="16.85546875" style="319" customWidth="1"/>
    <col min="12295" max="12295" width="17.28515625" style="319" customWidth="1"/>
    <col min="12296" max="12297" width="16.7109375" style="319" customWidth="1"/>
    <col min="12298" max="12298" width="18" style="319" customWidth="1"/>
    <col min="12299" max="12544" width="9.140625" style="319"/>
    <col min="12545" max="12545" width="3.7109375" style="319" customWidth="1"/>
    <col min="12546" max="12546" width="11.140625" style="319" customWidth="1"/>
    <col min="12547" max="12547" width="10.140625" style="319" customWidth="1"/>
    <col min="12548" max="12548" width="9.85546875" style="319" customWidth="1"/>
    <col min="12549" max="12549" width="70.28515625" style="319" customWidth="1"/>
    <col min="12550" max="12550" width="16.85546875" style="319" customWidth="1"/>
    <col min="12551" max="12551" width="17.28515625" style="319" customWidth="1"/>
    <col min="12552" max="12553" width="16.7109375" style="319" customWidth="1"/>
    <col min="12554" max="12554" width="18" style="319" customWidth="1"/>
    <col min="12555" max="12800" width="9.140625" style="319"/>
    <col min="12801" max="12801" width="3.7109375" style="319" customWidth="1"/>
    <col min="12802" max="12802" width="11.140625" style="319" customWidth="1"/>
    <col min="12803" max="12803" width="10.140625" style="319" customWidth="1"/>
    <col min="12804" max="12804" width="9.85546875" style="319" customWidth="1"/>
    <col min="12805" max="12805" width="70.28515625" style="319" customWidth="1"/>
    <col min="12806" max="12806" width="16.85546875" style="319" customWidth="1"/>
    <col min="12807" max="12807" width="17.28515625" style="319" customWidth="1"/>
    <col min="12808" max="12809" width="16.7109375" style="319" customWidth="1"/>
    <col min="12810" max="12810" width="18" style="319" customWidth="1"/>
    <col min="12811" max="13056" width="9.140625" style="319"/>
    <col min="13057" max="13057" width="3.7109375" style="319" customWidth="1"/>
    <col min="13058" max="13058" width="11.140625" style="319" customWidth="1"/>
    <col min="13059" max="13059" width="10.140625" style="319" customWidth="1"/>
    <col min="13060" max="13060" width="9.85546875" style="319" customWidth="1"/>
    <col min="13061" max="13061" width="70.28515625" style="319" customWidth="1"/>
    <col min="13062" max="13062" width="16.85546875" style="319" customWidth="1"/>
    <col min="13063" max="13063" width="17.28515625" style="319" customWidth="1"/>
    <col min="13064" max="13065" width="16.7109375" style="319" customWidth="1"/>
    <col min="13066" max="13066" width="18" style="319" customWidth="1"/>
    <col min="13067" max="13312" width="9.140625" style="319"/>
    <col min="13313" max="13313" width="3.7109375" style="319" customWidth="1"/>
    <col min="13314" max="13314" width="11.140625" style="319" customWidth="1"/>
    <col min="13315" max="13315" width="10.140625" style="319" customWidth="1"/>
    <col min="13316" max="13316" width="9.85546875" style="319" customWidth="1"/>
    <col min="13317" max="13317" width="70.28515625" style="319" customWidth="1"/>
    <col min="13318" max="13318" width="16.85546875" style="319" customWidth="1"/>
    <col min="13319" max="13319" width="17.28515625" style="319" customWidth="1"/>
    <col min="13320" max="13321" width="16.7109375" style="319" customWidth="1"/>
    <col min="13322" max="13322" width="18" style="319" customWidth="1"/>
    <col min="13323" max="13568" width="9.140625" style="319"/>
    <col min="13569" max="13569" width="3.7109375" style="319" customWidth="1"/>
    <col min="13570" max="13570" width="11.140625" style="319" customWidth="1"/>
    <col min="13571" max="13571" width="10.140625" style="319" customWidth="1"/>
    <col min="13572" max="13572" width="9.85546875" style="319" customWidth="1"/>
    <col min="13573" max="13573" width="70.28515625" style="319" customWidth="1"/>
    <col min="13574" max="13574" width="16.85546875" style="319" customWidth="1"/>
    <col min="13575" max="13575" width="17.28515625" style="319" customWidth="1"/>
    <col min="13576" max="13577" width="16.7109375" style="319" customWidth="1"/>
    <col min="13578" max="13578" width="18" style="319" customWidth="1"/>
    <col min="13579" max="13824" width="9.140625" style="319"/>
    <col min="13825" max="13825" width="3.7109375" style="319" customWidth="1"/>
    <col min="13826" max="13826" width="11.140625" style="319" customWidth="1"/>
    <col min="13827" max="13827" width="10.140625" style="319" customWidth="1"/>
    <col min="13828" max="13828" width="9.85546875" style="319" customWidth="1"/>
    <col min="13829" max="13829" width="70.28515625" style="319" customWidth="1"/>
    <col min="13830" max="13830" width="16.85546875" style="319" customWidth="1"/>
    <col min="13831" max="13831" width="17.28515625" style="319" customWidth="1"/>
    <col min="13832" max="13833" width="16.7109375" style="319" customWidth="1"/>
    <col min="13834" max="13834" width="18" style="319" customWidth="1"/>
    <col min="13835" max="14080" width="9.140625" style="319"/>
    <col min="14081" max="14081" width="3.7109375" style="319" customWidth="1"/>
    <col min="14082" max="14082" width="11.140625" style="319" customWidth="1"/>
    <col min="14083" max="14083" width="10.140625" style="319" customWidth="1"/>
    <col min="14084" max="14084" width="9.85546875" style="319" customWidth="1"/>
    <col min="14085" max="14085" width="70.28515625" style="319" customWidth="1"/>
    <col min="14086" max="14086" width="16.85546875" style="319" customWidth="1"/>
    <col min="14087" max="14087" width="17.28515625" style="319" customWidth="1"/>
    <col min="14088" max="14089" width="16.7109375" style="319" customWidth="1"/>
    <col min="14090" max="14090" width="18" style="319" customWidth="1"/>
    <col min="14091" max="14336" width="9.140625" style="319"/>
    <col min="14337" max="14337" width="3.7109375" style="319" customWidth="1"/>
    <col min="14338" max="14338" width="11.140625" style="319" customWidth="1"/>
    <col min="14339" max="14339" width="10.140625" style="319" customWidth="1"/>
    <col min="14340" max="14340" width="9.85546875" style="319" customWidth="1"/>
    <col min="14341" max="14341" width="70.28515625" style="319" customWidth="1"/>
    <col min="14342" max="14342" width="16.85546875" style="319" customWidth="1"/>
    <col min="14343" max="14343" width="17.28515625" style="319" customWidth="1"/>
    <col min="14344" max="14345" width="16.7109375" style="319" customWidth="1"/>
    <col min="14346" max="14346" width="18" style="319" customWidth="1"/>
    <col min="14347" max="14592" width="9.140625" style="319"/>
    <col min="14593" max="14593" width="3.7109375" style="319" customWidth="1"/>
    <col min="14594" max="14594" width="11.140625" style="319" customWidth="1"/>
    <col min="14595" max="14595" width="10.140625" style="319" customWidth="1"/>
    <col min="14596" max="14596" width="9.85546875" style="319" customWidth="1"/>
    <col min="14597" max="14597" width="70.28515625" style="319" customWidth="1"/>
    <col min="14598" max="14598" width="16.85546875" style="319" customWidth="1"/>
    <col min="14599" max="14599" width="17.28515625" style="319" customWidth="1"/>
    <col min="14600" max="14601" width="16.7109375" style="319" customWidth="1"/>
    <col min="14602" max="14602" width="18" style="319" customWidth="1"/>
    <col min="14603" max="14848" width="9.140625" style="319"/>
    <col min="14849" max="14849" width="3.7109375" style="319" customWidth="1"/>
    <col min="14850" max="14850" width="11.140625" style="319" customWidth="1"/>
    <col min="14851" max="14851" width="10.140625" style="319" customWidth="1"/>
    <col min="14852" max="14852" width="9.85546875" style="319" customWidth="1"/>
    <col min="14853" max="14853" width="70.28515625" style="319" customWidth="1"/>
    <col min="14854" max="14854" width="16.85546875" style="319" customWidth="1"/>
    <col min="14855" max="14855" width="17.28515625" style="319" customWidth="1"/>
    <col min="14856" max="14857" width="16.7109375" style="319" customWidth="1"/>
    <col min="14858" max="14858" width="18" style="319" customWidth="1"/>
    <col min="14859" max="15104" width="9.140625" style="319"/>
    <col min="15105" max="15105" width="3.7109375" style="319" customWidth="1"/>
    <col min="15106" max="15106" width="11.140625" style="319" customWidth="1"/>
    <col min="15107" max="15107" width="10.140625" style="319" customWidth="1"/>
    <col min="15108" max="15108" width="9.85546875" style="319" customWidth="1"/>
    <col min="15109" max="15109" width="70.28515625" style="319" customWidth="1"/>
    <col min="15110" max="15110" width="16.85546875" style="319" customWidth="1"/>
    <col min="15111" max="15111" width="17.28515625" style="319" customWidth="1"/>
    <col min="15112" max="15113" width="16.7109375" style="319" customWidth="1"/>
    <col min="15114" max="15114" width="18" style="319" customWidth="1"/>
    <col min="15115" max="15360" width="9.140625" style="319"/>
    <col min="15361" max="15361" width="3.7109375" style="319" customWidth="1"/>
    <col min="15362" max="15362" width="11.140625" style="319" customWidth="1"/>
    <col min="15363" max="15363" width="10.140625" style="319" customWidth="1"/>
    <col min="15364" max="15364" width="9.85546875" style="319" customWidth="1"/>
    <col min="15365" max="15365" width="70.28515625" style="319" customWidth="1"/>
    <col min="15366" max="15366" width="16.85546875" style="319" customWidth="1"/>
    <col min="15367" max="15367" width="17.28515625" style="319" customWidth="1"/>
    <col min="15368" max="15369" width="16.7109375" style="319" customWidth="1"/>
    <col min="15370" max="15370" width="18" style="319" customWidth="1"/>
    <col min="15371" max="15616" width="9.140625" style="319"/>
    <col min="15617" max="15617" width="3.7109375" style="319" customWidth="1"/>
    <col min="15618" max="15618" width="11.140625" style="319" customWidth="1"/>
    <col min="15619" max="15619" width="10.140625" style="319" customWidth="1"/>
    <col min="15620" max="15620" width="9.85546875" style="319" customWidth="1"/>
    <col min="15621" max="15621" width="70.28515625" style="319" customWidth="1"/>
    <col min="15622" max="15622" width="16.85546875" style="319" customWidth="1"/>
    <col min="15623" max="15623" width="17.28515625" style="319" customWidth="1"/>
    <col min="15624" max="15625" width="16.7109375" style="319" customWidth="1"/>
    <col min="15626" max="15626" width="18" style="319" customWidth="1"/>
    <col min="15627" max="15872" width="9.140625" style="319"/>
    <col min="15873" max="15873" width="3.7109375" style="319" customWidth="1"/>
    <col min="15874" max="15874" width="11.140625" style="319" customWidth="1"/>
    <col min="15875" max="15875" width="10.140625" style="319" customWidth="1"/>
    <col min="15876" max="15876" width="9.85546875" style="319" customWidth="1"/>
    <col min="15877" max="15877" width="70.28515625" style="319" customWidth="1"/>
    <col min="15878" max="15878" width="16.85546875" style="319" customWidth="1"/>
    <col min="15879" max="15879" width="17.28515625" style="319" customWidth="1"/>
    <col min="15880" max="15881" width="16.7109375" style="319" customWidth="1"/>
    <col min="15882" max="15882" width="18" style="319" customWidth="1"/>
    <col min="15883" max="16128" width="9.140625" style="319"/>
    <col min="16129" max="16129" width="3.7109375" style="319" customWidth="1"/>
    <col min="16130" max="16130" width="11.140625" style="319" customWidth="1"/>
    <col min="16131" max="16131" width="10.140625" style="319" customWidth="1"/>
    <col min="16132" max="16132" width="9.85546875" style="319" customWidth="1"/>
    <col min="16133" max="16133" width="70.28515625" style="319" customWidth="1"/>
    <col min="16134" max="16134" width="16.85546875" style="319" customWidth="1"/>
    <col min="16135" max="16135" width="17.28515625" style="319" customWidth="1"/>
    <col min="16136" max="16137" width="16.7109375" style="319" customWidth="1"/>
    <col min="16138" max="16138" width="18" style="319" customWidth="1"/>
    <col min="16139" max="16384" width="9.140625" style="319"/>
  </cols>
  <sheetData>
    <row r="1" spans="1:10" ht="15.75" x14ac:dyDescent="0.25">
      <c r="B1" s="320"/>
      <c r="C1" s="320"/>
      <c r="E1" s="319"/>
      <c r="G1" s="322"/>
      <c r="H1" s="323" t="s">
        <v>248</v>
      </c>
      <c r="J1" s="322"/>
    </row>
    <row r="2" spans="1:10" ht="15.75" x14ac:dyDescent="0.25">
      <c r="B2" s="320"/>
      <c r="C2" s="320"/>
      <c r="E2" s="319"/>
      <c r="G2" s="322"/>
      <c r="H2" s="323" t="s">
        <v>21</v>
      </c>
      <c r="I2" s="324"/>
      <c r="J2" s="324"/>
    </row>
    <row r="3" spans="1:10" ht="15.75" x14ac:dyDescent="0.25">
      <c r="D3" s="319"/>
      <c r="E3" s="319"/>
      <c r="F3" s="319"/>
      <c r="H3" s="323" t="s">
        <v>24</v>
      </c>
      <c r="I3" s="325"/>
      <c r="J3" s="325"/>
    </row>
    <row r="4" spans="1:10" ht="15.75" x14ac:dyDescent="0.25">
      <c r="B4" s="321"/>
      <c r="C4" s="321"/>
      <c r="D4" s="326"/>
      <c r="E4" s="319"/>
      <c r="G4" s="327"/>
      <c r="H4" s="328" t="s">
        <v>50</v>
      </c>
      <c r="I4" s="329"/>
      <c r="J4" s="329"/>
    </row>
    <row r="5" spans="1:10" ht="15.75" x14ac:dyDescent="0.25">
      <c r="B5" s="321"/>
      <c r="C5" s="321"/>
      <c r="D5" s="326"/>
      <c r="E5" s="319"/>
      <c r="G5" s="327"/>
      <c r="H5" s="330" t="s">
        <v>51</v>
      </c>
      <c r="I5" s="331"/>
      <c r="J5" s="331"/>
    </row>
    <row r="6" spans="1:10" ht="15.75" x14ac:dyDescent="0.25">
      <c r="A6" s="615" t="s">
        <v>249</v>
      </c>
      <c r="B6" s="615"/>
      <c r="C6" s="615"/>
      <c r="D6" s="615"/>
      <c r="E6" s="615"/>
      <c r="F6" s="615"/>
      <c r="G6" s="615"/>
      <c r="H6" s="615"/>
      <c r="I6" s="615"/>
      <c r="J6" s="615"/>
    </row>
    <row r="7" spans="1:10" ht="15.75" x14ac:dyDescent="0.25">
      <c r="A7" s="616" t="s">
        <v>250</v>
      </c>
      <c r="B7" s="616"/>
      <c r="C7" s="616"/>
      <c r="D7" s="616"/>
      <c r="E7" s="616"/>
      <c r="F7" s="616"/>
      <c r="G7" s="616"/>
      <c r="H7" s="616"/>
      <c r="I7" s="616"/>
      <c r="J7" s="616"/>
    </row>
    <row r="8" spans="1:10" ht="15.75" x14ac:dyDescent="0.25">
      <c r="A8" s="332" t="s">
        <v>19</v>
      </c>
      <c r="B8" s="466"/>
      <c r="C8" s="466"/>
      <c r="D8" s="466"/>
      <c r="E8" s="466"/>
      <c r="F8" s="466"/>
      <c r="G8" s="466"/>
      <c r="H8" s="466"/>
      <c r="I8" s="466"/>
      <c r="J8" s="466"/>
    </row>
    <row r="9" spans="1:10" ht="16.5" thickBot="1" x14ac:dyDescent="0.3">
      <c r="A9" s="333" t="s">
        <v>20</v>
      </c>
      <c r="E9" s="334"/>
      <c r="F9" s="335"/>
      <c r="G9" s="335"/>
      <c r="H9" s="335"/>
      <c r="I9" s="335"/>
      <c r="J9" s="336" t="s">
        <v>27</v>
      </c>
    </row>
    <row r="10" spans="1:10" ht="27" customHeight="1" x14ac:dyDescent="0.25">
      <c r="A10" s="617" t="s">
        <v>251</v>
      </c>
      <c r="B10" s="620" t="s">
        <v>28</v>
      </c>
      <c r="C10" s="620" t="s">
        <v>252</v>
      </c>
      <c r="D10" s="620" t="s">
        <v>253</v>
      </c>
      <c r="E10" s="620" t="s">
        <v>254</v>
      </c>
      <c r="F10" s="620" t="s">
        <v>255</v>
      </c>
      <c r="G10" s="623" t="s">
        <v>256</v>
      </c>
      <c r="H10" s="623"/>
      <c r="I10" s="624"/>
      <c r="J10" s="625"/>
    </row>
    <row r="11" spans="1:10" ht="27" customHeight="1" x14ac:dyDescent="0.25">
      <c r="A11" s="618"/>
      <c r="B11" s="621"/>
      <c r="C11" s="621"/>
      <c r="D11" s="621"/>
      <c r="E11" s="621"/>
      <c r="F11" s="621"/>
      <c r="G11" s="626" t="s">
        <v>257</v>
      </c>
      <c r="H11" s="627" t="s">
        <v>258</v>
      </c>
      <c r="I11" s="628"/>
      <c r="J11" s="629" t="s">
        <v>259</v>
      </c>
    </row>
    <row r="12" spans="1:10" ht="63" customHeight="1" thickBot="1" x14ac:dyDescent="0.3">
      <c r="A12" s="619"/>
      <c r="B12" s="622"/>
      <c r="C12" s="622"/>
      <c r="D12" s="622"/>
      <c r="E12" s="622"/>
      <c r="F12" s="622"/>
      <c r="G12" s="622"/>
      <c r="H12" s="467" t="s">
        <v>8</v>
      </c>
      <c r="I12" s="337" t="s">
        <v>9</v>
      </c>
      <c r="J12" s="630"/>
    </row>
    <row r="13" spans="1:10" ht="17.25" customHeight="1" thickBot="1" x14ac:dyDescent="0.3">
      <c r="A13" s="338">
        <v>1</v>
      </c>
      <c r="B13" s="339">
        <v>2</v>
      </c>
      <c r="C13" s="339">
        <v>3</v>
      </c>
      <c r="D13" s="340" t="s">
        <v>260</v>
      </c>
      <c r="E13" s="340" t="s">
        <v>261</v>
      </c>
      <c r="F13" s="340" t="s">
        <v>262</v>
      </c>
      <c r="G13" s="341">
        <v>7</v>
      </c>
      <c r="H13" s="341">
        <v>8</v>
      </c>
      <c r="I13" s="342">
        <v>9</v>
      </c>
      <c r="J13" s="343">
        <v>10</v>
      </c>
    </row>
    <row r="14" spans="1:10" s="351" customFormat="1" ht="47.25" x14ac:dyDescent="0.25">
      <c r="A14" s="612" t="s">
        <v>263</v>
      </c>
      <c r="B14" s="344"/>
      <c r="C14" s="344"/>
      <c r="D14" s="345"/>
      <c r="E14" s="346" t="s">
        <v>264</v>
      </c>
      <c r="F14" s="347" t="s">
        <v>265</v>
      </c>
      <c r="G14" s="348"/>
      <c r="H14" s="348"/>
      <c r="I14" s="349"/>
      <c r="J14" s="350"/>
    </row>
    <row r="15" spans="1:10" s="351" customFormat="1" ht="15.75" x14ac:dyDescent="0.25">
      <c r="A15" s="631"/>
      <c r="B15" s="352" t="s">
        <v>39</v>
      </c>
      <c r="C15" s="353"/>
      <c r="D15" s="353"/>
      <c r="E15" s="354" t="s">
        <v>40</v>
      </c>
      <c r="F15" s="355"/>
      <c r="G15" s="356">
        <f>G16</f>
        <v>300000</v>
      </c>
      <c r="H15" s="356">
        <f t="shared" ref="H15:I16" si="0">H16</f>
        <v>376100</v>
      </c>
      <c r="I15" s="356">
        <f t="shared" si="0"/>
        <v>376100</v>
      </c>
      <c r="J15" s="356">
        <f>J16</f>
        <v>676100</v>
      </c>
    </row>
    <row r="16" spans="1:10" s="351" customFormat="1" ht="15.75" x14ac:dyDescent="0.25">
      <c r="A16" s="631"/>
      <c r="B16" s="357" t="s">
        <v>41</v>
      </c>
      <c r="C16" s="358"/>
      <c r="D16" s="359"/>
      <c r="E16" s="360" t="s">
        <v>40</v>
      </c>
      <c r="F16" s="355"/>
      <c r="G16" s="361">
        <f>G17</f>
        <v>300000</v>
      </c>
      <c r="H16" s="361">
        <f t="shared" si="0"/>
        <v>376100</v>
      </c>
      <c r="I16" s="361">
        <f t="shared" si="0"/>
        <v>376100</v>
      </c>
      <c r="J16" s="361">
        <f>J17</f>
        <v>676100</v>
      </c>
    </row>
    <row r="17" spans="1:10" ht="15.75" x14ac:dyDescent="0.25">
      <c r="A17" s="613"/>
      <c r="B17" s="362" t="s">
        <v>212</v>
      </c>
      <c r="C17" s="363"/>
      <c r="D17" s="364"/>
      <c r="E17" s="365" t="s">
        <v>266</v>
      </c>
      <c r="F17" s="366"/>
      <c r="G17" s="367">
        <f>G18</f>
        <v>300000</v>
      </c>
      <c r="H17" s="367">
        <f>H18</f>
        <v>376100</v>
      </c>
      <c r="I17" s="367">
        <f>I18</f>
        <v>376100</v>
      </c>
      <c r="J17" s="368">
        <f>G17+H17</f>
        <v>676100</v>
      </c>
    </row>
    <row r="18" spans="1:10" s="375" customFormat="1" ht="16.5" thickBot="1" x14ac:dyDescent="0.3">
      <c r="A18" s="613"/>
      <c r="B18" s="369" t="s">
        <v>86</v>
      </c>
      <c r="C18" s="369" t="s">
        <v>87</v>
      </c>
      <c r="D18" s="370" t="s">
        <v>88</v>
      </c>
      <c r="E18" s="371" t="s">
        <v>89</v>
      </c>
      <c r="F18" s="372"/>
      <c r="G18" s="387">
        <v>300000</v>
      </c>
      <c r="H18" s="387">
        <v>376100</v>
      </c>
      <c r="I18" s="373">
        <f>H18</f>
        <v>376100</v>
      </c>
      <c r="J18" s="374">
        <f>G18+H18</f>
        <v>676100</v>
      </c>
    </row>
    <row r="19" spans="1:10" s="351" customFormat="1" ht="16.5" thickBot="1" x14ac:dyDescent="0.3">
      <c r="A19" s="376"/>
      <c r="B19" s="377"/>
      <c r="C19" s="377"/>
      <c r="D19" s="378"/>
      <c r="E19" s="379" t="s">
        <v>267</v>
      </c>
      <c r="F19" s="380"/>
      <c r="G19" s="381">
        <f>G15</f>
        <v>300000</v>
      </c>
      <c r="H19" s="381">
        <f>H15</f>
        <v>376100</v>
      </c>
      <c r="I19" s="381">
        <f>I15</f>
        <v>376100</v>
      </c>
      <c r="J19" s="381">
        <f>J15</f>
        <v>676100</v>
      </c>
    </row>
    <row r="20" spans="1:10" s="351" customFormat="1" ht="94.5" x14ac:dyDescent="0.25">
      <c r="A20" s="464" t="s">
        <v>268</v>
      </c>
      <c r="B20" s="344"/>
      <c r="C20" s="344"/>
      <c r="D20" s="345"/>
      <c r="E20" s="346" t="s">
        <v>269</v>
      </c>
      <c r="F20" s="347" t="s">
        <v>270</v>
      </c>
      <c r="G20" s="348"/>
      <c r="H20" s="348"/>
      <c r="I20" s="349"/>
      <c r="J20" s="350"/>
    </row>
    <row r="21" spans="1:10" s="351" customFormat="1" ht="15.75" x14ac:dyDescent="0.25">
      <c r="A21" s="468"/>
      <c r="B21" s="352" t="s">
        <v>39</v>
      </c>
      <c r="C21" s="353"/>
      <c r="D21" s="353"/>
      <c r="E21" s="354" t="s">
        <v>40</v>
      </c>
      <c r="F21" s="372"/>
      <c r="G21" s="356">
        <f>G22</f>
        <v>48500</v>
      </c>
      <c r="H21" s="356">
        <f t="shared" ref="H21:I22" si="1">H22</f>
        <v>0</v>
      </c>
      <c r="I21" s="356">
        <f t="shared" si="1"/>
        <v>0</v>
      </c>
      <c r="J21" s="356">
        <f>G21+H21</f>
        <v>48500</v>
      </c>
    </row>
    <row r="22" spans="1:10" s="351" customFormat="1" ht="15.75" x14ac:dyDescent="0.25">
      <c r="A22" s="468"/>
      <c r="B22" s="357" t="s">
        <v>41</v>
      </c>
      <c r="C22" s="358"/>
      <c r="D22" s="359"/>
      <c r="E22" s="360" t="s">
        <v>40</v>
      </c>
      <c r="F22" s="372"/>
      <c r="G22" s="361">
        <f>G23</f>
        <v>48500</v>
      </c>
      <c r="H22" s="361">
        <f t="shared" si="1"/>
        <v>0</v>
      </c>
      <c r="I22" s="361">
        <f t="shared" si="1"/>
        <v>0</v>
      </c>
      <c r="J22" s="361">
        <f>G22+H22</f>
        <v>48500</v>
      </c>
    </row>
    <row r="23" spans="1:10" s="351" customFormat="1" ht="18" customHeight="1" x14ac:dyDescent="0.25">
      <c r="A23" s="465"/>
      <c r="B23" s="362" t="s">
        <v>271</v>
      </c>
      <c r="C23" s="363"/>
      <c r="D23" s="364"/>
      <c r="E23" s="365" t="s">
        <v>272</v>
      </c>
      <c r="F23" s="382"/>
      <c r="G23" s="383">
        <f>SUM(G24:G24)</f>
        <v>48500</v>
      </c>
      <c r="H23" s="383">
        <f t="shared" ref="H23:J23" si="2">SUM(H24:H24)</f>
        <v>0</v>
      </c>
      <c r="I23" s="383">
        <f t="shared" si="2"/>
        <v>0</v>
      </c>
      <c r="J23" s="383">
        <f t="shared" si="2"/>
        <v>48500</v>
      </c>
    </row>
    <row r="24" spans="1:10" s="375" customFormat="1" ht="19.149999999999999" customHeight="1" thickBot="1" x14ac:dyDescent="0.3">
      <c r="A24" s="384"/>
      <c r="B24" s="369" t="s">
        <v>273</v>
      </c>
      <c r="C24" s="369" t="s">
        <v>274</v>
      </c>
      <c r="D24" s="370" t="s">
        <v>106</v>
      </c>
      <c r="E24" s="371" t="s">
        <v>275</v>
      </c>
      <c r="F24" s="382"/>
      <c r="G24" s="385">
        <v>48500</v>
      </c>
      <c r="H24" s="385"/>
      <c r="I24" s="386"/>
      <c r="J24" s="387">
        <f>G24+H24</f>
        <v>48500</v>
      </c>
    </row>
    <row r="25" spans="1:10" s="351" customFormat="1" ht="16.5" thickBot="1" x14ac:dyDescent="0.3">
      <c r="A25" s="388"/>
      <c r="B25" s="389"/>
      <c r="C25" s="389"/>
      <c r="D25" s="390"/>
      <c r="E25" s="379" t="s">
        <v>267</v>
      </c>
      <c r="F25" s="391"/>
      <c r="G25" s="381">
        <f>G21</f>
        <v>48500</v>
      </c>
      <c r="H25" s="381">
        <f>H21</f>
        <v>0</v>
      </c>
      <c r="I25" s="381">
        <f>I21</f>
        <v>0</v>
      </c>
      <c r="J25" s="381">
        <f>J21</f>
        <v>48500</v>
      </c>
    </row>
    <row r="26" spans="1:10" s="395" customFormat="1" ht="96" customHeight="1" x14ac:dyDescent="0.25">
      <c r="A26" s="464" t="s">
        <v>276</v>
      </c>
      <c r="B26" s="392"/>
      <c r="C26" s="392"/>
      <c r="D26" s="393"/>
      <c r="E26" s="394" t="s">
        <v>277</v>
      </c>
      <c r="F26" s="347" t="s">
        <v>278</v>
      </c>
      <c r="G26" s="348"/>
      <c r="H26" s="348"/>
      <c r="I26" s="349"/>
      <c r="J26" s="350"/>
    </row>
    <row r="27" spans="1:10" s="395" customFormat="1" ht="15.75" x14ac:dyDescent="0.25">
      <c r="A27" s="465"/>
      <c r="B27" s="396" t="s">
        <v>39</v>
      </c>
      <c r="C27" s="353"/>
      <c r="D27" s="353"/>
      <c r="E27" s="354" t="s">
        <v>40</v>
      </c>
      <c r="F27" s="372"/>
      <c r="G27" s="356">
        <f>G28</f>
        <v>104000</v>
      </c>
      <c r="H27" s="356">
        <f t="shared" ref="H27:I29" si="3">H28</f>
        <v>0</v>
      </c>
      <c r="I27" s="356">
        <f t="shared" si="3"/>
        <v>0</v>
      </c>
      <c r="J27" s="397">
        <f>G27+H27</f>
        <v>104000</v>
      </c>
    </row>
    <row r="28" spans="1:10" s="395" customFormat="1" ht="15.75" x14ac:dyDescent="0.25">
      <c r="A28" s="398"/>
      <c r="B28" s="399" t="s">
        <v>41</v>
      </c>
      <c r="C28" s="358"/>
      <c r="D28" s="359"/>
      <c r="E28" s="360" t="s">
        <v>40</v>
      </c>
      <c r="F28" s="372"/>
      <c r="G28" s="361">
        <f>G29</f>
        <v>104000</v>
      </c>
      <c r="H28" s="361">
        <f t="shared" si="3"/>
        <v>0</v>
      </c>
      <c r="I28" s="361">
        <f t="shared" si="3"/>
        <v>0</v>
      </c>
      <c r="J28" s="400">
        <f>G28+H28</f>
        <v>104000</v>
      </c>
    </row>
    <row r="29" spans="1:10" s="402" customFormat="1" ht="15.75" x14ac:dyDescent="0.25">
      <c r="A29" s="401"/>
      <c r="B29" s="362" t="s">
        <v>271</v>
      </c>
      <c r="C29" s="363"/>
      <c r="D29" s="364"/>
      <c r="E29" s="365" t="s">
        <v>272</v>
      </c>
      <c r="F29" s="366"/>
      <c r="G29" s="367">
        <f>G30</f>
        <v>104000</v>
      </c>
      <c r="H29" s="367">
        <f t="shared" si="3"/>
        <v>0</v>
      </c>
      <c r="I29" s="367">
        <f t="shared" si="3"/>
        <v>0</v>
      </c>
      <c r="J29" s="368">
        <f>G29+H29</f>
        <v>104000</v>
      </c>
    </row>
    <row r="30" spans="1:10" s="404" customFormat="1" ht="16.5" thickBot="1" x14ac:dyDescent="0.3">
      <c r="A30" s="384"/>
      <c r="B30" s="369" t="s">
        <v>279</v>
      </c>
      <c r="C30" s="369" t="s">
        <v>280</v>
      </c>
      <c r="D30" s="370" t="s">
        <v>140</v>
      </c>
      <c r="E30" s="371" t="s">
        <v>281</v>
      </c>
      <c r="F30" s="372"/>
      <c r="G30" s="387">
        <v>104000</v>
      </c>
      <c r="H30" s="387"/>
      <c r="I30" s="403"/>
      <c r="J30" s="374">
        <f>G30+H30</f>
        <v>104000</v>
      </c>
    </row>
    <row r="31" spans="1:10" s="395" customFormat="1" ht="16.5" thickBot="1" x14ac:dyDescent="0.3">
      <c r="A31" s="405"/>
      <c r="B31" s="377"/>
      <c r="C31" s="377"/>
      <c r="D31" s="406"/>
      <c r="E31" s="379" t="s">
        <v>267</v>
      </c>
      <c r="F31" s="391"/>
      <c r="G31" s="381">
        <f>G27</f>
        <v>104000</v>
      </c>
      <c r="H31" s="381">
        <f>H27</f>
        <v>0</v>
      </c>
      <c r="I31" s="381">
        <f>I27</f>
        <v>0</v>
      </c>
      <c r="J31" s="381">
        <f>J27</f>
        <v>104000</v>
      </c>
    </row>
    <row r="32" spans="1:10" s="351" customFormat="1" ht="96" customHeight="1" x14ac:dyDescent="0.25">
      <c r="A32" s="464" t="s">
        <v>282</v>
      </c>
      <c r="B32" s="344"/>
      <c r="C32" s="344"/>
      <c r="D32" s="345"/>
      <c r="E32" s="346" t="s">
        <v>283</v>
      </c>
      <c r="F32" s="347" t="s">
        <v>284</v>
      </c>
      <c r="G32" s="348"/>
      <c r="H32" s="348"/>
      <c r="I32" s="349"/>
      <c r="J32" s="350"/>
    </row>
    <row r="33" spans="1:10" s="395" customFormat="1" ht="15.75" x14ac:dyDescent="0.25">
      <c r="A33" s="465"/>
      <c r="B33" s="396" t="s">
        <v>39</v>
      </c>
      <c r="C33" s="353"/>
      <c r="D33" s="353"/>
      <c r="E33" s="354" t="s">
        <v>40</v>
      </c>
      <c r="F33" s="372"/>
      <c r="G33" s="356">
        <f t="shared" ref="G33:I35" si="4">G34</f>
        <v>318800</v>
      </c>
      <c r="H33" s="356">
        <f t="shared" si="4"/>
        <v>0</v>
      </c>
      <c r="I33" s="356">
        <f t="shared" si="4"/>
        <v>0</v>
      </c>
      <c r="J33" s="397">
        <f>G33+H33</f>
        <v>318800</v>
      </c>
    </row>
    <row r="34" spans="1:10" s="395" customFormat="1" ht="15.75" x14ac:dyDescent="0.25">
      <c r="A34" s="398"/>
      <c r="B34" s="399" t="s">
        <v>41</v>
      </c>
      <c r="C34" s="358"/>
      <c r="D34" s="359"/>
      <c r="E34" s="360" t="s">
        <v>40</v>
      </c>
      <c r="F34" s="372"/>
      <c r="G34" s="361">
        <f t="shared" si="4"/>
        <v>318800</v>
      </c>
      <c r="H34" s="361">
        <f t="shared" si="4"/>
        <v>0</v>
      </c>
      <c r="I34" s="361">
        <f t="shared" si="4"/>
        <v>0</v>
      </c>
      <c r="J34" s="400">
        <f>G34+H34</f>
        <v>318800</v>
      </c>
    </row>
    <row r="35" spans="1:10" s="402" customFormat="1" ht="15.75" x14ac:dyDescent="0.25">
      <c r="A35" s="401"/>
      <c r="B35" s="362" t="s">
        <v>271</v>
      </c>
      <c r="C35" s="363"/>
      <c r="D35" s="364"/>
      <c r="E35" s="365" t="s">
        <v>272</v>
      </c>
      <c r="F35" s="366"/>
      <c r="G35" s="367">
        <f t="shared" si="4"/>
        <v>318800</v>
      </c>
      <c r="H35" s="367">
        <f t="shared" si="4"/>
        <v>0</v>
      </c>
      <c r="I35" s="367">
        <f t="shared" si="4"/>
        <v>0</v>
      </c>
      <c r="J35" s="368">
        <f>G35+H35</f>
        <v>318800</v>
      </c>
    </row>
    <row r="36" spans="1:10" s="404" customFormat="1" ht="16.5" thickBot="1" x14ac:dyDescent="0.3">
      <c r="A36" s="384"/>
      <c r="B36" s="369" t="s">
        <v>279</v>
      </c>
      <c r="C36" s="369" t="s">
        <v>280</v>
      </c>
      <c r="D36" s="370" t="s">
        <v>140</v>
      </c>
      <c r="E36" s="371" t="s">
        <v>281</v>
      </c>
      <c r="F36" s="372"/>
      <c r="G36" s="387">
        <f>318000+800</f>
        <v>318800</v>
      </c>
      <c r="H36" s="387"/>
      <c r="I36" s="403"/>
      <c r="J36" s="374">
        <f>G36+H36</f>
        <v>318800</v>
      </c>
    </row>
    <row r="37" spans="1:10" s="351" customFormat="1" ht="16.5" thickBot="1" x14ac:dyDescent="0.3">
      <c r="A37" s="376"/>
      <c r="B37" s="407"/>
      <c r="C37" s="407"/>
      <c r="D37" s="378"/>
      <c r="E37" s="379" t="s">
        <v>267</v>
      </c>
      <c r="F37" s="380"/>
      <c r="G37" s="381">
        <f>G33</f>
        <v>318800</v>
      </c>
      <c r="H37" s="381">
        <f>H33</f>
        <v>0</v>
      </c>
      <c r="I37" s="381">
        <f>I33</f>
        <v>0</v>
      </c>
      <c r="J37" s="381">
        <f>J33</f>
        <v>318800</v>
      </c>
    </row>
    <row r="38" spans="1:10" s="395" customFormat="1" ht="94.5" x14ac:dyDescent="0.25">
      <c r="A38" s="408" t="s">
        <v>285</v>
      </c>
      <c r="B38" s="392"/>
      <c r="C38" s="392"/>
      <c r="D38" s="393"/>
      <c r="E38" s="346" t="s">
        <v>286</v>
      </c>
      <c r="F38" s="347" t="s">
        <v>287</v>
      </c>
      <c r="G38" s="348"/>
      <c r="H38" s="348"/>
      <c r="I38" s="349"/>
      <c r="J38" s="350"/>
    </row>
    <row r="39" spans="1:10" s="395" customFormat="1" ht="15.75" x14ac:dyDescent="0.25">
      <c r="A39" s="465"/>
      <c r="B39" s="396" t="s">
        <v>39</v>
      </c>
      <c r="C39" s="353"/>
      <c r="D39" s="353"/>
      <c r="E39" s="354" t="s">
        <v>40</v>
      </c>
      <c r="F39" s="372"/>
      <c r="G39" s="356">
        <f t="shared" ref="G39:I41" si="5">G40</f>
        <v>120300</v>
      </c>
      <c r="H39" s="356">
        <f t="shared" si="5"/>
        <v>0</v>
      </c>
      <c r="I39" s="356">
        <f t="shared" si="5"/>
        <v>0</v>
      </c>
      <c r="J39" s="397">
        <f>G39+H39</f>
        <v>120300</v>
      </c>
    </row>
    <row r="40" spans="1:10" s="395" customFormat="1" ht="15.75" x14ac:dyDescent="0.25">
      <c r="A40" s="398"/>
      <c r="B40" s="399" t="s">
        <v>41</v>
      </c>
      <c r="C40" s="358"/>
      <c r="D40" s="359"/>
      <c r="E40" s="360" t="s">
        <v>40</v>
      </c>
      <c r="F40" s="372"/>
      <c r="G40" s="361">
        <f t="shared" si="5"/>
        <v>120300</v>
      </c>
      <c r="H40" s="361">
        <f t="shared" si="5"/>
        <v>0</v>
      </c>
      <c r="I40" s="361">
        <f t="shared" si="5"/>
        <v>0</v>
      </c>
      <c r="J40" s="400">
        <f>G40+H40</f>
        <v>120300</v>
      </c>
    </row>
    <row r="41" spans="1:10" s="402" customFormat="1" ht="15.75" x14ac:dyDescent="0.25">
      <c r="A41" s="401"/>
      <c r="B41" s="362" t="s">
        <v>271</v>
      </c>
      <c r="C41" s="363"/>
      <c r="D41" s="364"/>
      <c r="E41" s="365" t="s">
        <v>272</v>
      </c>
      <c r="F41" s="366"/>
      <c r="G41" s="367">
        <f t="shared" si="5"/>
        <v>120300</v>
      </c>
      <c r="H41" s="367">
        <f t="shared" si="5"/>
        <v>0</v>
      </c>
      <c r="I41" s="367">
        <f t="shared" si="5"/>
        <v>0</v>
      </c>
      <c r="J41" s="368">
        <f>G41+H41</f>
        <v>120300</v>
      </c>
    </row>
    <row r="42" spans="1:10" s="404" customFormat="1" ht="16.5" thickBot="1" x14ac:dyDescent="0.3">
      <c r="A42" s="384"/>
      <c r="B42" s="369" t="s">
        <v>279</v>
      </c>
      <c r="C42" s="369" t="s">
        <v>280</v>
      </c>
      <c r="D42" s="370" t="s">
        <v>140</v>
      </c>
      <c r="E42" s="371" t="s">
        <v>281</v>
      </c>
      <c r="F42" s="372"/>
      <c r="G42" s="387">
        <v>120300</v>
      </c>
      <c r="H42" s="387"/>
      <c r="I42" s="403"/>
      <c r="J42" s="374">
        <f>G42+H42</f>
        <v>120300</v>
      </c>
    </row>
    <row r="43" spans="1:10" s="395" customFormat="1" ht="16.5" thickBot="1" x14ac:dyDescent="0.3">
      <c r="A43" s="405"/>
      <c r="B43" s="407"/>
      <c r="C43" s="407"/>
      <c r="D43" s="406"/>
      <c r="E43" s="379" t="s">
        <v>267</v>
      </c>
      <c r="F43" s="391"/>
      <c r="G43" s="381">
        <f>G39</f>
        <v>120300</v>
      </c>
      <c r="H43" s="381">
        <f>H39</f>
        <v>0</v>
      </c>
      <c r="I43" s="381">
        <f>I39</f>
        <v>0</v>
      </c>
      <c r="J43" s="381">
        <f>J39</f>
        <v>120300</v>
      </c>
    </row>
    <row r="44" spans="1:10" s="351" customFormat="1" ht="79.900000000000006" customHeight="1" x14ac:dyDescent="0.25">
      <c r="A44" s="612" t="s">
        <v>288</v>
      </c>
      <c r="B44" s="344"/>
      <c r="C44" s="409"/>
      <c r="D44" s="410"/>
      <c r="E44" s="411" t="s">
        <v>289</v>
      </c>
      <c r="F44" s="347" t="s">
        <v>290</v>
      </c>
      <c r="G44" s="361"/>
      <c r="H44" s="361"/>
      <c r="I44" s="412"/>
      <c r="J44" s="400"/>
    </row>
    <row r="45" spans="1:10" s="395" customFormat="1" ht="15.75" x14ac:dyDescent="0.25">
      <c r="A45" s="613"/>
      <c r="B45" s="413" t="s">
        <v>39</v>
      </c>
      <c r="C45" s="414"/>
      <c r="D45" s="353"/>
      <c r="E45" s="354" t="s">
        <v>40</v>
      </c>
      <c r="F45" s="372"/>
      <c r="G45" s="356">
        <f t="shared" ref="G45:I47" si="6">G46</f>
        <v>0</v>
      </c>
      <c r="H45" s="356">
        <f t="shared" si="6"/>
        <v>60000</v>
      </c>
      <c r="I45" s="356">
        <f t="shared" si="6"/>
        <v>0</v>
      </c>
      <c r="J45" s="397">
        <f>G45+H45</f>
        <v>60000</v>
      </c>
    </row>
    <row r="46" spans="1:10" s="395" customFormat="1" ht="15.75" x14ac:dyDescent="0.25">
      <c r="A46" s="613"/>
      <c r="B46" s="415" t="s">
        <v>41</v>
      </c>
      <c r="C46" s="358"/>
      <c r="D46" s="359"/>
      <c r="E46" s="416" t="s">
        <v>40</v>
      </c>
      <c r="F46" s="372"/>
      <c r="G46" s="361">
        <f t="shared" si="6"/>
        <v>0</v>
      </c>
      <c r="H46" s="361">
        <f t="shared" si="6"/>
        <v>60000</v>
      </c>
      <c r="I46" s="361">
        <f t="shared" si="6"/>
        <v>0</v>
      </c>
      <c r="J46" s="400">
        <f>G46+H46</f>
        <v>60000</v>
      </c>
    </row>
    <row r="47" spans="1:10" s="402" customFormat="1" ht="15.75" x14ac:dyDescent="0.25">
      <c r="A47" s="613"/>
      <c r="B47" s="362" t="s">
        <v>291</v>
      </c>
      <c r="C47" s="363"/>
      <c r="D47" s="364"/>
      <c r="E47" s="365" t="s">
        <v>292</v>
      </c>
      <c r="F47" s="366"/>
      <c r="G47" s="367">
        <f t="shared" si="6"/>
        <v>0</v>
      </c>
      <c r="H47" s="367">
        <f t="shared" si="6"/>
        <v>60000</v>
      </c>
      <c r="I47" s="367">
        <f t="shared" si="6"/>
        <v>0</v>
      </c>
      <c r="J47" s="368">
        <f>G47+H47</f>
        <v>60000</v>
      </c>
    </row>
    <row r="48" spans="1:10" s="404" customFormat="1" ht="15.75" x14ac:dyDescent="0.25">
      <c r="A48" s="613"/>
      <c r="B48" s="369" t="s">
        <v>42</v>
      </c>
      <c r="C48" s="369" t="s">
        <v>43</v>
      </c>
      <c r="D48" s="370" t="s">
        <v>44</v>
      </c>
      <c r="E48" s="371" t="s">
        <v>45</v>
      </c>
      <c r="F48" s="372"/>
      <c r="G48" s="387"/>
      <c r="H48" s="387">
        <v>60000</v>
      </c>
      <c r="I48" s="403"/>
      <c r="J48" s="374">
        <f>G48+H48</f>
        <v>60000</v>
      </c>
    </row>
    <row r="49" spans="1:10" s="404" customFormat="1" ht="32.25" thickBot="1" x14ac:dyDescent="0.3">
      <c r="A49" s="465"/>
      <c r="B49" s="417" t="s">
        <v>124</v>
      </c>
      <c r="C49" s="417">
        <v>9740</v>
      </c>
      <c r="D49" s="418" t="s">
        <v>87</v>
      </c>
      <c r="E49" s="419" t="s">
        <v>126</v>
      </c>
      <c r="F49" s="420"/>
      <c r="G49" s="421"/>
      <c r="H49" s="421">
        <v>100000</v>
      </c>
      <c r="I49" s="373"/>
      <c r="J49" s="422"/>
    </row>
    <row r="50" spans="1:10" s="351" customFormat="1" ht="16.5" thickBot="1" x14ac:dyDescent="0.3">
      <c r="A50" s="376"/>
      <c r="B50" s="377"/>
      <c r="C50" s="377"/>
      <c r="D50" s="378"/>
      <c r="E50" s="379" t="s">
        <v>267</v>
      </c>
      <c r="F50" s="380"/>
      <c r="G50" s="381">
        <f>G45</f>
        <v>0</v>
      </c>
      <c r="H50" s="381">
        <f>H45</f>
        <v>60000</v>
      </c>
      <c r="I50" s="423"/>
      <c r="J50" s="424">
        <f>H50+G50</f>
        <v>60000</v>
      </c>
    </row>
    <row r="51" spans="1:10" s="351" customFormat="1" ht="97.15" customHeight="1" x14ac:dyDescent="0.25">
      <c r="A51" s="612" t="s">
        <v>293</v>
      </c>
      <c r="B51" s="425"/>
      <c r="C51" s="425"/>
      <c r="D51" s="345"/>
      <c r="E51" s="346" t="s">
        <v>294</v>
      </c>
      <c r="F51" s="347" t="s">
        <v>287</v>
      </c>
      <c r="G51" s="348"/>
      <c r="H51" s="348"/>
      <c r="I51" s="349"/>
      <c r="J51" s="350"/>
    </row>
    <row r="52" spans="1:10" s="395" customFormat="1" ht="15.75" x14ac:dyDescent="0.25">
      <c r="A52" s="613"/>
      <c r="B52" s="413" t="s">
        <v>39</v>
      </c>
      <c r="C52" s="414"/>
      <c r="D52" s="353"/>
      <c r="E52" s="354" t="s">
        <v>40</v>
      </c>
      <c r="F52" s="372"/>
      <c r="G52" s="356">
        <f t="shared" ref="G52:I54" si="7">G53</f>
        <v>23000</v>
      </c>
      <c r="H52" s="356">
        <f t="shared" si="7"/>
        <v>0</v>
      </c>
      <c r="I52" s="356">
        <f t="shared" si="7"/>
        <v>0</v>
      </c>
      <c r="J52" s="397">
        <f>G52+H52</f>
        <v>23000</v>
      </c>
    </row>
    <row r="53" spans="1:10" s="395" customFormat="1" ht="15.75" x14ac:dyDescent="0.25">
      <c r="A53" s="613"/>
      <c r="B53" s="415" t="s">
        <v>41</v>
      </c>
      <c r="C53" s="358"/>
      <c r="D53" s="359"/>
      <c r="E53" s="416" t="s">
        <v>40</v>
      </c>
      <c r="F53" s="372"/>
      <c r="G53" s="361">
        <f t="shared" si="7"/>
        <v>23000</v>
      </c>
      <c r="H53" s="361">
        <f t="shared" si="7"/>
        <v>0</v>
      </c>
      <c r="I53" s="361">
        <f t="shared" si="7"/>
        <v>0</v>
      </c>
      <c r="J53" s="400">
        <f>G53+H53</f>
        <v>23000</v>
      </c>
    </row>
    <row r="54" spans="1:10" s="402" customFormat="1" ht="15.75" x14ac:dyDescent="0.25">
      <c r="A54" s="613"/>
      <c r="B54" s="362" t="s">
        <v>295</v>
      </c>
      <c r="C54" s="363"/>
      <c r="D54" s="364"/>
      <c r="E54" s="365" t="s">
        <v>296</v>
      </c>
      <c r="F54" s="366"/>
      <c r="G54" s="367">
        <f t="shared" si="7"/>
        <v>23000</v>
      </c>
      <c r="H54" s="367">
        <f t="shared" si="7"/>
        <v>0</v>
      </c>
      <c r="I54" s="367">
        <f t="shared" si="7"/>
        <v>0</v>
      </c>
      <c r="J54" s="368">
        <f>G54+H54</f>
        <v>23000</v>
      </c>
    </row>
    <row r="55" spans="1:10" s="404" customFormat="1" ht="16.5" thickBot="1" x14ac:dyDescent="0.3">
      <c r="A55" s="613"/>
      <c r="B55" s="369" t="s">
        <v>297</v>
      </c>
      <c r="C55" s="369" t="s">
        <v>298</v>
      </c>
      <c r="D55" s="370" t="s">
        <v>87</v>
      </c>
      <c r="E55" s="371" t="s">
        <v>14</v>
      </c>
      <c r="F55" s="372"/>
      <c r="G55" s="387">
        <v>23000</v>
      </c>
      <c r="H55" s="387"/>
      <c r="I55" s="403"/>
      <c r="J55" s="374">
        <f>G55+H55</f>
        <v>23000</v>
      </c>
    </row>
    <row r="56" spans="1:10" s="351" customFormat="1" ht="16.5" thickBot="1" x14ac:dyDescent="0.3">
      <c r="A56" s="376"/>
      <c r="B56" s="377"/>
      <c r="C56" s="377"/>
      <c r="D56" s="378"/>
      <c r="E56" s="379" t="s">
        <v>267</v>
      </c>
      <c r="F56" s="380"/>
      <c r="G56" s="381">
        <f>G52</f>
        <v>23000</v>
      </c>
      <c r="H56" s="381"/>
      <c r="I56" s="423"/>
      <c r="J56" s="424">
        <f>H56+G56</f>
        <v>23000</v>
      </c>
    </row>
    <row r="57" spans="1:10" s="351" customFormat="1" ht="97.15" customHeight="1" x14ac:dyDescent="0.25">
      <c r="A57" s="612" t="s">
        <v>299</v>
      </c>
      <c r="B57" s="426"/>
      <c r="C57" s="426"/>
      <c r="D57" s="427"/>
      <c r="E57" s="346" t="s">
        <v>300</v>
      </c>
      <c r="F57" s="347" t="s">
        <v>287</v>
      </c>
      <c r="G57" s="348"/>
      <c r="H57" s="348"/>
      <c r="I57" s="349"/>
      <c r="J57" s="350"/>
    </row>
    <row r="58" spans="1:10" s="395" customFormat="1" ht="15.75" x14ac:dyDescent="0.25">
      <c r="A58" s="613"/>
      <c r="B58" s="413" t="s">
        <v>39</v>
      </c>
      <c r="C58" s="414"/>
      <c r="D58" s="353"/>
      <c r="E58" s="354" t="s">
        <v>40</v>
      </c>
      <c r="F58" s="372"/>
      <c r="G58" s="356">
        <f t="shared" ref="G58:I60" si="8">G59</f>
        <v>31650</v>
      </c>
      <c r="H58" s="356">
        <f t="shared" si="8"/>
        <v>0</v>
      </c>
      <c r="I58" s="356">
        <f t="shared" si="8"/>
        <v>0</v>
      </c>
      <c r="J58" s="397">
        <f>G58+H58</f>
        <v>31650</v>
      </c>
    </row>
    <row r="59" spans="1:10" s="395" customFormat="1" ht="15.75" x14ac:dyDescent="0.25">
      <c r="A59" s="613"/>
      <c r="B59" s="415" t="s">
        <v>41</v>
      </c>
      <c r="C59" s="358"/>
      <c r="D59" s="359"/>
      <c r="E59" s="416" t="s">
        <v>40</v>
      </c>
      <c r="F59" s="372"/>
      <c r="G59" s="361">
        <f t="shared" si="8"/>
        <v>31650</v>
      </c>
      <c r="H59" s="361">
        <f t="shared" si="8"/>
        <v>0</v>
      </c>
      <c r="I59" s="361">
        <f t="shared" si="8"/>
        <v>0</v>
      </c>
      <c r="J59" s="400">
        <f>G59+H59</f>
        <v>31650</v>
      </c>
    </row>
    <row r="60" spans="1:10" s="402" customFormat="1" ht="15.75" x14ac:dyDescent="0.25">
      <c r="A60" s="613"/>
      <c r="B60" s="362" t="s">
        <v>295</v>
      </c>
      <c r="C60" s="363"/>
      <c r="D60" s="364"/>
      <c r="E60" s="365" t="s">
        <v>296</v>
      </c>
      <c r="F60" s="366"/>
      <c r="G60" s="367">
        <f t="shared" si="8"/>
        <v>31650</v>
      </c>
      <c r="H60" s="367">
        <f t="shared" si="8"/>
        <v>0</v>
      </c>
      <c r="I60" s="367">
        <f t="shared" si="8"/>
        <v>0</v>
      </c>
      <c r="J60" s="368">
        <f>G60+H60</f>
        <v>31650</v>
      </c>
    </row>
    <row r="61" spans="1:10" s="404" customFormat="1" ht="16.5" thickBot="1" x14ac:dyDescent="0.3">
      <c r="A61" s="614"/>
      <c r="B61" s="369" t="s">
        <v>297</v>
      </c>
      <c r="C61" s="369" t="s">
        <v>298</v>
      </c>
      <c r="D61" s="370" t="s">
        <v>87</v>
      </c>
      <c r="E61" s="371" t="s">
        <v>14</v>
      </c>
      <c r="F61" s="372"/>
      <c r="G61" s="387">
        <v>31650</v>
      </c>
      <c r="H61" s="387"/>
      <c r="I61" s="403"/>
      <c r="J61" s="374">
        <f>G61+H61</f>
        <v>31650</v>
      </c>
    </row>
    <row r="62" spans="1:10" s="351" customFormat="1" ht="16.5" thickBot="1" x14ac:dyDescent="0.3">
      <c r="A62" s="376"/>
      <c r="B62" s="377"/>
      <c r="C62" s="377"/>
      <c r="D62" s="378"/>
      <c r="E62" s="379" t="s">
        <v>267</v>
      </c>
      <c r="F62" s="380"/>
      <c r="G62" s="381">
        <f>G58</f>
        <v>31650</v>
      </c>
      <c r="H62" s="381">
        <f>H58</f>
        <v>0</v>
      </c>
      <c r="I62" s="381">
        <f>I58</f>
        <v>0</v>
      </c>
      <c r="J62" s="381">
        <f>J58</f>
        <v>31650</v>
      </c>
    </row>
    <row r="63" spans="1:10" s="351" customFormat="1" ht="97.15" customHeight="1" x14ac:dyDescent="0.25">
      <c r="A63" s="612" t="s">
        <v>301</v>
      </c>
      <c r="B63" s="426"/>
      <c r="C63" s="426"/>
      <c r="D63" s="427"/>
      <c r="E63" s="346" t="s">
        <v>302</v>
      </c>
      <c r="F63" s="347" t="s">
        <v>303</v>
      </c>
      <c r="G63" s="348"/>
      <c r="H63" s="348"/>
      <c r="I63" s="349"/>
      <c r="J63" s="350"/>
    </row>
    <row r="64" spans="1:10" s="395" customFormat="1" ht="15.75" x14ac:dyDescent="0.25">
      <c r="A64" s="613"/>
      <c r="B64" s="413" t="s">
        <v>39</v>
      </c>
      <c r="C64" s="414"/>
      <c r="D64" s="353"/>
      <c r="E64" s="354" t="s">
        <v>40</v>
      </c>
      <c r="F64" s="372"/>
      <c r="G64" s="356">
        <f t="shared" ref="G64:I66" si="9">G65</f>
        <v>110000</v>
      </c>
      <c r="H64" s="356">
        <f t="shared" si="9"/>
        <v>0</v>
      </c>
      <c r="I64" s="356">
        <f t="shared" si="9"/>
        <v>0</v>
      </c>
      <c r="J64" s="397">
        <f>G64+H64</f>
        <v>110000</v>
      </c>
    </row>
    <row r="65" spans="1:10" s="395" customFormat="1" ht="15.75" x14ac:dyDescent="0.25">
      <c r="A65" s="613"/>
      <c r="B65" s="415" t="s">
        <v>41</v>
      </c>
      <c r="C65" s="358"/>
      <c r="D65" s="359"/>
      <c r="E65" s="416" t="s">
        <v>40</v>
      </c>
      <c r="F65" s="372"/>
      <c r="G65" s="361">
        <f t="shared" si="9"/>
        <v>110000</v>
      </c>
      <c r="H65" s="361">
        <f t="shared" si="9"/>
        <v>0</v>
      </c>
      <c r="I65" s="361">
        <f t="shared" si="9"/>
        <v>0</v>
      </c>
      <c r="J65" s="400">
        <f>G65+H65</f>
        <v>110000</v>
      </c>
    </row>
    <row r="66" spans="1:10" s="402" customFormat="1" ht="15.75" x14ac:dyDescent="0.25">
      <c r="A66" s="613"/>
      <c r="B66" s="362" t="s">
        <v>219</v>
      </c>
      <c r="C66" s="362"/>
      <c r="D66" s="428"/>
      <c r="E66" s="365" t="s">
        <v>220</v>
      </c>
      <c r="F66" s="366"/>
      <c r="G66" s="367">
        <f t="shared" si="9"/>
        <v>110000</v>
      </c>
      <c r="H66" s="367">
        <f t="shared" si="9"/>
        <v>0</v>
      </c>
      <c r="I66" s="367">
        <f t="shared" si="9"/>
        <v>0</v>
      </c>
      <c r="J66" s="368">
        <f>G66+H66</f>
        <v>110000</v>
      </c>
    </row>
    <row r="67" spans="1:10" s="404" customFormat="1" ht="16.5" thickBot="1" x14ac:dyDescent="0.3">
      <c r="A67" s="614"/>
      <c r="B67" s="369" t="s">
        <v>304</v>
      </c>
      <c r="C67" s="369" t="s">
        <v>305</v>
      </c>
      <c r="D67" s="370" t="s">
        <v>306</v>
      </c>
      <c r="E67" s="429" t="s">
        <v>307</v>
      </c>
      <c r="F67" s="372"/>
      <c r="G67" s="387">
        <v>110000</v>
      </c>
      <c r="H67" s="387"/>
      <c r="I67" s="403"/>
      <c r="J67" s="374">
        <f>G67+H67</f>
        <v>110000</v>
      </c>
    </row>
    <row r="68" spans="1:10" s="351" customFormat="1" ht="16.5" thickBot="1" x14ac:dyDescent="0.3">
      <c r="A68" s="376"/>
      <c r="B68" s="377"/>
      <c r="C68" s="377"/>
      <c r="D68" s="378"/>
      <c r="E68" s="379" t="s">
        <v>267</v>
      </c>
      <c r="F68" s="380"/>
      <c r="G68" s="381">
        <f>G64</f>
        <v>110000</v>
      </c>
      <c r="H68" s="381">
        <f>H64</f>
        <v>0</v>
      </c>
      <c r="I68" s="381">
        <f>I64</f>
        <v>0</v>
      </c>
      <c r="J68" s="381">
        <f>J64</f>
        <v>110000</v>
      </c>
    </row>
    <row r="69" spans="1:10" s="351" customFormat="1" ht="96" customHeight="1" x14ac:dyDescent="0.25">
      <c r="A69" s="612" t="s">
        <v>308</v>
      </c>
      <c r="B69" s="426"/>
      <c r="C69" s="426"/>
      <c r="D69" s="430"/>
      <c r="E69" s="346" t="s">
        <v>309</v>
      </c>
      <c r="F69" s="347" t="s">
        <v>310</v>
      </c>
      <c r="G69" s="348"/>
      <c r="H69" s="348"/>
      <c r="I69" s="349"/>
      <c r="J69" s="350"/>
    </row>
    <row r="70" spans="1:10" s="351" customFormat="1" ht="15.75" x14ac:dyDescent="0.25">
      <c r="A70" s="631"/>
      <c r="B70" s="352" t="s">
        <v>39</v>
      </c>
      <c r="C70" s="353"/>
      <c r="D70" s="353"/>
      <c r="E70" s="354" t="s">
        <v>40</v>
      </c>
      <c r="F70" s="372"/>
      <c r="G70" s="356">
        <f>G71</f>
        <v>3573050</v>
      </c>
      <c r="H70" s="356">
        <f>H71</f>
        <v>2380052.42</v>
      </c>
      <c r="I70" s="356">
        <f>I71</f>
        <v>2380052.42</v>
      </c>
      <c r="J70" s="397">
        <f t="shared" ref="J70:J82" si="10">G70+H70</f>
        <v>5953102.4199999999</v>
      </c>
    </row>
    <row r="71" spans="1:10" s="351" customFormat="1" ht="15.75" x14ac:dyDescent="0.25">
      <c r="A71" s="631"/>
      <c r="B71" s="357" t="s">
        <v>41</v>
      </c>
      <c r="C71" s="358"/>
      <c r="D71" s="359"/>
      <c r="E71" s="360" t="s">
        <v>40</v>
      </c>
      <c r="F71" s="372"/>
      <c r="G71" s="361">
        <f>G72+G74+G81</f>
        <v>3573050</v>
      </c>
      <c r="H71" s="361">
        <f>H72+H74+H81</f>
        <v>2380052.42</v>
      </c>
      <c r="I71" s="361">
        <f>I72+I74+I81</f>
        <v>2380052.42</v>
      </c>
      <c r="J71" s="400">
        <f t="shared" si="10"/>
        <v>5953102.4199999999</v>
      </c>
    </row>
    <row r="72" spans="1:10" s="402" customFormat="1" ht="15.75" x14ac:dyDescent="0.25">
      <c r="A72" s="631"/>
      <c r="B72" s="362" t="s">
        <v>311</v>
      </c>
      <c r="C72" s="363"/>
      <c r="D72" s="364"/>
      <c r="E72" s="365" t="s">
        <v>312</v>
      </c>
      <c r="F72" s="366"/>
      <c r="G72" s="367">
        <f>G73</f>
        <v>2207350</v>
      </c>
      <c r="H72" s="367">
        <f t="shared" ref="H72:I72" si="11">H73</f>
        <v>0</v>
      </c>
      <c r="I72" s="367">
        <f t="shared" si="11"/>
        <v>0</v>
      </c>
      <c r="J72" s="368">
        <f t="shared" si="10"/>
        <v>2207350</v>
      </c>
    </row>
    <row r="73" spans="1:10" s="404" customFormat="1" ht="15.75" x14ac:dyDescent="0.25">
      <c r="A73" s="631"/>
      <c r="B73" s="369" t="s">
        <v>108</v>
      </c>
      <c r="C73" s="369" t="s">
        <v>109</v>
      </c>
      <c r="D73" s="370" t="s">
        <v>110</v>
      </c>
      <c r="E73" s="371" t="s">
        <v>111</v>
      </c>
      <c r="F73" s="372"/>
      <c r="G73" s="387">
        <v>2207350</v>
      </c>
      <c r="H73" s="387"/>
      <c r="I73" s="403"/>
      <c r="J73" s="374">
        <f t="shared" si="10"/>
        <v>2207350</v>
      </c>
    </row>
    <row r="74" spans="1:10" s="404" customFormat="1" ht="15.75" x14ac:dyDescent="0.25">
      <c r="A74" s="631"/>
      <c r="B74" s="362" t="s">
        <v>219</v>
      </c>
      <c r="C74" s="362"/>
      <c r="D74" s="428"/>
      <c r="E74" s="365" t="s">
        <v>220</v>
      </c>
      <c r="F74" s="372"/>
      <c r="G74" s="367">
        <f>G75+G76+G77+G78+G79+G80</f>
        <v>959100</v>
      </c>
      <c r="H74" s="367">
        <f t="shared" ref="H74:I74" si="12">H75+H76+H77+H78+H79+H80</f>
        <v>2380052.42</v>
      </c>
      <c r="I74" s="367">
        <f t="shared" si="12"/>
        <v>2380052.42</v>
      </c>
      <c r="J74" s="368">
        <f t="shared" si="10"/>
        <v>3339152.42</v>
      </c>
    </row>
    <row r="75" spans="1:10" s="404" customFormat="1" ht="31.9" customHeight="1" x14ac:dyDescent="0.25">
      <c r="A75" s="631"/>
      <c r="B75" s="369" t="s">
        <v>221</v>
      </c>
      <c r="C75" s="369" t="s">
        <v>222</v>
      </c>
      <c r="D75" s="370" t="s">
        <v>114</v>
      </c>
      <c r="E75" s="429" t="s">
        <v>223</v>
      </c>
      <c r="F75" s="372"/>
      <c r="G75" s="387"/>
      <c r="H75" s="387">
        <f>180000+130000+3600</f>
        <v>313600</v>
      </c>
      <c r="I75" s="403">
        <f>H75</f>
        <v>313600</v>
      </c>
      <c r="J75" s="374">
        <f t="shared" si="10"/>
        <v>313600</v>
      </c>
    </row>
    <row r="76" spans="1:10" s="404" customFormat="1" ht="31.9" customHeight="1" x14ac:dyDescent="0.25">
      <c r="A76" s="631"/>
      <c r="B76" s="369" t="s">
        <v>112</v>
      </c>
      <c r="C76" s="369" t="s">
        <v>113</v>
      </c>
      <c r="D76" s="370" t="s">
        <v>114</v>
      </c>
      <c r="E76" s="371" t="s">
        <v>225</v>
      </c>
      <c r="F76" s="372"/>
      <c r="G76" s="387"/>
      <c r="H76" s="387">
        <v>588682.42000000004</v>
      </c>
      <c r="I76" s="403">
        <f>H76</f>
        <v>588682.42000000004</v>
      </c>
      <c r="J76" s="374">
        <f t="shared" si="10"/>
        <v>588682.42000000004</v>
      </c>
    </row>
    <row r="77" spans="1:10" s="404" customFormat="1" ht="31.9" customHeight="1" x14ac:dyDescent="0.25">
      <c r="A77" s="631"/>
      <c r="B77" s="369" t="s">
        <v>313</v>
      </c>
      <c r="C77" s="369" t="s">
        <v>314</v>
      </c>
      <c r="D77" s="370" t="s">
        <v>315</v>
      </c>
      <c r="E77" s="429" t="s">
        <v>316</v>
      </c>
      <c r="F77" s="372"/>
      <c r="G77" s="387"/>
      <c r="H77" s="387">
        <v>100000</v>
      </c>
      <c r="I77" s="403">
        <v>100000</v>
      </c>
      <c r="J77" s="374">
        <f t="shared" si="10"/>
        <v>100000</v>
      </c>
    </row>
    <row r="78" spans="1:10" s="404" customFormat="1" ht="31.9" customHeight="1" x14ac:dyDescent="0.25">
      <c r="A78" s="631"/>
      <c r="B78" s="369" t="s">
        <v>317</v>
      </c>
      <c r="C78" s="369" t="s">
        <v>318</v>
      </c>
      <c r="D78" s="370" t="s">
        <v>315</v>
      </c>
      <c r="E78" s="371" t="s">
        <v>319</v>
      </c>
      <c r="F78" s="372"/>
      <c r="G78" s="387"/>
      <c r="H78" s="387">
        <v>220000</v>
      </c>
      <c r="I78" s="403">
        <v>220000</v>
      </c>
      <c r="J78" s="374">
        <f t="shared" si="10"/>
        <v>220000</v>
      </c>
    </row>
    <row r="79" spans="1:10" s="404" customFormat="1" ht="31.9" customHeight="1" x14ac:dyDescent="0.25">
      <c r="A79" s="631"/>
      <c r="B79" s="369" t="s">
        <v>116</v>
      </c>
      <c r="C79" s="369" t="s">
        <v>117</v>
      </c>
      <c r="D79" s="370" t="s">
        <v>118</v>
      </c>
      <c r="E79" s="371" t="s">
        <v>119</v>
      </c>
      <c r="F79" s="372"/>
      <c r="G79" s="387">
        <v>948100</v>
      </c>
      <c r="H79" s="387">
        <v>1157770</v>
      </c>
      <c r="I79" s="403">
        <f>H79</f>
        <v>1157770</v>
      </c>
      <c r="J79" s="374">
        <f t="shared" si="10"/>
        <v>2105870</v>
      </c>
    </row>
    <row r="80" spans="1:10" s="404" customFormat="1" ht="15.75" x14ac:dyDescent="0.25">
      <c r="A80" s="631"/>
      <c r="B80" s="369" t="s">
        <v>120</v>
      </c>
      <c r="C80" s="369" t="s">
        <v>121</v>
      </c>
      <c r="D80" s="370" t="s">
        <v>122</v>
      </c>
      <c r="E80" s="429" t="s">
        <v>123</v>
      </c>
      <c r="F80" s="372"/>
      <c r="G80" s="387">
        <f>24000-8000-5000</f>
        <v>11000</v>
      </c>
      <c r="H80" s="387"/>
      <c r="I80" s="403"/>
      <c r="J80" s="374">
        <f t="shared" si="10"/>
        <v>11000</v>
      </c>
    </row>
    <row r="81" spans="1:10" s="402" customFormat="1" ht="15.75" x14ac:dyDescent="0.25">
      <c r="A81" s="631"/>
      <c r="B81" s="362" t="s">
        <v>295</v>
      </c>
      <c r="C81" s="363"/>
      <c r="D81" s="364"/>
      <c r="E81" s="365" t="s">
        <v>296</v>
      </c>
      <c r="F81" s="366"/>
      <c r="G81" s="367">
        <f>G82</f>
        <v>406600</v>
      </c>
      <c r="H81" s="367">
        <f t="shared" ref="H81:I81" si="13">H82</f>
        <v>0</v>
      </c>
      <c r="I81" s="367">
        <f t="shared" si="13"/>
        <v>0</v>
      </c>
      <c r="J81" s="368">
        <f t="shared" si="10"/>
        <v>406600</v>
      </c>
    </row>
    <row r="82" spans="1:10" s="404" customFormat="1" ht="16.5" thickBot="1" x14ac:dyDescent="0.3">
      <c r="A82" s="613"/>
      <c r="B82" s="369" t="s">
        <v>297</v>
      </c>
      <c r="C82" s="369" t="s">
        <v>298</v>
      </c>
      <c r="D82" s="370" t="s">
        <v>87</v>
      </c>
      <c r="E82" s="371" t="s">
        <v>320</v>
      </c>
      <c r="F82" s="372"/>
      <c r="G82" s="387">
        <f>237400+169200</f>
        <v>406600</v>
      </c>
      <c r="H82" s="387"/>
      <c r="I82" s="403"/>
      <c r="J82" s="368">
        <f t="shared" si="10"/>
        <v>406600</v>
      </c>
    </row>
    <row r="83" spans="1:10" s="351" customFormat="1" ht="16.5" thickBot="1" x14ac:dyDescent="0.3">
      <c r="A83" s="376"/>
      <c r="B83" s="377"/>
      <c r="C83" s="377"/>
      <c r="D83" s="378"/>
      <c r="E83" s="379" t="s">
        <v>267</v>
      </c>
      <c r="F83" s="380"/>
      <c r="G83" s="381">
        <f>G70</f>
        <v>3573050</v>
      </c>
      <c r="H83" s="381">
        <f>H70</f>
        <v>2380052.42</v>
      </c>
      <c r="I83" s="381">
        <f>I70</f>
        <v>2380052.42</v>
      </c>
      <c r="J83" s="381">
        <f>J70</f>
        <v>5953102.4199999999</v>
      </c>
    </row>
    <row r="84" spans="1:10" s="395" customFormat="1" ht="81" customHeight="1" x14ac:dyDescent="0.25">
      <c r="A84" s="408" t="s">
        <v>321</v>
      </c>
      <c r="B84" s="426"/>
      <c r="C84" s="426"/>
      <c r="D84" s="393"/>
      <c r="E84" s="431" t="s">
        <v>322</v>
      </c>
      <c r="F84" s="347" t="s">
        <v>323</v>
      </c>
      <c r="G84" s="348"/>
      <c r="H84" s="348"/>
      <c r="I84" s="349"/>
      <c r="J84" s="350"/>
    </row>
    <row r="85" spans="1:10" s="395" customFormat="1" ht="15.75" x14ac:dyDescent="0.25">
      <c r="A85" s="465"/>
      <c r="B85" s="432" t="s">
        <v>130</v>
      </c>
      <c r="C85" s="433"/>
      <c r="D85" s="434"/>
      <c r="E85" s="435" t="s">
        <v>237</v>
      </c>
      <c r="F85" s="372"/>
      <c r="G85" s="356">
        <f>G86</f>
        <v>45100</v>
      </c>
      <c r="H85" s="356">
        <f t="shared" ref="H85:J85" si="14">H86</f>
        <v>1481265.79</v>
      </c>
      <c r="I85" s="356">
        <f t="shared" si="14"/>
        <v>1481265.79</v>
      </c>
      <c r="J85" s="356">
        <f t="shared" si="14"/>
        <v>1526365.79</v>
      </c>
    </row>
    <row r="86" spans="1:10" s="395" customFormat="1" ht="15.75" x14ac:dyDescent="0.25">
      <c r="A86" s="436"/>
      <c r="B86" s="437" t="s">
        <v>132</v>
      </c>
      <c r="C86" s="438"/>
      <c r="D86" s="439"/>
      <c r="E86" s="440" t="s">
        <v>324</v>
      </c>
      <c r="F86" s="372"/>
      <c r="G86" s="361">
        <f>G87+G89</f>
        <v>45100</v>
      </c>
      <c r="H86" s="361">
        <f t="shared" ref="H86:J86" si="15">H87+H89</f>
        <v>1481265.79</v>
      </c>
      <c r="I86" s="361">
        <f t="shared" si="15"/>
        <v>1481265.79</v>
      </c>
      <c r="J86" s="361">
        <f t="shared" si="15"/>
        <v>1526365.79</v>
      </c>
    </row>
    <row r="87" spans="1:10" s="402" customFormat="1" ht="15.75" x14ac:dyDescent="0.25">
      <c r="A87" s="441"/>
      <c r="B87" s="442" t="s">
        <v>325</v>
      </c>
      <c r="C87" s="443"/>
      <c r="D87" s="444"/>
      <c r="E87" s="445" t="s">
        <v>326</v>
      </c>
      <c r="F87" s="366"/>
      <c r="G87" s="367">
        <f>SUM(G88:G88)</f>
        <v>45100</v>
      </c>
      <c r="H87" s="367">
        <f>SUM(H88:H88)</f>
        <v>0</v>
      </c>
      <c r="I87" s="367">
        <f>SUM(I88:I88)</f>
        <v>0</v>
      </c>
      <c r="J87" s="367">
        <f>SUM(J88:J88)</f>
        <v>45100</v>
      </c>
    </row>
    <row r="88" spans="1:10" s="402" customFormat="1" ht="47.25" x14ac:dyDescent="0.25">
      <c r="A88" s="441"/>
      <c r="B88" s="443" t="s">
        <v>327</v>
      </c>
      <c r="C88" s="443">
        <v>1020</v>
      </c>
      <c r="D88" s="370" t="s">
        <v>137</v>
      </c>
      <c r="E88" s="371" t="s">
        <v>138</v>
      </c>
      <c r="F88" s="366"/>
      <c r="G88" s="367">
        <f>55000-9900</f>
        <v>45100</v>
      </c>
      <c r="H88" s="367"/>
      <c r="I88" s="446"/>
      <c r="J88" s="374">
        <f>G88+H88</f>
        <v>45100</v>
      </c>
    </row>
    <row r="89" spans="1:10" s="402" customFormat="1" ht="15.75" x14ac:dyDescent="0.25">
      <c r="A89" s="441"/>
      <c r="B89" s="369" t="s">
        <v>238</v>
      </c>
      <c r="C89" s="433"/>
      <c r="D89" s="434"/>
      <c r="E89" s="435" t="s">
        <v>328</v>
      </c>
      <c r="F89" s="447"/>
      <c r="G89" s="383">
        <f>G90</f>
        <v>0</v>
      </c>
      <c r="H89" s="383">
        <f>H90</f>
        <v>1481265.79</v>
      </c>
      <c r="I89" s="383">
        <f t="shared" ref="I89" si="16">I90</f>
        <v>1481265.79</v>
      </c>
      <c r="J89" s="383">
        <f>G89+H89</f>
        <v>1481265.79</v>
      </c>
    </row>
    <row r="90" spans="1:10" s="402" customFormat="1" ht="16.5" thickBot="1" x14ac:dyDescent="0.3">
      <c r="A90" s="441"/>
      <c r="B90" s="369" t="s">
        <v>151</v>
      </c>
      <c r="C90" s="448">
        <v>7321</v>
      </c>
      <c r="D90" s="370" t="s">
        <v>114</v>
      </c>
      <c r="E90" s="449" t="s">
        <v>153</v>
      </c>
      <c r="F90" s="450"/>
      <c r="G90" s="451"/>
      <c r="H90" s="451">
        <v>1481265.79</v>
      </c>
      <c r="I90" s="451">
        <f>H90</f>
        <v>1481265.79</v>
      </c>
      <c r="J90" s="383">
        <f>G90+H90</f>
        <v>1481265.79</v>
      </c>
    </row>
    <row r="91" spans="1:10" s="395" customFormat="1" ht="16.5" thickBot="1" x14ac:dyDescent="0.3">
      <c r="A91" s="388"/>
      <c r="B91" s="377"/>
      <c r="C91" s="377"/>
      <c r="D91" s="452"/>
      <c r="E91" s="379" t="s">
        <v>267</v>
      </c>
      <c r="F91" s="453"/>
      <c r="G91" s="381">
        <f>G85</f>
        <v>45100</v>
      </c>
      <c r="H91" s="381">
        <f>H85</f>
        <v>1481265.79</v>
      </c>
      <c r="I91" s="381">
        <f>I85</f>
        <v>1481265.79</v>
      </c>
      <c r="J91" s="381">
        <f>J85</f>
        <v>1526365.79</v>
      </c>
    </row>
    <row r="92" spans="1:10" s="351" customFormat="1" ht="97.15" customHeight="1" x14ac:dyDescent="0.25">
      <c r="A92" s="612" t="s">
        <v>329</v>
      </c>
      <c r="B92" s="426"/>
      <c r="C92" s="426"/>
      <c r="D92" s="427"/>
      <c r="E92" s="431" t="s">
        <v>330</v>
      </c>
      <c r="F92" s="347" t="s">
        <v>331</v>
      </c>
      <c r="G92" s="348"/>
      <c r="H92" s="348"/>
      <c r="I92" s="349"/>
      <c r="J92" s="350"/>
    </row>
    <row r="93" spans="1:10" s="395" customFormat="1" ht="15.75" x14ac:dyDescent="0.25">
      <c r="A93" s="613"/>
      <c r="B93" s="432" t="s">
        <v>130</v>
      </c>
      <c r="C93" s="433"/>
      <c r="D93" s="434"/>
      <c r="E93" s="435" t="s">
        <v>237</v>
      </c>
      <c r="F93" s="372"/>
      <c r="G93" s="356">
        <f t="shared" ref="G93:I95" si="17">G94</f>
        <v>9050</v>
      </c>
      <c r="H93" s="356">
        <f t="shared" si="17"/>
        <v>0</v>
      </c>
      <c r="I93" s="356">
        <f t="shared" si="17"/>
        <v>0</v>
      </c>
      <c r="J93" s="397">
        <f>G93+H93</f>
        <v>9050</v>
      </c>
    </row>
    <row r="94" spans="1:10" s="395" customFormat="1" ht="15.75" x14ac:dyDescent="0.25">
      <c r="A94" s="613"/>
      <c r="B94" s="437" t="s">
        <v>132</v>
      </c>
      <c r="C94" s="438"/>
      <c r="D94" s="439"/>
      <c r="E94" s="440" t="s">
        <v>324</v>
      </c>
      <c r="F94" s="372"/>
      <c r="G94" s="361">
        <f t="shared" si="17"/>
        <v>9050</v>
      </c>
      <c r="H94" s="361">
        <f t="shared" si="17"/>
        <v>0</v>
      </c>
      <c r="I94" s="361">
        <f t="shared" si="17"/>
        <v>0</v>
      </c>
      <c r="J94" s="400">
        <f>G94+H94</f>
        <v>9050</v>
      </c>
    </row>
    <row r="95" spans="1:10" s="402" customFormat="1" ht="15.75" x14ac:dyDescent="0.25">
      <c r="A95" s="613"/>
      <c r="B95" s="362" t="s">
        <v>332</v>
      </c>
      <c r="C95" s="363"/>
      <c r="D95" s="364"/>
      <c r="E95" s="365" t="s">
        <v>266</v>
      </c>
      <c r="F95" s="366"/>
      <c r="G95" s="367">
        <f t="shared" si="17"/>
        <v>9050</v>
      </c>
      <c r="H95" s="367">
        <f t="shared" si="17"/>
        <v>0</v>
      </c>
      <c r="I95" s="367">
        <f t="shared" si="17"/>
        <v>0</v>
      </c>
      <c r="J95" s="368">
        <f>G95+H95</f>
        <v>9050</v>
      </c>
    </row>
    <row r="96" spans="1:10" s="404" customFormat="1" ht="16.5" thickBot="1" x14ac:dyDescent="0.3">
      <c r="A96" s="614"/>
      <c r="B96" s="369" t="s">
        <v>333</v>
      </c>
      <c r="C96" s="369" t="s">
        <v>134</v>
      </c>
      <c r="D96" s="370" t="s">
        <v>84</v>
      </c>
      <c r="E96" s="371" t="s">
        <v>89</v>
      </c>
      <c r="F96" s="372"/>
      <c r="G96" s="387">
        <v>9050</v>
      </c>
      <c r="H96" s="387"/>
      <c r="I96" s="403"/>
      <c r="J96" s="374">
        <f>G96+H96</f>
        <v>9050</v>
      </c>
    </row>
    <row r="97" spans="1:10" s="351" customFormat="1" ht="16.5" thickBot="1" x14ac:dyDescent="0.3">
      <c r="A97" s="376"/>
      <c r="B97" s="377"/>
      <c r="C97" s="377"/>
      <c r="D97" s="378"/>
      <c r="E97" s="379" t="s">
        <v>267</v>
      </c>
      <c r="F97" s="380"/>
      <c r="G97" s="381">
        <f>G93</f>
        <v>9050</v>
      </c>
      <c r="H97" s="381">
        <f>H93</f>
        <v>0</v>
      </c>
      <c r="I97" s="381">
        <f>I93</f>
        <v>0</v>
      </c>
      <c r="J97" s="381">
        <f>J93</f>
        <v>9050</v>
      </c>
    </row>
    <row r="98" spans="1:10" s="395" customFormat="1" ht="94.5" x14ac:dyDescent="0.25">
      <c r="A98" s="468" t="s">
        <v>334</v>
      </c>
      <c r="B98" s="454"/>
      <c r="C98" s="454"/>
      <c r="D98" s="455"/>
      <c r="E98" s="411" t="s">
        <v>335</v>
      </c>
      <c r="F98" s="372" t="s">
        <v>336</v>
      </c>
      <c r="G98" s="361"/>
      <c r="H98" s="361"/>
      <c r="I98" s="412"/>
      <c r="J98" s="400"/>
    </row>
    <row r="99" spans="1:10" s="395" customFormat="1" ht="15.75" x14ac:dyDescent="0.25">
      <c r="A99" s="468"/>
      <c r="B99" s="432" t="s">
        <v>130</v>
      </c>
      <c r="C99" s="433"/>
      <c r="D99" s="434"/>
      <c r="E99" s="435" t="s">
        <v>237</v>
      </c>
      <c r="F99" s="372"/>
      <c r="G99" s="356">
        <f t="shared" ref="G99:I100" si="18">G100</f>
        <v>160700</v>
      </c>
      <c r="H99" s="356">
        <f t="shared" si="18"/>
        <v>10000</v>
      </c>
      <c r="I99" s="356">
        <f t="shared" si="18"/>
        <v>10000</v>
      </c>
      <c r="J99" s="397">
        <f>G99+H99</f>
        <v>170700</v>
      </c>
    </row>
    <row r="100" spans="1:10" s="395" customFormat="1" ht="15.75" x14ac:dyDescent="0.25">
      <c r="A100" s="398"/>
      <c r="B100" s="437" t="s">
        <v>132</v>
      </c>
      <c r="C100" s="438"/>
      <c r="D100" s="439"/>
      <c r="E100" s="440" t="s">
        <v>324</v>
      </c>
      <c r="F100" s="372"/>
      <c r="G100" s="361">
        <f t="shared" si="18"/>
        <v>160700</v>
      </c>
      <c r="H100" s="361">
        <f t="shared" si="18"/>
        <v>10000</v>
      </c>
      <c r="I100" s="361">
        <f t="shared" si="18"/>
        <v>10000</v>
      </c>
      <c r="J100" s="400">
        <f>G100+H100</f>
        <v>170700</v>
      </c>
    </row>
    <row r="101" spans="1:10" s="402" customFormat="1" ht="15.75" x14ac:dyDescent="0.25">
      <c r="A101" s="401"/>
      <c r="B101" s="362" t="s">
        <v>337</v>
      </c>
      <c r="C101" s="363"/>
      <c r="D101" s="364"/>
      <c r="E101" s="365" t="s">
        <v>338</v>
      </c>
      <c r="F101" s="366"/>
      <c r="G101" s="367">
        <f>SUM(G102:G103)</f>
        <v>160700</v>
      </c>
      <c r="H101" s="367">
        <f>SUM(H102:H103)</f>
        <v>10000</v>
      </c>
      <c r="I101" s="367">
        <f>SUM(I102:I103)</f>
        <v>10000</v>
      </c>
      <c r="J101" s="368">
        <f>G101+H101</f>
        <v>170700</v>
      </c>
    </row>
    <row r="102" spans="1:10" s="402" customFormat="1" ht="15.75" x14ac:dyDescent="0.25">
      <c r="A102" s="401"/>
      <c r="B102" s="369" t="s">
        <v>143</v>
      </c>
      <c r="C102" s="369" t="s">
        <v>144</v>
      </c>
      <c r="D102" s="370" t="s">
        <v>145</v>
      </c>
      <c r="E102" s="371" t="s">
        <v>146</v>
      </c>
      <c r="F102" s="372"/>
      <c r="G102" s="387">
        <v>5700</v>
      </c>
      <c r="H102" s="387">
        <v>10000</v>
      </c>
      <c r="I102" s="403">
        <v>10000</v>
      </c>
      <c r="J102" s="374">
        <f>G102+H102</f>
        <v>15700</v>
      </c>
    </row>
    <row r="103" spans="1:10" s="404" customFormat="1" ht="32.25" thickBot="1" x14ac:dyDescent="0.3">
      <c r="A103" s="384"/>
      <c r="B103" s="369" t="s">
        <v>147</v>
      </c>
      <c r="C103" s="369" t="s">
        <v>148</v>
      </c>
      <c r="D103" s="370" t="s">
        <v>149</v>
      </c>
      <c r="E103" s="371" t="s">
        <v>150</v>
      </c>
      <c r="F103" s="372"/>
      <c r="G103" s="387">
        <f>85000+70000</f>
        <v>155000</v>
      </c>
      <c r="H103" s="387"/>
      <c r="I103" s="403"/>
      <c r="J103" s="374">
        <f>G103+H103</f>
        <v>155000</v>
      </c>
    </row>
    <row r="104" spans="1:10" s="395" customFormat="1" ht="16.5" thickBot="1" x14ac:dyDescent="0.3">
      <c r="A104" s="456"/>
      <c r="B104" s="457"/>
      <c r="C104" s="457"/>
      <c r="D104" s="406"/>
      <c r="E104" s="379" t="s">
        <v>267</v>
      </c>
      <c r="F104" s="391"/>
      <c r="G104" s="381">
        <f>G99</f>
        <v>160700</v>
      </c>
      <c r="H104" s="381">
        <f>H99</f>
        <v>10000</v>
      </c>
      <c r="I104" s="381">
        <f>I99</f>
        <v>10000</v>
      </c>
      <c r="J104" s="381">
        <f>J99</f>
        <v>170700</v>
      </c>
    </row>
    <row r="105" spans="1:10" s="351" customFormat="1" ht="100.15" customHeight="1" x14ac:dyDescent="0.25">
      <c r="A105" s="612" t="s">
        <v>339</v>
      </c>
      <c r="B105" s="344"/>
      <c r="C105" s="344"/>
      <c r="D105" s="345"/>
      <c r="E105" s="346" t="s">
        <v>340</v>
      </c>
      <c r="F105" s="347" t="s">
        <v>341</v>
      </c>
      <c r="G105" s="348"/>
      <c r="H105" s="348"/>
      <c r="I105" s="349"/>
      <c r="J105" s="350"/>
    </row>
    <row r="106" spans="1:10" s="351" customFormat="1" ht="15.75" x14ac:dyDescent="0.25">
      <c r="A106" s="613"/>
      <c r="B106" s="432" t="s">
        <v>39</v>
      </c>
      <c r="C106" s="433"/>
      <c r="D106" s="434"/>
      <c r="E106" s="354" t="s">
        <v>40</v>
      </c>
      <c r="F106" s="372"/>
      <c r="G106" s="356">
        <f>G107</f>
        <v>8675695.120000001</v>
      </c>
      <c r="H106" s="356">
        <f>H107</f>
        <v>551955</v>
      </c>
      <c r="I106" s="356">
        <f t="shared" ref="I106:I107" si="19">I107</f>
        <v>551955</v>
      </c>
      <c r="J106" s="356">
        <f>J107</f>
        <v>9227650.120000001</v>
      </c>
    </row>
    <row r="107" spans="1:10" s="351" customFormat="1" ht="15.75" x14ac:dyDescent="0.25">
      <c r="A107" s="613"/>
      <c r="B107" s="437" t="s">
        <v>41</v>
      </c>
      <c r="C107" s="438"/>
      <c r="D107" s="439"/>
      <c r="E107" s="360" t="s">
        <v>40</v>
      </c>
      <c r="F107" s="372"/>
      <c r="G107" s="361">
        <f>G108</f>
        <v>8675695.120000001</v>
      </c>
      <c r="H107" s="361">
        <f>H108</f>
        <v>551955</v>
      </c>
      <c r="I107" s="361">
        <f t="shared" si="19"/>
        <v>551955</v>
      </c>
      <c r="J107" s="361">
        <f>J108</f>
        <v>9227650.120000001</v>
      </c>
    </row>
    <row r="108" spans="1:10" s="402" customFormat="1" ht="15.75" x14ac:dyDescent="0.25">
      <c r="A108" s="613"/>
      <c r="B108" s="442" t="s">
        <v>216</v>
      </c>
      <c r="C108" s="443"/>
      <c r="D108" s="444"/>
      <c r="E108" s="445" t="s">
        <v>217</v>
      </c>
      <c r="F108" s="366"/>
      <c r="G108" s="367">
        <f>G109+G110</f>
        <v>8675695.120000001</v>
      </c>
      <c r="H108" s="367">
        <f>H109+H110</f>
        <v>551955</v>
      </c>
      <c r="I108" s="367">
        <f t="shared" ref="I108" si="20">I109+I110</f>
        <v>551955</v>
      </c>
      <c r="J108" s="368">
        <f>G108+H108</f>
        <v>9227650.120000001</v>
      </c>
    </row>
    <row r="109" spans="1:10" s="375" customFormat="1" ht="15.75" x14ac:dyDescent="0.25">
      <c r="A109" s="613"/>
      <c r="B109" s="369" t="s">
        <v>90</v>
      </c>
      <c r="C109" s="369" t="s">
        <v>91</v>
      </c>
      <c r="D109" s="370" t="s">
        <v>92</v>
      </c>
      <c r="E109" s="371" t="s">
        <v>93</v>
      </c>
      <c r="F109" s="382"/>
      <c r="G109" s="385">
        <f>6883900+516856.83+395275+63500+2500-387000+266500-47230+20000+80700+63500+86500+116387</f>
        <v>8061388.8300000001</v>
      </c>
      <c r="H109" s="385">
        <f>900000-395275+510000-200000+47230-80000-80000-63500-86500</f>
        <v>551955</v>
      </c>
      <c r="I109" s="386">
        <f>H109</f>
        <v>551955</v>
      </c>
      <c r="J109" s="458">
        <f>G109+H109</f>
        <v>8613343.8300000001</v>
      </c>
    </row>
    <row r="110" spans="1:10" s="375" customFormat="1" ht="32.25" thickBot="1" x14ac:dyDescent="0.3">
      <c r="A110" s="465"/>
      <c r="B110" s="369" t="s">
        <v>95</v>
      </c>
      <c r="C110" s="369" t="s">
        <v>96</v>
      </c>
      <c r="D110" s="370" t="s">
        <v>97</v>
      </c>
      <c r="E110" s="429" t="s">
        <v>98</v>
      </c>
      <c r="F110" s="382"/>
      <c r="G110" s="385">
        <f>312000+77700+238000-13393.71</f>
        <v>614306.29</v>
      </c>
      <c r="H110" s="385">
        <v>0</v>
      </c>
      <c r="I110" s="386">
        <v>0</v>
      </c>
      <c r="J110" s="458">
        <f>G110+H110</f>
        <v>614306.29</v>
      </c>
    </row>
    <row r="111" spans="1:10" s="351" customFormat="1" ht="16.5" thickBot="1" x14ac:dyDescent="0.3">
      <c r="A111" s="388"/>
      <c r="B111" s="389"/>
      <c r="C111" s="389"/>
      <c r="D111" s="390"/>
      <c r="E111" s="379" t="s">
        <v>267</v>
      </c>
      <c r="F111" s="391"/>
      <c r="G111" s="381">
        <f>G106</f>
        <v>8675695.120000001</v>
      </c>
      <c r="H111" s="381">
        <f>H106</f>
        <v>551955</v>
      </c>
      <c r="I111" s="381">
        <f>I106</f>
        <v>551955</v>
      </c>
      <c r="J111" s="381">
        <f>J106</f>
        <v>9227650.120000001</v>
      </c>
    </row>
    <row r="112" spans="1:10" s="395" customFormat="1" ht="63" x14ac:dyDescent="0.25">
      <c r="A112" s="408" t="s">
        <v>342</v>
      </c>
      <c r="B112" s="426"/>
      <c r="C112" s="426"/>
      <c r="D112" s="393"/>
      <c r="E112" s="431" t="s">
        <v>343</v>
      </c>
      <c r="F112" s="347" t="s">
        <v>344</v>
      </c>
      <c r="G112" s="348"/>
      <c r="H112" s="348"/>
      <c r="I112" s="349"/>
      <c r="J112" s="350"/>
    </row>
    <row r="113" spans="1:10" s="395" customFormat="1" ht="15.75" x14ac:dyDescent="0.25">
      <c r="A113" s="465"/>
      <c r="B113" s="432" t="s">
        <v>39</v>
      </c>
      <c r="C113" s="433"/>
      <c r="D113" s="434"/>
      <c r="E113" s="354" t="s">
        <v>40</v>
      </c>
      <c r="F113" s="372"/>
      <c r="G113" s="356">
        <f>G114</f>
        <v>169184</v>
      </c>
      <c r="H113" s="356">
        <f t="shared" ref="H113:J114" si="21">H114</f>
        <v>17766</v>
      </c>
      <c r="I113" s="356">
        <f t="shared" si="21"/>
        <v>17766</v>
      </c>
      <c r="J113" s="356">
        <f t="shared" si="21"/>
        <v>186950</v>
      </c>
    </row>
    <row r="114" spans="1:10" s="395" customFormat="1" ht="15.75" x14ac:dyDescent="0.25">
      <c r="A114" s="436"/>
      <c r="B114" s="437" t="s">
        <v>41</v>
      </c>
      <c r="C114" s="438"/>
      <c r="D114" s="439"/>
      <c r="E114" s="360" t="s">
        <v>40</v>
      </c>
      <c r="F114" s="372"/>
      <c r="G114" s="361">
        <f>G115</f>
        <v>169184</v>
      </c>
      <c r="H114" s="361">
        <f t="shared" si="21"/>
        <v>17766</v>
      </c>
      <c r="I114" s="361">
        <f t="shared" si="21"/>
        <v>17766</v>
      </c>
      <c r="J114" s="361">
        <f t="shared" si="21"/>
        <v>186950</v>
      </c>
    </row>
    <row r="115" spans="1:10" s="402" customFormat="1" ht="15.75" x14ac:dyDescent="0.25">
      <c r="A115" s="441"/>
      <c r="B115" s="442" t="s">
        <v>216</v>
      </c>
      <c r="C115" s="443"/>
      <c r="D115" s="444"/>
      <c r="E115" s="445" t="s">
        <v>217</v>
      </c>
      <c r="F115" s="366"/>
      <c r="G115" s="367">
        <f>SUM(G116:G116)</f>
        <v>169184</v>
      </c>
      <c r="H115" s="367">
        <f>SUM(H116:H116)</f>
        <v>17766</v>
      </c>
      <c r="I115" s="367">
        <f>SUM(I116:I116)</f>
        <v>17766</v>
      </c>
      <c r="J115" s="367">
        <f>SUM(J116:J116)</f>
        <v>186950</v>
      </c>
    </row>
    <row r="116" spans="1:10" s="402" customFormat="1" ht="32.25" thickBot="1" x14ac:dyDescent="0.3">
      <c r="A116" s="441"/>
      <c r="B116" s="443" t="s">
        <v>345</v>
      </c>
      <c r="C116" s="443">
        <v>2111</v>
      </c>
      <c r="D116" s="370" t="s">
        <v>346</v>
      </c>
      <c r="E116" s="429" t="s">
        <v>347</v>
      </c>
      <c r="F116" s="366"/>
      <c r="G116" s="367">
        <f>36950+55000+80000-2766</f>
        <v>169184</v>
      </c>
      <c r="H116" s="367">
        <f>15000+2766</f>
        <v>17766</v>
      </c>
      <c r="I116" s="446">
        <f>H116</f>
        <v>17766</v>
      </c>
      <c r="J116" s="374">
        <f>G116+H116</f>
        <v>186950</v>
      </c>
    </row>
    <row r="117" spans="1:10" s="351" customFormat="1" ht="16.5" thickBot="1" x14ac:dyDescent="0.3">
      <c r="A117" s="388"/>
      <c r="B117" s="389"/>
      <c r="C117" s="389"/>
      <c r="D117" s="390"/>
      <c r="E117" s="379" t="s">
        <v>267</v>
      </c>
      <c r="F117" s="391"/>
      <c r="G117" s="381">
        <f>G113</f>
        <v>169184</v>
      </c>
      <c r="H117" s="381">
        <f t="shared" ref="H117:J117" si="22">H113</f>
        <v>17766</v>
      </c>
      <c r="I117" s="381">
        <f t="shared" si="22"/>
        <v>17766</v>
      </c>
      <c r="J117" s="381">
        <f t="shared" si="22"/>
        <v>186950</v>
      </c>
    </row>
    <row r="118" spans="1:10" s="395" customFormat="1" ht="31.5" x14ac:dyDescent="0.25">
      <c r="A118" s="408" t="s">
        <v>348</v>
      </c>
      <c r="B118" s="426"/>
      <c r="C118" s="426"/>
      <c r="D118" s="393"/>
      <c r="E118" s="431" t="s">
        <v>349</v>
      </c>
      <c r="F118" s="347" t="s">
        <v>350</v>
      </c>
      <c r="G118" s="348"/>
      <c r="H118" s="348"/>
      <c r="I118" s="349"/>
      <c r="J118" s="350"/>
    </row>
    <row r="119" spans="1:10" s="395" customFormat="1" ht="15.75" x14ac:dyDescent="0.25">
      <c r="A119" s="465"/>
      <c r="B119" s="432" t="s">
        <v>39</v>
      </c>
      <c r="C119" s="433"/>
      <c r="D119" s="434"/>
      <c r="E119" s="354" t="s">
        <v>40</v>
      </c>
      <c r="F119" s="372"/>
      <c r="G119" s="356">
        <f>G120</f>
        <v>100000</v>
      </c>
      <c r="H119" s="356">
        <f t="shared" ref="H119:J120" si="23">H120</f>
        <v>0</v>
      </c>
      <c r="I119" s="356">
        <f t="shared" si="23"/>
        <v>0</v>
      </c>
      <c r="J119" s="356">
        <f t="shared" si="23"/>
        <v>100000</v>
      </c>
    </row>
    <row r="120" spans="1:10" s="395" customFormat="1" ht="15.75" x14ac:dyDescent="0.25">
      <c r="A120" s="436"/>
      <c r="B120" s="437" t="s">
        <v>41</v>
      </c>
      <c r="C120" s="438"/>
      <c r="D120" s="439"/>
      <c r="E120" s="360" t="s">
        <v>40</v>
      </c>
      <c r="F120" s="372"/>
      <c r="G120" s="361">
        <f>G121</f>
        <v>100000</v>
      </c>
      <c r="H120" s="361">
        <f t="shared" si="23"/>
        <v>0</v>
      </c>
      <c r="I120" s="361">
        <f t="shared" si="23"/>
        <v>0</v>
      </c>
      <c r="J120" s="361">
        <f t="shared" si="23"/>
        <v>100000</v>
      </c>
    </row>
    <row r="121" spans="1:10" s="402" customFormat="1" ht="15.75" x14ac:dyDescent="0.25">
      <c r="A121" s="441"/>
      <c r="B121" s="442" t="s">
        <v>295</v>
      </c>
      <c r="C121" s="443"/>
      <c r="D121" s="444"/>
      <c r="E121" s="445" t="s">
        <v>296</v>
      </c>
      <c r="F121" s="366"/>
      <c r="G121" s="367">
        <f>SUM(G122:G122)</f>
        <v>100000</v>
      </c>
      <c r="H121" s="367">
        <f>SUM(H122:H122)</f>
        <v>0</v>
      </c>
      <c r="I121" s="367">
        <f>SUM(I122:I122)</f>
        <v>0</v>
      </c>
      <c r="J121" s="367">
        <f>SUM(J122:J122)</f>
        <v>100000</v>
      </c>
    </row>
    <row r="122" spans="1:10" s="402" customFormat="1" ht="32.25" thickBot="1" x14ac:dyDescent="0.3">
      <c r="A122" s="441"/>
      <c r="B122" s="443" t="s">
        <v>351</v>
      </c>
      <c r="C122" s="443">
        <v>9800</v>
      </c>
      <c r="D122" s="370" t="s">
        <v>87</v>
      </c>
      <c r="E122" s="429" t="s">
        <v>129</v>
      </c>
      <c r="F122" s="366"/>
      <c r="G122" s="367">
        <f>50000+50000</f>
        <v>100000</v>
      </c>
      <c r="H122" s="367">
        <v>0</v>
      </c>
      <c r="I122" s="446">
        <v>0</v>
      </c>
      <c r="J122" s="374">
        <f>G122+H122</f>
        <v>100000</v>
      </c>
    </row>
    <row r="123" spans="1:10" s="351" customFormat="1" ht="16.5" thickBot="1" x14ac:dyDescent="0.3">
      <c r="A123" s="388"/>
      <c r="B123" s="389"/>
      <c r="C123" s="389"/>
      <c r="D123" s="390"/>
      <c r="E123" s="379" t="s">
        <v>267</v>
      </c>
      <c r="F123" s="391"/>
      <c r="G123" s="381">
        <f>G119</f>
        <v>100000</v>
      </c>
      <c r="H123" s="381">
        <f t="shared" ref="H123:J123" si="24">H119</f>
        <v>0</v>
      </c>
      <c r="I123" s="381">
        <f t="shared" si="24"/>
        <v>0</v>
      </c>
      <c r="J123" s="381">
        <f t="shared" si="24"/>
        <v>100000</v>
      </c>
    </row>
    <row r="124" spans="1:10" s="395" customFormat="1" ht="99" customHeight="1" x14ac:dyDescent="0.25">
      <c r="A124" s="408" t="s">
        <v>352</v>
      </c>
      <c r="B124" s="426"/>
      <c r="C124" s="426"/>
      <c r="D124" s="393"/>
      <c r="E124" s="431" t="s">
        <v>353</v>
      </c>
      <c r="F124" s="347" t="s">
        <v>354</v>
      </c>
      <c r="G124" s="348"/>
      <c r="H124" s="348"/>
      <c r="I124" s="349"/>
      <c r="J124" s="350"/>
    </row>
    <row r="125" spans="1:10" s="395" customFormat="1" ht="15.75" x14ac:dyDescent="0.25">
      <c r="A125" s="465"/>
      <c r="B125" s="432" t="s">
        <v>39</v>
      </c>
      <c r="C125" s="433"/>
      <c r="D125" s="434"/>
      <c r="E125" s="354" t="s">
        <v>40</v>
      </c>
      <c r="F125" s="372"/>
      <c r="G125" s="356">
        <f>G126</f>
        <v>50000</v>
      </c>
      <c r="H125" s="356">
        <f t="shared" ref="H125:J126" si="25">H126</f>
        <v>0</v>
      </c>
      <c r="I125" s="356">
        <f t="shared" si="25"/>
        <v>0</v>
      </c>
      <c r="J125" s="356">
        <f t="shared" si="25"/>
        <v>50000</v>
      </c>
    </row>
    <row r="126" spans="1:10" s="395" customFormat="1" ht="15.75" x14ac:dyDescent="0.25">
      <c r="A126" s="436"/>
      <c r="B126" s="437" t="s">
        <v>41</v>
      </c>
      <c r="C126" s="438"/>
      <c r="D126" s="439"/>
      <c r="E126" s="360" t="s">
        <v>40</v>
      </c>
      <c r="F126" s="372"/>
      <c r="G126" s="361">
        <f>G127</f>
        <v>50000</v>
      </c>
      <c r="H126" s="361">
        <f t="shared" si="25"/>
        <v>0</v>
      </c>
      <c r="I126" s="361">
        <f t="shared" si="25"/>
        <v>0</v>
      </c>
      <c r="J126" s="361">
        <f t="shared" si="25"/>
        <v>50000</v>
      </c>
    </row>
    <row r="127" spans="1:10" s="402" customFormat="1" ht="15.75" x14ac:dyDescent="0.25">
      <c r="A127" s="441"/>
      <c r="B127" s="442" t="s">
        <v>295</v>
      </c>
      <c r="C127" s="443"/>
      <c r="D127" s="444"/>
      <c r="E127" s="445" t="s">
        <v>296</v>
      </c>
      <c r="F127" s="366"/>
      <c r="G127" s="367">
        <f>SUM(G128:G128)</f>
        <v>50000</v>
      </c>
      <c r="H127" s="367">
        <f>SUM(H128:H128)</f>
        <v>0</v>
      </c>
      <c r="I127" s="367">
        <f>SUM(I128:I128)</f>
        <v>0</v>
      </c>
      <c r="J127" s="367">
        <f>SUM(J128:J128)</f>
        <v>50000</v>
      </c>
    </row>
    <row r="128" spans="1:10" s="402" customFormat="1" ht="32.25" thickBot="1" x14ac:dyDescent="0.3">
      <c r="A128" s="441"/>
      <c r="B128" s="443" t="s">
        <v>351</v>
      </c>
      <c r="C128" s="443">
        <v>9800</v>
      </c>
      <c r="D128" s="370" t="s">
        <v>87</v>
      </c>
      <c r="E128" s="429" t="s">
        <v>129</v>
      </c>
      <c r="F128" s="366"/>
      <c r="G128" s="367">
        <v>50000</v>
      </c>
      <c r="H128" s="367">
        <v>0</v>
      </c>
      <c r="I128" s="446">
        <v>0</v>
      </c>
      <c r="J128" s="374">
        <f>G128+H128</f>
        <v>50000</v>
      </c>
    </row>
    <row r="129" spans="1:10" s="351" customFormat="1" ht="16.5" thickBot="1" x14ac:dyDescent="0.3">
      <c r="A129" s="388"/>
      <c r="B129" s="389"/>
      <c r="C129" s="389"/>
      <c r="D129" s="390"/>
      <c r="E129" s="379" t="s">
        <v>267</v>
      </c>
      <c r="F129" s="391"/>
      <c r="G129" s="381">
        <f>G125</f>
        <v>50000</v>
      </c>
      <c r="H129" s="381">
        <f t="shared" ref="H129:J129" si="26">H125</f>
        <v>0</v>
      </c>
      <c r="I129" s="381">
        <f t="shared" si="26"/>
        <v>0</v>
      </c>
      <c r="J129" s="381">
        <f t="shared" si="26"/>
        <v>50000</v>
      </c>
    </row>
    <row r="130" spans="1:10" s="395" customFormat="1" ht="99" customHeight="1" x14ac:dyDescent="0.25">
      <c r="A130" s="408" t="s">
        <v>355</v>
      </c>
      <c r="B130" s="426"/>
      <c r="C130" s="426"/>
      <c r="D130" s="393"/>
      <c r="E130" s="431" t="s">
        <v>356</v>
      </c>
      <c r="F130" s="347" t="s">
        <v>357</v>
      </c>
      <c r="G130" s="348"/>
      <c r="H130" s="348"/>
      <c r="I130" s="349"/>
      <c r="J130" s="350"/>
    </row>
    <row r="131" spans="1:10" s="395" customFormat="1" ht="15.75" x14ac:dyDescent="0.25">
      <c r="A131" s="465"/>
      <c r="B131" s="432" t="s">
        <v>39</v>
      </c>
      <c r="C131" s="433"/>
      <c r="D131" s="434"/>
      <c r="E131" s="354" t="s">
        <v>40</v>
      </c>
      <c r="F131" s="372"/>
      <c r="G131" s="356">
        <f>G132</f>
        <v>80000</v>
      </c>
      <c r="H131" s="356">
        <f t="shared" ref="H131:J132" si="27">H132</f>
        <v>0</v>
      </c>
      <c r="I131" s="356">
        <f t="shared" si="27"/>
        <v>0</v>
      </c>
      <c r="J131" s="356">
        <f t="shared" si="27"/>
        <v>80000</v>
      </c>
    </row>
    <row r="132" spans="1:10" s="395" customFormat="1" ht="15.75" x14ac:dyDescent="0.25">
      <c r="A132" s="436"/>
      <c r="B132" s="437" t="s">
        <v>41</v>
      </c>
      <c r="C132" s="438"/>
      <c r="D132" s="439"/>
      <c r="E132" s="360" t="s">
        <v>40</v>
      </c>
      <c r="F132" s="372"/>
      <c r="G132" s="361">
        <f>G133</f>
        <v>80000</v>
      </c>
      <c r="H132" s="361">
        <f t="shared" si="27"/>
        <v>0</v>
      </c>
      <c r="I132" s="361">
        <f t="shared" si="27"/>
        <v>0</v>
      </c>
      <c r="J132" s="361">
        <f t="shared" si="27"/>
        <v>80000</v>
      </c>
    </row>
    <row r="133" spans="1:10" s="402" customFormat="1" ht="15.75" x14ac:dyDescent="0.25">
      <c r="A133" s="441"/>
      <c r="B133" s="362" t="s">
        <v>311</v>
      </c>
      <c r="C133" s="363"/>
      <c r="D133" s="364"/>
      <c r="E133" s="365" t="s">
        <v>312</v>
      </c>
      <c r="F133" s="366"/>
      <c r="G133" s="367">
        <f>SUM(G134:G134)</f>
        <v>80000</v>
      </c>
      <c r="H133" s="367">
        <f>SUM(H134:H134)</f>
        <v>0</v>
      </c>
      <c r="I133" s="367">
        <f>SUM(I134:I134)</f>
        <v>0</v>
      </c>
      <c r="J133" s="367">
        <f>SUM(J134:J134)</f>
        <v>80000</v>
      </c>
    </row>
    <row r="134" spans="1:10" s="402" customFormat="1" ht="32.25" thickBot="1" x14ac:dyDescent="0.3">
      <c r="A134" s="441"/>
      <c r="B134" s="443" t="s">
        <v>358</v>
      </c>
      <c r="C134" s="443">
        <v>6013</v>
      </c>
      <c r="D134" s="370" t="s">
        <v>110</v>
      </c>
      <c r="E134" s="429" t="s">
        <v>359</v>
      </c>
      <c r="F134" s="366"/>
      <c r="G134" s="367">
        <v>80000</v>
      </c>
      <c r="H134" s="367">
        <v>0</v>
      </c>
      <c r="I134" s="446">
        <v>0</v>
      </c>
      <c r="J134" s="374">
        <f>G134+H134</f>
        <v>80000</v>
      </c>
    </row>
    <row r="135" spans="1:10" s="351" customFormat="1" ht="16.5" thickBot="1" x14ac:dyDescent="0.3">
      <c r="A135" s="388"/>
      <c r="B135" s="389"/>
      <c r="C135" s="389"/>
      <c r="D135" s="390"/>
      <c r="E135" s="379" t="s">
        <v>267</v>
      </c>
      <c r="F135" s="391"/>
      <c r="G135" s="381">
        <f>G131</f>
        <v>80000</v>
      </c>
      <c r="H135" s="381">
        <f t="shared" ref="H135:J135" si="28">H131</f>
        <v>0</v>
      </c>
      <c r="I135" s="381">
        <f t="shared" si="28"/>
        <v>0</v>
      </c>
      <c r="J135" s="381">
        <f t="shared" si="28"/>
        <v>80000</v>
      </c>
    </row>
    <row r="136" spans="1:10" ht="30.75" customHeight="1" thickBot="1" x14ac:dyDescent="0.3">
      <c r="A136" s="459"/>
      <c r="B136" s="460"/>
      <c r="C136" s="460"/>
      <c r="D136" s="461"/>
      <c r="E136" s="407" t="s">
        <v>360</v>
      </c>
      <c r="F136" s="462"/>
      <c r="G136" s="463">
        <f>G19+G25+G31+G37+G43+G50+G56+G62+G68+G83+G91+G97+G104+G111+G117+G123+G129+G135</f>
        <v>13919029.120000001</v>
      </c>
      <c r="H136" s="463">
        <f>H19+H25+H31+H37+H43+H50+H56+H62+H68+H83+H91+H97+H104+H111+H117+H123+H129+H135</f>
        <v>4877139.21</v>
      </c>
      <c r="I136" s="463">
        <f>I19+I25+I31+I37+I43+I50+I56+I62+I68+I83+I91+I97+I104+I111+I117+I123+I129+I135</f>
        <v>4817139.21</v>
      </c>
      <c r="J136" s="463">
        <f>J19+J25+J31+J37+J43+J50+J56+J62+J68+J83+J91+J97+J104+J111+J117+J123+J129+J135</f>
        <v>18796168.330000002</v>
      </c>
    </row>
    <row r="138" spans="1:10" ht="20.25" x14ac:dyDescent="0.3">
      <c r="E138" s="632" t="s">
        <v>361</v>
      </c>
      <c r="F138" s="632"/>
      <c r="G138" s="632"/>
    </row>
  </sheetData>
  <mergeCells count="21">
    <mergeCell ref="A63:A67"/>
    <mergeCell ref="A69:A82"/>
    <mergeCell ref="A92:A96"/>
    <mergeCell ref="A105:A109"/>
    <mergeCell ref="E138:G138"/>
    <mergeCell ref="A57:A61"/>
    <mergeCell ref="A6:J6"/>
    <mergeCell ref="A7:J7"/>
    <mergeCell ref="A10:A12"/>
    <mergeCell ref="B10:B12"/>
    <mergeCell ref="C10:C12"/>
    <mergeCell ref="D10:D12"/>
    <mergeCell ref="E10:E12"/>
    <mergeCell ref="F10:F12"/>
    <mergeCell ref="G10:J10"/>
    <mergeCell ref="G11:G12"/>
    <mergeCell ref="H11:I11"/>
    <mergeCell ref="J11:J12"/>
    <mergeCell ref="A14:A18"/>
    <mergeCell ref="A44:A48"/>
    <mergeCell ref="A51:A55"/>
  </mergeCells>
  <pageMargins left="0.78740157480314965" right="0.39370078740157483" top="0.39370078740157483" bottom="0.39370078740157483" header="0" footer="0"/>
  <pageSetup paperSize="9" scale="50" orientation="portrait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</vt:i4>
      </vt:variant>
    </vt:vector>
  </HeadingPairs>
  <TitlesOfParts>
    <vt:vector size="8" baseType="lpstr">
      <vt:lpstr>дод 1</vt:lpstr>
      <vt:lpstr>дод 2</vt:lpstr>
      <vt:lpstr>дод 3</vt:lpstr>
      <vt:lpstr>дод 4</vt:lpstr>
      <vt:lpstr>дод 5</vt:lpstr>
      <vt:lpstr>дод 6</vt:lpstr>
      <vt:lpstr>дод 7</vt:lpstr>
      <vt:lpstr>'дод 4'!Заголовки_для_печати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Ревенко</dc:creator>
  <cp:lastModifiedBy>Vikonkom</cp:lastModifiedBy>
  <cp:lastPrinted>2020-09-09T11:27:46Z</cp:lastPrinted>
  <dcterms:created xsi:type="dcterms:W3CDTF">2020-09-03T09:53:21Z</dcterms:created>
  <dcterms:modified xsi:type="dcterms:W3CDTF">2020-09-09T11:45:30Z</dcterms:modified>
</cp:coreProperties>
</file>