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715" yWindow="-105" windowWidth="13515" windowHeight="12885" activeTab="6"/>
  </bookViews>
  <sheets>
    <sheet name="дод1" sheetId="9" r:id="rId1"/>
    <sheet name="дод2" sheetId="2" r:id="rId2"/>
    <sheet name="дод3" sheetId="3" r:id="rId3"/>
    <sheet name="дод4" sheetId="4" r:id="rId4"/>
    <sheet name="дод5" sheetId="6" r:id="rId5"/>
    <sheet name="дод6" sheetId="5" r:id="rId6"/>
    <sheet name="дод7" sheetId="10" r:id="rId7"/>
    <sheet name="дод8" sheetId="8" r:id="rId8"/>
  </sheets>
  <calcPr calcId="145621"/>
</workbook>
</file>

<file path=xl/calcChain.xml><?xml version="1.0" encoding="utf-8"?>
<calcChain xmlns="http://schemas.openxmlformats.org/spreadsheetml/2006/main">
  <c r="G42" i="10" l="1"/>
  <c r="I40" i="10"/>
  <c r="J40" i="10"/>
  <c r="H40" i="10"/>
  <c r="G41" i="10"/>
  <c r="G40" i="10" s="1"/>
  <c r="H12" i="10"/>
  <c r="I30" i="10"/>
  <c r="J30" i="10"/>
  <c r="H30" i="10"/>
  <c r="G36" i="10"/>
  <c r="G31" i="10"/>
  <c r="G14" i="10"/>
  <c r="I12" i="10"/>
  <c r="J12" i="10"/>
  <c r="G13" i="10"/>
  <c r="I43" i="10" l="1"/>
  <c r="J43" i="10"/>
  <c r="G12" i="10"/>
  <c r="H43" i="10"/>
  <c r="G38" i="10"/>
  <c r="G39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15" i="10"/>
  <c r="G37" i="10" l="1"/>
  <c r="G35" i="10"/>
  <c r="G32" i="10"/>
  <c r="G34" i="10"/>
  <c r="G33" i="10"/>
  <c r="G30" i="10" l="1"/>
  <c r="G43" i="10" s="1"/>
  <c r="G32" i="3" l="1"/>
  <c r="G31" i="3" s="1"/>
  <c r="F32" i="3"/>
  <c r="F31" i="3" s="1"/>
  <c r="E32" i="3"/>
  <c r="E31" i="3" s="1"/>
  <c r="P43" i="3"/>
  <c r="P42" i="3"/>
  <c r="L32" i="3"/>
  <c r="L31" i="3" s="1"/>
  <c r="K32" i="3"/>
  <c r="K31" i="3" s="1"/>
  <c r="J32" i="3"/>
  <c r="J31" i="3" s="1"/>
  <c r="P38" i="3"/>
  <c r="P37" i="3"/>
  <c r="P36" i="3"/>
  <c r="P35" i="3"/>
  <c r="P34" i="3"/>
  <c r="P41" i="3"/>
  <c r="P40" i="3"/>
  <c r="P33" i="3"/>
  <c r="P32" i="3" l="1"/>
  <c r="P31" i="3" s="1"/>
  <c r="J45" i="3"/>
  <c r="J44" i="3" s="1"/>
  <c r="H45" i="3"/>
  <c r="G44" i="3"/>
  <c r="G45" i="3"/>
  <c r="F45" i="3"/>
  <c r="F44" i="3" s="1"/>
  <c r="E45" i="3"/>
  <c r="E44" i="3" s="1"/>
  <c r="P46" i="3"/>
  <c r="P45" i="3" s="1"/>
  <c r="P44" i="3" s="1"/>
  <c r="P47" i="3"/>
  <c r="P16" i="3"/>
  <c r="L15" i="3"/>
  <c r="L48" i="3" s="1"/>
  <c r="K15" i="3"/>
  <c r="K48" i="3" s="1"/>
  <c r="J15" i="3"/>
  <c r="J48" i="3" s="1"/>
  <c r="H15" i="3"/>
  <c r="H48" i="3" s="1"/>
  <c r="G15" i="3"/>
  <c r="G48" i="3" s="1"/>
  <c r="F15" i="3"/>
  <c r="E15" i="3"/>
  <c r="P29" i="3"/>
  <c r="E48" i="3" l="1"/>
  <c r="H44" i="3"/>
  <c r="H32" i="3"/>
  <c r="H31" i="3" s="1"/>
  <c r="K14" i="3"/>
  <c r="E14" i="3"/>
  <c r="G14" i="3"/>
  <c r="F48" i="3"/>
  <c r="F14" i="3"/>
  <c r="H14" i="3"/>
  <c r="P48" i="3"/>
  <c r="L14" i="3"/>
  <c r="J14" i="3"/>
  <c r="P27" i="3"/>
  <c r="P28" i="3"/>
  <c r="P30" i="3"/>
  <c r="P24" i="3"/>
  <c r="P23" i="3"/>
  <c r="P22" i="3"/>
  <c r="E77" i="9" l="1"/>
  <c r="E76" i="9" s="1"/>
  <c r="E56" i="9" s="1"/>
  <c r="F77" i="9"/>
  <c r="F76" i="9" s="1"/>
  <c r="F56" i="9" s="1"/>
  <c r="F51" i="9"/>
  <c r="F13" i="9" s="1"/>
  <c r="E52" i="9"/>
  <c r="E51" i="9" s="1"/>
  <c r="E13" i="9" s="1"/>
  <c r="E80" i="9" s="1"/>
  <c r="E97" i="9" s="1"/>
  <c r="F52" i="9"/>
  <c r="D52" i="9"/>
  <c r="D51" i="9" s="1"/>
  <c r="D40" i="6" l="1"/>
  <c r="D23" i="6"/>
  <c r="D21" i="6"/>
  <c r="D19" i="6"/>
  <c r="D17" i="6"/>
  <c r="D13" i="6"/>
  <c r="D39" i="6" l="1"/>
  <c r="D38" i="6"/>
  <c r="D90" i="9"/>
  <c r="D88" i="9"/>
  <c r="D85" i="9"/>
  <c r="D83" i="9"/>
  <c r="D15" i="9"/>
  <c r="D58" i="9"/>
  <c r="D82" i="9" l="1"/>
  <c r="D81" i="9" s="1"/>
  <c r="D73" i="9"/>
  <c r="D72" i="9" s="1"/>
  <c r="C72" i="9" s="1"/>
  <c r="C74" i="9"/>
  <c r="D77" i="9"/>
  <c r="D76" i="9" s="1"/>
  <c r="C76" i="9" s="1"/>
  <c r="D69" i="9"/>
  <c r="D67" i="9"/>
  <c r="C67" i="9" s="1"/>
  <c r="D63" i="9"/>
  <c r="C63" i="9" s="1"/>
  <c r="D57" i="9"/>
  <c r="D47" i="9"/>
  <c r="D37" i="9"/>
  <c r="D33" i="9"/>
  <c r="C33" i="9" s="1"/>
  <c r="D31" i="9"/>
  <c r="D28" i="9"/>
  <c r="D25" i="9"/>
  <c r="C25" i="9" s="1"/>
  <c r="D23" i="9"/>
  <c r="D20" i="9"/>
  <c r="D14" i="9" s="1"/>
  <c r="C15" i="9"/>
  <c r="C96" i="9"/>
  <c r="C95" i="9"/>
  <c r="C94" i="9"/>
  <c r="C93" i="9"/>
  <c r="C92" i="9"/>
  <c r="C91" i="9"/>
  <c r="C90" i="9"/>
  <c r="C89" i="9"/>
  <c r="C88" i="9"/>
  <c r="C87" i="9"/>
  <c r="C85" i="9"/>
  <c r="C84" i="9"/>
  <c r="C83" i="9"/>
  <c r="C82" i="9"/>
  <c r="C81" i="9"/>
  <c r="C79" i="9"/>
  <c r="C78" i="9"/>
  <c r="C75" i="9"/>
  <c r="C73" i="9"/>
  <c r="C71" i="9"/>
  <c r="C70" i="9"/>
  <c r="C69" i="9"/>
  <c r="C68" i="9"/>
  <c r="C66" i="9"/>
  <c r="C65" i="9"/>
  <c r="C64" i="9"/>
  <c r="C61" i="9"/>
  <c r="C60" i="9"/>
  <c r="C59" i="9"/>
  <c r="C58" i="9"/>
  <c r="C55" i="9"/>
  <c r="C54" i="9"/>
  <c r="C53" i="9"/>
  <c r="C52" i="9"/>
  <c r="C51" i="9"/>
  <c r="C50" i="9"/>
  <c r="C49" i="9"/>
  <c r="C48" i="9"/>
  <c r="C46" i="9"/>
  <c r="C45" i="9"/>
  <c r="C44" i="9"/>
  <c r="C43" i="9"/>
  <c r="C42" i="9"/>
  <c r="C41" i="9"/>
  <c r="C40" i="9"/>
  <c r="C39" i="9"/>
  <c r="C38" i="9"/>
  <c r="C37" i="9"/>
  <c r="C35" i="9"/>
  <c r="C34" i="9"/>
  <c r="C32" i="9"/>
  <c r="C31" i="9"/>
  <c r="C29" i="9"/>
  <c r="C28" i="9"/>
  <c r="C27" i="9"/>
  <c r="C26" i="9"/>
  <c r="C24" i="9"/>
  <c r="C21" i="9"/>
  <c r="C20" i="9"/>
  <c r="C19" i="9"/>
  <c r="C18" i="9"/>
  <c r="C17" i="9"/>
  <c r="C16" i="9"/>
  <c r="D30" i="9" l="1"/>
  <c r="C30" i="9" s="1"/>
  <c r="D36" i="9"/>
  <c r="C36" i="9" s="1"/>
  <c r="C57" i="9"/>
  <c r="D56" i="9"/>
  <c r="C56" i="9" s="1"/>
  <c r="C77" i="9"/>
  <c r="D22" i="9"/>
  <c r="C22" i="9" s="1"/>
  <c r="D62" i="9"/>
  <c r="C62" i="9" s="1"/>
  <c r="D13" i="9"/>
  <c r="C47" i="9"/>
  <c r="C23" i="9"/>
  <c r="C14" i="9" l="1"/>
  <c r="I17" i="8"/>
  <c r="D80" i="9" l="1"/>
  <c r="C13" i="9"/>
  <c r="C80" i="9" l="1"/>
  <c r="D97" i="9"/>
  <c r="C97" i="9" s="1"/>
  <c r="P26" i="3"/>
  <c r="P25" i="3"/>
  <c r="P21" i="3"/>
  <c r="P20" i="3"/>
  <c r="P19" i="3"/>
  <c r="P18" i="3"/>
  <c r="P17" i="3"/>
  <c r="C21" i="2"/>
  <c r="C20" i="2"/>
  <c r="C19" i="2"/>
  <c r="C18" i="2"/>
  <c r="C16" i="2"/>
  <c r="C15" i="2"/>
  <c r="C14" i="2"/>
  <c r="C13" i="2"/>
  <c r="P15" i="3" l="1"/>
  <c r="P14" i="3" s="1"/>
</calcChain>
</file>

<file path=xl/sharedStrings.xml><?xml version="1.0" encoding="utf-8"?>
<sst xmlns="http://schemas.openxmlformats.org/spreadsheetml/2006/main" count="709" uniqueCount="322">
  <si>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</si>
  <si>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</si>
  <si>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</si>
  <si>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</si>
  <si>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</si>
  <si>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</si>
  <si>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</si>
  <si>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</si>
  <si>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</si>
  <si>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</si>
  <si>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</si>
  <si>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</si>
  <si>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</si>
  <si>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</si>
  <si>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</si>
  <si>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</si>
  <si>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</si>
  <si>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</si>
  <si>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</si>
  <si>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</si>
  <si>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</si>
  <si>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для видобування корисних копалин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</si>
  <si>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</si>
  <si>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</si>
  <si>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</si>
  <si>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</si>
  <si>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</si>
  <si>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</si>
  <si>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</si>
  <si>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</si>
  <si>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</si>
  <si>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</si>
  <si>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</si>
  <si>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</si>
  <si>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</si>
  <si>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</si>
  <si>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</si>
  <si>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</si>
  <si>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</si>
  <si>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</si>
  <si>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</si>
  <si>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</si>
  <si>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</si>
  <si>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</si>
  <si>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</si>
  <si>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</si>
  <si>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</si>
  <si>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</si>
  <si>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</si>
  <si>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</si>
  <si>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</si>
  <si>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</si>
  <si>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</si>
  <si>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</si>
  <si>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</si>
  <si>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</si>
  <si>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</si>
  <si>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</si>
  <si>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</si>
  <si>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</si>
  <si>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</si>
  <si>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</si>
  <si>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</si>
  <si>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</si>
  <si>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</si>
  <si>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</si>
  <si>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</si>
  <si>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</si>
  <si>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</si>
  <si>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</si>
  <si>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</si>
  <si>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</si>
  <si>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</si>
  <si>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</si>
  <si>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</si>
  <si>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</si>
  <si>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</si>
  <si>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</si>
  <si>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</si>
  <si>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</si>
  <si>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</si>
  <si>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</si>
  <si>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</si>
  <si>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</si>
  <si>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</si>
  <si>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</si>
  <si>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</si>
  <si>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Додаток 2</t>
  </si>
  <si>
    <t>ФІНАНСУВАННЯ_x000D_
селищного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</si>
  <si>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</si>
  <si>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</si>
  <si>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</si>
  <si>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</si>
  <si>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</si>
  <si>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</si>
  <si>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</si>
  <si>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</si>
  <si>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</si>
  <si>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3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</si>
  <si>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</si>
  <si>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</si>
  <si>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</si>
  <si>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</si>
  <si>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</si>
  <si>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</si>
  <si>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</si>
  <si>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</si>
  <si>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</si>
  <si>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</si>
  <si>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</si>
  <si>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</si>
  <si>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</si>
  <si>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</si>
  <si>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</si>
  <si>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</si>
  <si>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</si>
  <si>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</si>
  <si>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</si>
  <si>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</si>
  <si>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</si>
  <si>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</si>
  <si>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</si>
  <si>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</si>
  <si>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</si>
  <si>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</si>
  <si>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</si>
  <si>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</si>
  <si>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</si>
  <si>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</si>
  <si>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</si>
  <si>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</si>
  <si>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</si>
  <si>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</si>
  <si>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</si>
  <si>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</si>
  <si>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</si>
  <si>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</si>
  <si>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</si>
  <si>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</si>
  <si>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</si>
  <si>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</si>
  <si>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</si>
  <si>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</si>
  <si>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</si>
  <si>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</si>
  <si>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</si>
  <si>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</si>
  <si>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</si>
  <si>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</si>
  <si>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</si>
  <si>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</si>
  <si>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</si>
  <si>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</si>
  <si>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</si>
  <si>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Відділ освіти, культури, молоді та спорту Смолінської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</si>
  <si>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</si>
  <si>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</si>
  <si>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</si>
  <si>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</si>
  <si>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</si>
  <si>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</si>
  <si>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</si>
  <si>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</si>
  <si>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</si>
  <si>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</si>
  <si>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</si>
  <si>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</si>
  <si>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</si>
  <si>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</si>
  <si>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</si>
  <si>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</si>
  <si>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</si>
  <si>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</si>
  <si>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</si>
  <si>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</si>
  <si>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</si>
  <si>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</si>
  <si>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</si>
  <si>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</si>
  <si>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</si>
  <si>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</si>
  <si>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</si>
  <si>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</si>
  <si>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</si>
  <si>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</si>
  <si>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</si>
  <si>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</si>
  <si>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</si>
  <si>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</si>
  <si>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</si>
  <si>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</si>
  <si>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</si>
  <si>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</si>
  <si>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</si>
  <si>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</si>
  <si>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</si>
  <si>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</si>
  <si>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</si>
  <si>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</si>
  <si>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</si>
  <si>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</si>
  <si>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</si>
  <si>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</si>
  <si>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</si>
  <si>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</si>
  <si>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</si>
  <si>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</si>
  <si>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</si>
  <si>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</si>
  <si>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</si>
  <si>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</si>
  <si>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</si>
  <si>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</si>
  <si>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</si>
  <si>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Рівень готовності об'єкта на кінець бюджетного періоду, %</t>
  </si>
  <si>
    <t>Додаток 5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</si>
  <si>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</si>
  <si>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</si>
  <si>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</si>
  <si>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</si>
  <si>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</si>
  <si>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</si>
  <si>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</si>
  <si>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</si>
  <si>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</si>
  <si>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</si>
  <si>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</si>
  <si>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</si>
  <si>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</si>
  <si>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</si>
  <si>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</si>
  <si>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</si>
  <si>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</si>
  <si>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</si>
  <si>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</si>
  <si>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</si>
  <si>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</si>
  <si>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</si>
  <si>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</si>
  <si>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</si>
  <si>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</si>
  <si>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</si>
  <si>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</si>
  <si>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</si>
  <si>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Додаток 8</t>
  </si>
  <si>
    <t>ПЕРЕЛІК</t>
  </si>
  <si>
    <t>природоохоронних заходів та об'єктів, фінансування яких буде здійснюватися у 2020 році за рахунок коштів охорони навколишнього природного середовища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</si>
  <si>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</si>
  <si>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</si>
  <si>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</si>
  <si>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</si>
  <si>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</si>
  <si>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</si>
  <si>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</si>
  <si>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</si>
  <si>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Місцеві податки та збори, що сплачуються (перераховуються) згідно з Податковим кодексом України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</si>
  <si>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</si>
  <si>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</si>
  <si>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</si>
  <si>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</si>
  <si>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</si>
  <si>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24060300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</si>
  <si>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</si>
  <si>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ДОХОДИ_x000D_
місцевого бюджету на 2022 рік</t>
  </si>
  <si>
    <t>"Про бюджет Смолінської селищної територіальної громади на 2022 рік"</t>
  </si>
  <si>
    <t>-</t>
  </si>
  <si>
    <t>Міжбюджетні трансферти на 2022 рік</t>
  </si>
  <si>
    <t>0113160</t>
  </si>
  <si>
    <t>Надання соціальних гарантій  фізичним особам, які надають соціальні послуги громадянам похилого віку , особам з інвалідністю, дітям з інвалідністю, хворим , які не здатні до самообслуговування і потребують сторонньої допомоги</t>
  </si>
  <si>
    <t>0113031</t>
  </si>
  <si>
    <t>0113032</t>
  </si>
  <si>
    <t xml:space="preserve">Надання пільг окремим категоріям громадян з оплати послуг зв'язку (послуги зв’язку ПАТ «Укртелеком») </t>
  </si>
  <si>
    <t>0117461</t>
  </si>
  <si>
    <t>'Утримання та розвиток автомобільних доріг та дорожньої інфраструктури за рахунок коштів місцевого бюджету</t>
  </si>
  <si>
    <t>0456</t>
  </si>
  <si>
    <t>0117350</t>
  </si>
  <si>
    <t>0443</t>
  </si>
  <si>
    <t>Розроблення схем паланування та забудови теритогрій(містобудівної документації)</t>
  </si>
  <si>
    <t>Членські внески до асоціацій органів місцевого самоврядування</t>
  </si>
  <si>
    <t>0490</t>
  </si>
  <si>
    <t>Резервний фонд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</si>
  <si>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</si>
  <si>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</si>
  <si>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</si>
  <si>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</si>
  <si>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</si>
  <si>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</si>
  <si>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інших пільг окремим категоріям громадян з оплати послуг зв"язку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</si>
  <si>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</si>
  <si>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</si>
  <si>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</si>
  <si>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</si>
  <si>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</si>
  <si>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</si>
  <si>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</si>
  <si>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</si>
  <si>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</si>
  <si>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</si>
  <si>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"Про бюджет територіальної громади  на 2022 рік"</t>
  </si>
  <si>
    <t>06110160</t>
  </si>
  <si>
    <t>Розроблення схем планування та забудови територій (містобудівної документації)</t>
  </si>
  <si>
    <r>
      <t xml:space="preserve">Надання інших пільг окремим категоріям громадян відповідно до законодавства </t>
    </r>
    <r>
      <rPr>
        <i/>
        <sz val="10"/>
        <color theme="1"/>
        <rFont val="Times New Roman"/>
        <family val="1"/>
        <charset val="204"/>
      </rPr>
      <t xml:space="preserve">(відшкодування вартості проїзду один раз на рік громадянам постраждалих в наслідок Чорнобильської катастрофи ) </t>
    </r>
  </si>
  <si>
    <t>видатків селищного бюджету на 2022 рік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</si>
  <si>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</si>
  <si>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</si>
  <si>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</si>
  <si>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</si>
  <si>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 ___ році гривень </t>
  </si>
  <si>
    <t>Очікуваний рівень готовності проекту  на кінець 20 ________ року , %</t>
  </si>
  <si>
    <t>ОБСЯГИ</t>
  </si>
  <si>
    <t xml:space="preserve">капітальних акладень бюджету у розрізі інвестиційних проектів </t>
  </si>
  <si>
    <t xml:space="preserve">  у 2022 році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</si>
  <si>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</si>
  <si>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</si>
  <si>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</si>
  <si>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</si>
  <si>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</si>
  <si>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</si>
  <si>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</si>
  <si>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08.10.2021 року № 196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</si>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</sst>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#,&quot;-&quot;"/>
    <numFmt numFmtId="165" formatCode="_-* #,##0.00_₴_-;\-* #,##0.00_₴_-;_-* &quot;-&quot;??_₴_-;_-@_-"/>
    <numFmt numFmtId="166" formatCode="_-* #,##0.00_р_._-;\-* #,##0.00_р_._-;_-* &quot;-&quot;??_р_._-;_-@_-"/>
    <numFmt numFmtId="167" formatCode="0.0"/>
    <numFmt numFmtId="168" formatCode="0_ ;\-0\ "/>
  </numFmts>
  <fonts count="2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5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1"/>
    <xf numFmtId="0" fontId="1" fillId="0" borderId="0" xfId="2"/>
    <xf numFmtId="0" fontId="5" fillId="0" borderId="1" xfId="2" quotePrefix="1" applyFont="1" applyBorder="1" applyAlignment="1">
      <alignment horizontal="center"/>
    </xf>
    <xf numFmtId="0" fontId="1" fillId="0" borderId="0" xfId="2" applyAlignment="1">
      <alignment horizontal="center"/>
    </xf>
    <xf numFmtId="0" fontId="7" fillId="0" borderId="0" xfId="2" applyFont="1"/>
    <xf numFmtId="0" fontId="1" fillId="0" borderId="0" xfId="2" applyAlignment="1">
      <alignment horizontal="right"/>
    </xf>
    <xf numFmtId="0" fontId="5" fillId="0" borderId="0" xfId="1" applyFont="1"/>
    <xf numFmtId="0" fontId="1" fillId="0" borderId="2" xfId="2" applyBorder="1" applyAlignment="1">
      <alignment horizontal="center" vertical="center" wrapText="1"/>
    </xf>
    <xf numFmtId="0" fontId="1" fillId="2" borderId="2" xfId="2" applyFill="1" applyBorder="1" applyAlignment="1">
      <alignment horizontal="center" vertical="center" wrapText="1"/>
    </xf>
    <xf numFmtId="0" fontId="6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4" fontId="6" fillId="2" borderId="2" xfId="2" applyNumberFormat="1" applyFont="1" applyFill="1" applyBorder="1" applyAlignment="1">
      <alignment vertical="center"/>
    </xf>
    <xf numFmtId="4" fontId="6" fillId="0" borderId="2" xfId="2" applyNumberFormat="1" applyFont="1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2" xfId="2" applyBorder="1" applyAlignment="1">
      <alignment vertical="center" wrapText="1"/>
    </xf>
    <xf numFmtId="4" fontId="1" fillId="2" borderId="2" xfId="2" applyNumberFormat="1" applyFill="1" applyBorder="1" applyAlignment="1">
      <alignment vertical="center"/>
    </xf>
    <xf numFmtId="4" fontId="1" fillId="0" borderId="2" xfId="2" applyNumberFormat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5" fillId="0" borderId="0" xfId="1" applyAlignment="1">
      <alignment horizontal="right"/>
    </xf>
    <xf numFmtId="0" fontId="5" fillId="0" borderId="2" xfId="2" applyFont="1" applyBorder="1" applyAlignment="1">
      <alignment vertical="center" wrapText="1"/>
    </xf>
    <xf numFmtId="4" fontId="5" fillId="2" borderId="2" xfId="2" applyNumberFormat="1" applyFont="1" applyFill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0" fontId="5" fillId="0" borderId="0" xfId="1" applyAlignment="1">
      <alignment wrapText="1"/>
    </xf>
    <xf numFmtId="4" fontId="6" fillId="0" borderId="2" xfId="2" applyNumberFormat="1" applyFont="1" applyFill="1" applyBorder="1" applyAlignment="1">
      <alignment vertical="center"/>
    </xf>
    <xf numFmtId="0" fontId="0" fillId="0" borderId="0" xfId="0"/>
    <xf numFmtId="4" fontId="1" fillId="0" borderId="0" xfId="2" applyNumberFormat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2" borderId="2" xfId="0" applyFont="1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4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5" fillId="0" borderId="2" xfId="0" quotePrefix="1" applyFont="1" applyFill="1" applyBorder="1" applyAlignment="1">
      <alignment horizontal="center" vertical="center"/>
    </xf>
    <xf numFmtId="4" fontId="5" fillId="0" borderId="2" xfId="0" quotePrefix="1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/>
    </xf>
    <xf numFmtId="0" fontId="0" fillId="4" borderId="0" xfId="0" applyFill="1"/>
    <xf numFmtId="4" fontId="11" fillId="4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/>
    <xf numFmtId="0" fontId="5" fillId="0" borderId="0" xfId="0" applyFont="1" applyAlignment="1">
      <alignment wrapText="1"/>
    </xf>
    <xf numFmtId="167" fontId="0" fillId="0" borderId="0" xfId="0" applyNumberFormat="1"/>
    <xf numFmtId="165" fontId="5" fillId="0" borderId="2" xfId="103" quotePrefix="1" applyFont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center"/>
    </xf>
    <xf numFmtId="0" fontId="10" fillId="0" borderId="0" xfId="0" applyFont="1"/>
    <xf numFmtId="0" fontId="5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7" fontId="5" fillId="0" borderId="0" xfId="0" applyNumberFormat="1" applyFont="1"/>
    <xf numFmtId="167" fontId="5" fillId="0" borderId="0" xfId="0" applyNumberFormat="1" applyFont="1" applyAlignment="1">
      <alignment horizontal="center"/>
    </xf>
    <xf numFmtId="167" fontId="5" fillId="0" borderId="2" xfId="0" applyNumberFormat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167" fontId="5" fillId="0" borderId="2" xfId="0" quotePrefix="1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vertical="top" wrapText="1"/>
    </xf>
    <xf numFmtId="165" fontId="6" fillId="0" borderId="0" xfId="103" applyFont="1" applyAlignment="1">
      <alignment horizontal="left"/>
    </xf>
    <xf numFmtId="165" fontId="5" fillId="0" borderId="0" xfId="103" applyFont="1" applyAlignment="1"/>
    <xf numFmtId="165" fontId="5" fillId="0" borderId="0" xfId="103" applyFont="1"/>
    <xf numFmtId="165" fontId="5" fillId="0" borderId="0" xfId="103" applyFont="1" applyAlignment="1">
      <alignment horizontal="right"/>
    </xf>
    <xf numFmtId="165" fontId="20" fillId="0" borderId="0" xfId="103" applyFont="1" applyAlignment="1">
      <alignment horizontal="left"/>
    </xf>
    <xf numFmtId="165" fontId="5" fillId="0" borderId="3" xfId="103" applyFont="1" applyBorder="1" applyAlignment="1">
      <alignment horizontal="center" vertical="top" wrapText="1"/>
    </xf>
    <xf numFmtId="165" fontId="6" fillId="0" borderId="3" xfId="103" applyFont="1" applyBorder="1" applyAlignment="1">
      <alignment horizontal="center" vertical="center"/>
    </xf>
    <xf numFmtId="165" fontId="6" fillId="0" borderId="3" xfId="103" applyFont="1" applyBorder="1" applyAlignment="1">
      <alignment horizontal="centerContinuous" vertical="center" wrapText="1"/>
    </xf>
    <xf numFmtId="165" fontId="6" fillId="0" borderId="5" xfId="103" applyFont="1" applyBorder="1" applyAlignment="1">
      <alignment horizontal="centerContinuous" vertical="center"/>
    </xf>
    <xf numFmtId="165" fontId="5" fillId="0" borderId="3" xfId="103" applyFont="1" applyBorder="1" applyAlignment="1">
      <alignment horizontal="center" vertical="center"/>
    </xf>
    <xf numFmtId="165" fontId="5" fillId="0" borderId="3" xfId="103" applyFont="1" applyBorder="1" applyAlignment="1">
      <alignment horizontal="centerContinuous" vertical="center" wrapText="1"/>
    </xf>
    <xf numFmtId="165" fontId="5" fillId="0" borderId="5" xfId="103" applyFont="1" applyBorder="1" applyAlignment="1">
      <alignment horizontal="centerContinuous" vertical="center"/>
    </xf>
    <xf numFmtId="165" fontId="5" fillId="0" borderId="13" xfId="103" applyFont="1" applyBorder="1" applyAlignment="1">
      <alignment horizontal="center" vertical="center"/>
    </xf>
    <xf numFmtId="165" fontId="5" fillId="0" borderId="13" xfId="103" applyFont="1" applyBorder="1" applyAlignment="1">
      <alignment horizontal="centerContinuous" vertical="center" wrapText="1"/>
    </xf>
    <xf numFmtId="165" fontId="5" fillId="0" borderId="14" xfId="103" applyFont="1" applyBorder="1" applyAlignment="1">
      <alignment horizontal="centerContinuous" vertical="center"/>
    </xf>
    <xf numFmtId="165" fontId="6" fillId="3" borderId="3" xfId="103" applyFont="1" applyFill="1" applyBorder="1" applyAlignment="1">
      <alignment horizontal="center"/>
    </xf>
    <xf numFmtId="165" fontId="6" fillId="3" borderId="3" xfId="103" applyFont="1" applyFill="1" applyBorder="1" applyAlignment="1">
      <alignment horizontal="left" vertical="center"/>
    </xf>
    <xf numFmtId="165" fontId="6" fillId="3" borderId="5" xfId="103" applyFont="1" applyFill="1" applyBorder="1" applyAlignment="1">
      <alignment horizontal="centerContinuous" vertical="center"/>
    </xf>
    <xf numFmtId="165" fontId="5" fillId="0" borderId="2" xfId="103" applyFont="1" applyBorder="1" applyAlignment="1">
      <alignment horizontal="center" vertical="top" wrapText="1"/>
    </xf>
    <xf numFmtId="165" fontId="6" fillId="0" borderId="2" xfId="103" applyFont="1" applyBorder="1" applyAlignment="1">
      <alignment horizontal="centerContinuous" vertical="center"/>
    </xf>
    <xf numFmtId="165" fontId="6" fillId="0" borderId="2" xfId="103" applyFont="1" applyBorder="1" applyAlignment="1">
      <alignment horizontal="centerContinuous" vertical="center" wrapText="1"/>
    </xf>
    <xf numFmtId="165" fontId="5" fillId="0" borderId="15" xfId="103" applyFont="1" applyBorder="1" applyAlignment="1">
      <alignment horizontal="centerContinuous" vertical="center"/>
    </xf>
    <xf numFmtId="165" fontId="5" fillId="0" borderId="15" xfId="103" applyFont="1" applyBorder="1" applyAlignment="1">
      <alignment horizontal="centerContinuous" vertical="center" wrapText="1"/>
    </xf>
    <xf numFmtId="165" fontId="6" fillId="0" borderId="2" xfId="103" applyFont="1" applyBorder="1" applyAlignment="1">
      <alignment horizontal="center" vertical="center"/>
    </xf>
    <xf numFmtId="165" fontId="6" fillId="0" borderId="3" xfId="103" applyFont="1" applyBorder="1" applyAlignment="1">
      <alignment horizontal="center" vertical="center" wrapText="1"/>
    </xf>
    <xf numFmtId="165" fontId="5" fillId="0" borderId="2" xfId="103" applyFont="1" applyBorder="1" applyAlignment="1">
      <alignment horizontal="center" vertical="center"/>
    </xf>
    <xf numFmtId="165" fontId="5" fillId="0" borderId="3" xfId="103" applyFont="1" applyBorder="1" applyAlignment="1">
      <alignment horizontal="center" vertical="center" wrapText="1"/>
    </xf>
    <xf numFmtId="165" fontId="6" fillId="3" borderId="2" xfId="103" applyFont="1" applyFill="1" applyBorder="1" applyAlignment="1">
      <alignment horizontal="center" vertical="center"/>
    </xf>
    <xf numFmtId="165" fontId="6" fillId="0" borderId="0" xfId="103" applyFont="1" applyAlignment="1">
      <alignment horizontal="right"/>
    </xf>
    <xf numFmtId="168" fontId="5" fillId="0" borderId="15" xfId="103" applyNumberFormat="1" applyFont="1" applyBorder="1" applyAlignment="1">
      <alignment horizontal="center" vertical="top" wrapText="1"/>
    </xf>
    <xf numFmtId="168" fontId="5" fillId="0" borderId="13" xfId="103" applyNumberFormat="1" applyFont="1" applyBorder="1" applyAlignment="1">
      <alignment horizontal="center" vertical="top" wrapText="1"/>
    </xf>
    <xf numFmtId="4" fontId="5" fillId="0" borderId="0" xfId="103" applyNumberFormat="1" applyFont="1" applyAlignment="1">
      <alignment horizontal="center" vertical="center"/>
    </xf>
    <xf numFmtId="4" fontId="5" fillId="0" borderId="5" xfId="103" applyNumberFormat="1" applyFont="1" applyBorder="1" applyAlignment="1">
      <alignment horizontal="center" vertical="center" wrapText="1"/>
    </xf>
    <xf numFmtId="4" fontId="6" fillId="2" borderId="5" xfId="103" applyNumberFormat="1" applyFont="1" applyFill="1" applyBorder="1" applyAlignment="1">
      <alignment horizontal="center" vertical="center"/>
    </xf>
    <xf numFmtId="4" fontId="5" fillId="0" borderId="5" xfId="103" applyNumberFormat="1" applyFont="1" applyBorder="1" applyAlignment="1">
      <alignment horizontal="center" vertical="center"/>
    </xf>
    <xf numFmtId="4" fontId="5" fillId="0" borderId="14" xfId="103" applyNumberFormat="1" applyFont="1" applyBorder="1" applyAlignment="1">
      <alignment horizontal="center" vertical="center"/>
    </xf>
    <xf numFmtId="4" fontId="6" fillId="3" borderId="5" xfId="103" applyNumberFormat="1" applyFont="1" applyFill="1" applyBorder="1" applyAlignment="1">
      <alignment horizontal="center" vertical="top"/>
    </xf>
    <xf numFmtId="4" fontId="6" fillId="3" borderId="5" xfId="103" applyNumberFormat="1" applyFont="1" applyFill="1" applyBorder="1" applyAlignment="1">
      <alignment horizontal="center" vertical="center"/>
    </xf>
    <xf numFmtId="4" fontId="5" fillId="0" borderId="2" xfId="103" applyNumberFormat="1" applyFont="1" applyBorder="1" applyAlignment="1">
      <alignment horizontal="center" vertical="center" wrapText="1"/>
    </xf>
    <xf numFmtId="4" fontId="6" fillId="2" borderId="2" xfId="103" applyNumberFormat="1" applyFont="1" applyFill="1" applyBorder="1" applyAlignment="1">
      <alignment horizontal="center" vertical="center"/>
    </xf>
    <xf numFmtId="4" fontId="5" fillId="0" borderId="15" xfId="103" applyNumberFormat="1" applyFont="1" applyBorder="1" applyAlignment="1">
      <alignment horizontal="center" vertical="center"/>
    </xf>
    <xf numFmtId="4" fontId="5" fillId="0" borderId="2" xfId="103" applyNumberFormat="1" applyFont="1" applyBorder="1" applyAlignment="1">
      <alignment horizontal="center" vertical="center"/>
    </xf>
    <xf numFmtId="4" fontId="6" fillId="3" borderId="2" xfId="103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" fontId="5" fillId="0" borderId="15" xfId="103" applyNumberFormat="1" applyFont="1" applyBorder="1" applyAlignment="1">
      <alignment horizontal="center" vertical="center" wrapText="1"/>
    </xf>
    <xf numFmtId="1" fontId="5" fillId="0" borderId="14" xfId="103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quotePrefix="1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2" fillId="0" borderId="0" xfId="0" applyFont="1"/>
    <xf numFmtId="0" fontId="21" fillId="0" borderId="0" xfId="0" applyFont="1"/>
    <xf numFmtId="0" fontId="24" fillId="0" borderId="1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5" fillId="0" borderId="0" xfId="1" applyAlignment="1">
      <alignment wrapText="1"/>
    </xf>
    <xf numFmtId="0" fontId="6" fillId="0" borderId="0" xfId="2" applyFont="1" applyAlignment="1">
      <alignment horizontal="center" wrapText="1"/>
    </xf>
    <xf numFmtId="0" fontId="1" fillId="0" borderId="0" xfId="2" applyAlignment="1">
      <alignment horizontal="center"/>
    </xf>
    <xf numFmtId="0" fontId="1" fillId="0" borderId="2" xfId="2" applyBorder="1" applyAlignment="1">
      <alignment horizontal="center" vertical="center" wrapText="1"/>
    </xf>
    <xf numFmtId="0" fontId="1" fillId="2" borderId="2" xfId="2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5" fontId="18" fillId="0" borderId="6" xfId="103" applyFont="1" applyBorder="1" applyAlignment="1">
      <alignment horizontal="center" vertical="center" wrapText="1"/>
    </xf>
    <xf numFmtId="165" fontId="18" fillId="0" borderId="10" xfId="103" applyFont="1" applyBorder="1" applyAlignment="1">
      <alignment horizontal="center" vertical="center" wrapText="1"/>
    </xf>
    <xf numFmtId="165" fontId="18" fillId="0" borderId="11" xfId="103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5" fontId="11" fillId="0" borderId="0" xfId="103" applyFont="1" applyAlignment="1">
      <alignment horizontal="center"/>
    </xf>
    <xf numFmtId="165" fontId="5" fillId="0" borderId="3" xfId="103" applyFont="1" applyBorder="1" applyAlignment="1">
      <alignment horizontal="center" vertical="top" wrapText="1"/>
    </xf>
    <xf numFmtId="165" fontId="5" fillId="0" borderId="5" xfId="103" applyFont="1" applyBorder="1" applyAlignment="1">
      <alignment horizontal="center" vertical="top" wrapText="1"/>
    </xf>
    <xf numFmtId="168" fontId="5" fillId="0" borderId="13" xfId="103" applyNumberFormat="1" applyFont="1" applyBorder="1" applyAlignment="1">
      <alignment horizontal="center" vertical="top" wrapText="1"/>
    </xf>
    <xf numFmtId="168" fontId="5" fillId="0" borderId="14" xfId="103" applyNumberFormat="1" applyFont="1" applyBorder="1" applyAlignment="1">
      <alignment horizontal="center" vertical="top" wrapText="1"/>
    </xf>
    <xf numFmtId="165" fontId="5" fillId="0" borderId="15" xfId="103" applyFont="1" applyBorder="1" applyAlignment="1">
      <alignment horizontal="center"/>
    </xf>
    <xf numFmtId="165" fontId="5" fillId="0" borderId="2" xfId="103" applyFont="1" applyBorder="1" applyAlignment="1">
      <alignment horizontal="center"/>
    </xf>
    <xf numFmtId="165" fontId="5" fillId="0" borderId="0" xfId="103" applyFont="1" applyAlignment="1">
      <alignment horizontal="left"/>
    </xf>
    <xf numFmtId="165" fontId="5" fillId="0" borderId="0" xfId="103" applyFont="1" applyAlignment="1">
      <alignment horizontal="right"/>
    </xf>
    <xf numFmtId="165" fontId="5" fillId="0" borderId="0" xfId="103" applyFont="1"/>
    <xf numFmtId="165" fontId="5" fillId="0" borderId="0" xfId="103" applyFont="1" applyAlignment="1">
      <alignment horizontal="right" wrapText="1"/>
    </xf>
    <xf numFmtId="165" fontId="6" fillId="0" borderId="0" xfId="103" applyFont="1" applyAlignment="1">
      <alignment horizontal="center"/>
    </xf>
    <xf numFmtId="165" fontId="5" fillId="0" borderId="0" xfId="103" applyFont="1" applyAlignment="1">
      <alignment horizontal="center"/>
    </xf>
    <xf numFmtId="165" fontId="9" fillId="0" borderId="0" xfId="103" quotePrefix="1" applyFont="1" applyAlignment="1">
      <alignment horizontal="left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0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4" xfId="10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opLeftCell="A91" zoomScaleNormal="100" workbookViewId="0">
      <selection activeCell="D98" sqref="D98"/>
    </sheetView>
  </sheetViews>
  <sheetFormatPr defaultRowHeight="12.75" x14ac:dyDescent="0.2"/>
  <cols>
    <col min="1" max="1" width="9.7109375" style="11" customWidth="1"/>
    <col min="2" max="2" width="39.5703125" style="11" customWidth="1"/>
    <col min="3" max="4" width="13.85546875" style="11" customWidth="1"/>
    <col min="5" max="5" width="12.28515625" style="11" customWidth="1"/>
    <col min="6" max="6" width="12.7109375" style="11" customWidth="1"/>
    <col min="7" max="16384" width="9.140625" style="11"/>
  </cols>
  <sheetData>
    <row r="1" spans="1:9" x14ac:dyDescent="0.2">
      <c r="A1" s="10"/>
      <c r="B1" s="10"/>
      <c r="C1" s="10"/>
      <c r="D1" s="10" t="s">
        <v>0</v>
      </c>
      <c r="E1" s="10"/>
      <c r="F1" s="10"/>
    </row>
    <row r="2" spans="1:9" x14ac:dyDescent="0.2">
      <c r="A2" s="10"/>
      <c r="B2" s="10"/>
      <c r="C2" s="10"/>
      <c r="D2" s="10" t="s">
        <v>85</v>
      </c>
      <c r="E2" s="10"/>
      <c r="F2" s="10"/>
    </row>
    <row r="3" spans="1:9" ht="25.5" customHeight="1" x14ac:dyDescent="0.2">
      <c r="A3" s="10"/>
      <c r="B3" s="10"/>
      <c r="C3" s="10"/>
      <c r="D3" s="174" t="s">
        <v>264</v>
      </c>
      <c r="E3" s="174"/>
      <c r="F3" s="174"/>
    </row>
    <row r="6" spans="1:9" ht="25.5" customHeight="1" x14ac:dyDescent="0.2">
      <c r="A6" s="175" t="s">
        <v>263</v>
      </c>
      <c r="B6" s="176"/>
      <c r="C6" s="176"/>
      <c r="D6" s="176"/>
      <c r="E6" s="176"/>
      <c r="F6" s="176"/>
    </row>
    <row r="7" spans="1:9" ht="25.5" customHeight="1" x14ac:dyDescent="0.2">
      <c r="A7" s="12" t="s">
        <v>83</v>
      </c>
      <c r="B7" s="13"/>
      <c r="C7" s="13"/>
      <c r="D7" s="13"/>
      <c r="E7" s="13"/>
      <c r="F7" s="13"/>
    </row>
    <row r="8" spans="1:9" x14ac:dyDescent="0.2">
      <c r="A8" s="14" t="s">
        <v>84</v>
      </c>
      <c r="F8" s="15" t="s">
        <v>1</v>
      </c>
      <c r="I8" s="16"/>
    </row>
    <row r="9" spans="1:9" x14ac:dyDescent="0.2">
      <c r="A9" s="177" t="s">
        <v>2</v>
      </c>
      <c r="B9" s="177" t="s">
        <v>3</v>
      </c>
      <c r="C9" s="178" t="s">
        <v>4</v>
      </c>
      <c r="D9" s="177" t="s">
        <v>5</v>
      </c>
      <c r="E9" s="177" t="s">
        <v>6</v>
      </c>
      <c r="F9" s="177"/>
    </row>
    <row r="10" spans="1:9" x14ac:dyDescent="0.2">
      <c r="A10" s="177"/>
      <c r="B10" s="177"/>
      <c r="C10" s="177"/>
      <c r="D10" s="177"/>
      <c r="E10" s="177" t="s">
        <v>7</v>
      </c>
      <c r="F10" s="179" t="s">
        <v>8</v>
      </c>
    </row>
    <row r="11" spans="1:9" ht="25.5" customHeight="1" x14ac:dyDescent="0.2">
      <c r="A11" s="177"/>
      <c r="B11" s="177"/>
      <c r="C11" s="177"/>
      <c r="D11" s="177"/>
      <c r="E11" s="177"/>
      <c r="F11" s="177"/>
    </row>
    <row r="12" spans="1:9" x14ac:dyDescent="0.2">
      <c r="A12" s="17">
        <v>1</v>
      </c>
      <c r="B12" s="17">
        <v>2</v>
      </c>
      <c r="C12" s="18">
        <v>3</v>
      </c>
      <c r="D12" s="17">
        <v>4</v>
      </c>
      <c r="E12" s="17">
        <v>5</v>
      </c>
      <c r="F12" s="17">
        <v>6</v>
      </c>
    </row>
    <row r="13" spans="1:9" x14ac:dyDescent="0.2">
      <c r="A13" s="19">
        <v>10000000</v>
      </c>
      <c r="B13" s="20" t="s">
        <v>9</v>
      </c>
      <c r="C13" s="21">
        <f t="shared" ref="C13:C77" si="0">D13+E13</f>
        <v>80091460</v>
      </c>
      <c r="D13" s="22">
        <f>D14+D22+D30+D36+D51+D72</f>
        <v>80073060</v>
      </c>
      <c r="E13" s="22">
        <f t="shared" ref="E13:F13" si="1">E14+E22+E30+E36+E51</f>
        <v>18400</v>
      </c>
      <c r="F13" s="22">
        <f t="shared" si="1"/>
        <v>0</v>
      </c>
    </row>
    <row r="14" spans="1:9" ht="25.5" x14ac:dyDescent="0.2">
      <c r="A14" s="19">
        <v>11000000</v>
      </c>
      <c r="B14" s="20" t="s">
        <v>10</v>
      </c>
      <c r="C14" s="21">
        <f t="shared" si="0"/>
        <v>57893336</v>
      </c>
      <c r="D14" s="36">
        <f>D15+D20</f>
        <v>57893336</v>
      </c>
      <c r="E14" s="22"/>
      <c r="F14" s="22"/>
    </row>
    <row r="15" spans="1:9" x14ac:dyDescent="0.2">
      <c r="A15" s="19">
        <v>11010000</v>
      </c>
      <c r="B15" s="20" t="s">
        <v>11</v>
      </c>
      <c r="C15" s="21">
        <f t="shared" si="0"/>
        <v>57886336</v>
      </c>
      <c r="D15" s="22">
        <f>D16+D17+D18+D19</f>
        <v>57886336</v>
      </c>
      <c r="E15" s="22"/>
      <c r="F15" s="22"/>
    </row>
    <row r="16" spans="1:9" ht="38.25" x14ac:dyDescent="0.2">
      <c r="A16" s="23">
        <v>11010100</v>
      </c>
      <c r="B16" s="24" t="s">
        <v>12</v>
      </c>
      <c r="C16" s="25">
        <f t="shared" si="0"/>
        <v>46814036</v>
      </c>
      <c r="D16" s="26">
        <v>46814036</v>
      </c>
      <c r="E16" s="26"/>
      <c r="F16" s="26"/>
    </row>
    <row r="17" spans="1:6" ht="63.75" x14ac:dyDescent="0.2">
      <c r="A17" s="23">
        <v>11010200</v>
      </c>
      <c r="B17" s="24" t="s">
        <v>13</v>
      </c>
      <c r="C17" s="25">
        <f t="shared" si="0"/>
        <v>76500</v>
      </c>
      <c r="D17" s="26">
        <v>76500</v>
      </c>
      <c r="E17" s="26"/>
      <c r="F17" s="26"/>
    </row>
    <row r="18" spans="1:6" ht="38.25" x14ac:dyDescent="0.2">
      <c r="A18" s="23">
        <v>11010400</v>
      </c>
      <c r="B18" s="24" t="s">
        <v>14</v>
      </c>
      <c r="C18" s="25">
        <f t="shared" si="0"/>
        <v>9963800</v>
      </c>
      <c r="D18" s="26">
        <v>9963800</v>
      </c>
      <c r="E18" s="26"/>
      <c r="F18" s="26"/>
    </row>
    <row r="19" spans="1:6" ht="38.25" x14ac:dyDescent="0.2">
      <c r="A19" s="23">
        <v>11010500</v>
      </c>
      <c r="B19" s="24" t="s">
        <v>15</v>
      </c>
      <c r="C19" s="25">
        <f t="shared" si="0"/>
        <v>1032000</v>
      </c>
      <c r="D19" s="26">
        <v>1032000</v>
      </c>
      <c r="E19" s="26"/>
      <c r="F19" s="26"/>
    </row>
    <row r="20" spans="1:6" x14ac:dyDescent="0.2">
      <c r="A20" s="19">
        <v>11020000</v>
      </c>
      <c r="B20" s="20" t="s">
        <v>16</v>
      </c>
      <c r="C20" s="21">
        <f t="shared" si="0"/>
        <v>7000</v>
      </c>
      <c r="D20" s="22">
        <f>D21</f>
        <v>7000</v>
      </c>
      <c r="E20" s="22"/>
      <c r="F20" s="22"/>
    </row>
    <row r="21" spans="1:6" ht="25.5" x14ac:dyDescent="0.2">
      <c r="A21" s="23">
        <v>11020200</v>
      </c>
      <c r="B21" s="24" t="s">
        <v>17</v>
      </c>
      <c r="C21" s="25">
        <f t="shared" si="0"/>
        <v>7000</v>
      </c>
      <c r="D21" s="26">
        <v>7000</v>
      </c>
      <c r="E21" s="26"/>
      <c r="F21" s="26"/>
    </row>
    <row r="22" spans="1:6" ht="44.25" customHeight="1" x14ac:dyDescent="0.2">
      <c r="A22" s="19">
        <v>13000000</v>
      </c>
      <c r="B22" s="20" t="s">
        <v>18</v>
      </c>
      <c r="C22" s="21">
        <f t="shared" si="0"/>
        <v>742024</v>
      </c>
      <c r="D22" s="36">
        <f>D23+D25+D28</f>
        <v>742024</v>
      </c>
      <c r="E22" s="22"/>
      <c r="F22" s="22"/>
    </row>
    <row r="23" spans="1:6" ht="25.5" x14ac:dyDescent="0.2">
      <c r="A23" s="19">
        <v>13010000</v>
      </c>
      <c r="B23" s="20" t="s">
        <v>19</v>
      </c>
      <c r="C23" s="21">
        <f t="shared" si="0"/>
        <v>68300</v>
      </c>
      <c r="D23" s="22">
        <f>D24</f>
        <v>68300</v>
      </c>
      <c r="E23" s="22"/>
      <c r="F23" s="22"/>
    </row>
    <row r="24" spans="1:6" ht="63.75" x14ac:dyDescent="0.2">
      <c r="A24" s="23">
        <v>13010200</v>
      </c>
      <c r="B24" s="24" t="s">
        <v>20</v>
      </c>
      <c r="C24" s="25">
        <f t="shared" si="0"/>
        <v>68300</v>
      </c>
      <c r="D24" s="26">
        <v>68300</v>
      </c>
      <c r="E24" s="26"/>
      <c r="F24" s="26"/>
    </row>
    <row r="25" spans="1:6" ht="25.5" x14ac:dyDescent="0.2">
      <c r="A25" s="19">
        <v>13030000</v>
      </c>
      <c r="B25" s="20" t="s">
        <v>251</v>
      </c>
      <c r="C25" s="21">
        <f t="shared" si="0"/>
        <v>459044</v>
      </c>
      <c r="D25" s="22">
        <f>D26+D27</f>
        <v>459044</v>
      </c>
      <c r="E25" s="22"/>
      <c r="F25" s="22"/>
    </row>
    <row r="26" spans="1:6" ht="38.25" x14ac:dyDescent="0.2">
      <c r="A26" s="23">
        <v>13030100</v>
      </c>
      <c r="B26" s="24" t="s">
        <v>252</v>
      </c>
      <c r="C26" s="25">
        <f t="shared" si="0"/>
        <v>459044</v>
      </c>
      <c r="D26" s="26">
        <v>459044</v>
      </c>
      <c r="E26" s="26"/>
      <c r="F26" s="26"/>
    </row>
    <row r="27" spans="1:6" ht="38.25" x14ac:dyDescent="0.2">
      <c r="A27" s="23">
        <v>13030200</v>
      </c>
      <c r="B27" s="24" t="s">
        <v>21</v>
      </c>
      <c r="C27" s="25">
        <f t="shared" si="0"/>
        <v>0</v>
      </c>
      <c r="D27" s="26">
        <v>0</v>
      </c>
      <c r="E27" s="26"/>
      <c r="F27" s="26"/>
    </row>
    <row r="28" spans="1:6" ht="25.5" x14ac:dyDescent="0.2">
      <c r="A28" s="19">
        <v>13040000</v>
      </c>
      <c r="B28" s="20" t="s">
        <v>253</v>
      </c>
      <c r="C28" s="21">
        <f t="shared" si="0"/>
        <v>214680</v>
      </c>
      <c r="D28" s="22">
        <f>D29</f>
        <v>214680</v>
      </c>
      <c r="E28" s="22"/>
      <c r="F28" s="22"/>
    </row>
    <row r="29" spans="1:6" ht="38.25" x14ac:dyDescent="0.2">
      <c r="A29" s="23">
        <v>13040100</v>
      </c>
      <c r="B29" s="24" t="s">
        <v>254</v>
      </c>
      <c r="C29" s="25">
        <f t="shared" si="0"/>
        <v>214680</v>
      </c>
      <c r="D29" s="26">
        <v>214680</v>
      </c>
      <c r="E29" s="26"/>
      <c r="F29" s="26"/>
    </row>
    <row r="30" spans="1:6" x14ac:dyDescent="0.2">
      <c r="A30" s="19">
        <v>14000000</v>
      </c>
      <c r="B30" s="20" t="s">
        <v>22</v>
      </c>
      <c r="C30" s="21">
        <f t="shared" si="0"/>
        <v>2628700</v>
      </c>
      <c r="D30" s="36">
        <f>D31+D33+D35</f>
        <v>2628700</v>
      </c>
      <c r="E30" s="22"/>
      <c r="F30" s="22"/>
    </row>
    <row r="31" spans="1:6" ht="44.25" customHeight="1" x14ac:dyDescent="0.2">
      <c r="A31" s="19">
        <v>14020000</v>
      </c>
      <c r="B31" s="20" t="s">
        <v>23</v>
      </c>
      <c r="C31" s="21">
        <f t="shared" si="0"/>
        <v>139837</v>
      </c>
      <c r="D31" s="22">
        <f>D32</f>
        <v>139837</v>
      </c>
      <c r="E31" s="22"/>
      <c r="F31" s="22"/>
    </row>
    <row r="32" spans="1:6" x14ac:dyDescent="0.2">
      <c r="A32" s="23">
        <v>14021900</v>
      </c>
      <c r="B32" s="24" t="s">
        <v>24</v>
      </c>
      <c r="C32" s="25">
        <f t="shared" si="0"/>
        <v>139837</v>
      </c>
      <c r="D32" s="26">
        <v>139837</v>
      </c>
      <c r="E32" s="26"/>
      <c r="F32" s="26"/>
    </row>
    <row r="33" spans="1:6" ht="38.25" x14ac:dyDescent="0.2">
      <c r="A33" s="19">
        <v>14030000</v>
      </c>
      <c r="B33" s="20" t="s">
        <v>25</v>
      </c>
      <c r="C33" s="21">
        <f t="shared" si="0"/>
        <v>463178</v>
      </c>
      <c r="D33" s="22">
        <f>D34</f>
        <v>463178</v>
      </c>
      <c r="E33" s="22"/>
      <c r="F33" s="22"/>
    </row>
    <row r="34" spans="1:6" x14ac:dyDescent="0.2">
      <c r="A34" s="23">
        <v>14031900</v>
      </c>
      <c r="B34" s="24" t="s">
        <v>24</v>
      </c>
      <c r="C34" s="25">
        <f t="shared" si="0"/>
        <v>463178</v>
      </c>
      <c r="D34" s="26">
        <v>463178</v>
      </c>
      <c r="E34" s="26"/>
      <c r="F34" s="26"/>
    </row>
    <row r="35" spans="1:6" ht="38.25" x14ac:dyDescent="0.2">
      <c r="A35" s="23">
        <v>14040000</v>
      </c>
      <c r="B35" s="24" t="s">
        <v>26</v>
      </c>
      <c r="C35" s="25">
        <f t="shared" si="0"/>
        <v>2025685</v>
      </c>
      <c r="D35" s="26">
        <v>2025685</v>
      </c>
      <c r="E35" s="26"/>
      <c r="F35" s="26"/>
    </row>
    <row r="36" spans="1:6" ht="38.25" x14ac:dyDescent="0.2">
      <c r="A36" s="19">
        <v>18000000</v>
      </c>
      <c r="B36" s="20" t="s">
        <v>255</v>
      </c>
      <c r="C36" s="21">
        <f t="shared" si="0"/>
        <v>18784000</v>
      </c>
      <c r="D36" s="36">
        <f>D37+D47</f>
        <v>18784000</v>
      </c>
      <c r="E36" s="22"/>
      <c r="F36" s="22"/>
    </row>
    <row r="37" spans="1:6" x14ac:dyDescent="0.2">
      <c r="A37" s="19">
        <v>18010000</v>
      </c>
      <c r="B37" s="20" t="s">
        <v>27</v>
      </c>
      <c r="C37" s="21">
        <f t="shared" si="0"/>
        <v>6833600</v>
      </c>
      <c r="D37" s="22">
        <f>D38+D39+D40+D41+D42+D43+D44+D45+D46</f>
        <v>6833600</v>
      </c>
      <c r="E37" s="22"/>
      <c r="F37" s="22"/>
    </row>
    <row r="38" spans="1:6" ht="51" x14ac:dyDescent="0.2">
      <c r="A38" s="23">
        <v>18010100</v>
      </c>
      <c r="B38" s="24" t="s">
        <v>28</v>
      </c>
      <c r="C38" s="25">
        <f t="shared" si="0"/>
        <v>0</v>
      </c>
      <c r="D38" s="26">
        <v>0</v>
      </c>
      <c r="E38" s="26"/>
      <c r="F38" s="26"/>
    </row>
    <row r="39" spans="1:6" ht="51" x14ac:dyDescent="0.2">
      <c r="A39" s="23">
        <v>18010200</v>
      </c>
      <c r="B39" s="24" t="s">
        <v>29</v>
      </c>
      <c r="C39" s="25">
        <f t="shared" si="0"/>
        <v>38000</v>
      </c>
      <c r="D39" s="26">
        <v>38000</v>
      </c>
      <c r="E39" s="26"/>
      <c r="F39" s="26"/>
    </row>
    <row r="40" spans="1:6" ht="51" x14ac:dyDescent="0.2">
      <c r="A40" s="23">
        <v>18010300</v>
      </c>
      <c r="B40" s="24" t="s">
        <v>30</v>
      </c>
      <c r="C40" s="25">
        <f t="shared" si="0"/>
        <v>43400</v>
      </c>
      <c r="D40" s="26">
        <v>43400</v>
      </c>
      <c r="E40" s="26"/>
      <c r="F40" s="26"/>
    </row>
    <row r="41" spans="1:6" ht="51" x14ac:dyDescent="0.2">
      <c r="A41" s="23">
        <v>18010400</v>
      </c>
      <c r="B41" s="24" t="s">
        <v>31</v>
      </c>
      <c r="C41" s="25">
        <f t="shared" si="0"/>
        <v>400000</v>
      </c>
      <c r="D41" s="26">
        <v>400000</v>
      </c>
      <c r="E41" s="26"/>
      <c r="F41" s="26"/>
    </row>
    <row r="42" spans="1:6" x14ac:dyDescent="0.2">
      <c r="A42" s="23">
        <v>18010500</v>
      </c>
      <c r="B42" s="24" t="s">
        <v>32</v>
      </c>
      <c r="C42" s="25">
        <f t="shared" si="0"/>
        <v>600000</v>
      </c>
      <c r="D42" s="26">
        <v>600000</v>
      </c>
      <c r="E42" s="26"/>
      <c r="F42" s="26"/>
    </row>
    <row r="43" spans="1:6" x14ac:dyDescent="0.2">
      <c r="A43" s="23">
        <v>18010600</v>
      </c>
      <c r="B43" s="24" t="s">
        <v>33</v>
      </c>
      <c r="C43" s="25">
        <f t="shared" si="0"/>
        <v>3302200</v>
      </c>
      <c r="D43" s="26">
        <v>3302200</v>
      </c>
      <c r="E43" s="26"/>
      <c r="F43" s="26"/>
    </row>
    <row r="44" spans="1:6" x14ac:dyDescent="0.2">
      <c r="A44" s="23">
        <v>18010700</v>
      </c>
      <c r="B44" s="24" t="s">
        <v>34</v>
      </c>
      <c r="C44" s="25">
        <f t="shared" si="0"/>
        <v>1695000</v>
      </c>
      <c r="D44" s="26">
        <v>1695000</v>
      </c>
      <c r="E44" s="26"/>
      <c r="F44" s="26"/>
    </row>
    <row r="45" spans="1:6" x14ac:dyDescent="0.2">
      <c r="A45" s="23">
        <v>18010900</v>
      </c>
      <c r="B45" s="24" t="s">
        <v>35</v>
      </c>
      <c r="C45" s="25">
        <f t="shared" si="0"/>
        <v>730000</v>
      </c>
      <c r="D45" s="26">
        <v>730000</v>
      </c>
      <c r="E45" s="26"/>
      <c r="F45" s="26"/>
    </row>
    <row r="46" spans="1:6" x14ac:dyDescent="0.2">
      <c r="A46" s="23">
        <v>18011100</v>
      </c>
      <c r="B46" s="24" t="s">
        <v>36</v>
      </c>
      <c r="C46" s="25">
        <f t="shared" si="0"/>
        <v>25000</v>
      </c>
      <c r="D46" s="26">
        <v>25000</v>
      </c>
      <c r="E46" s="26"/>
      <c r="F46" s="26"/>
    </row>
    <row r="47" spans="1:6" x14ac:dyDescent="0.2">
      <c r="A47" s="19">
        <v>18050000</v>
      </c>
      <c r="B47" s="20" t="s">
        <v>37</v>
      </c>
      <c r="C47" s="21">
        <f t="shared" si="0"/>
        <v>11950400</v>
      </c>
      <c r="D47" s="36">
        <f>D48+D49+D50</f>
        <v>11950400</v>
      </c>
      <c r="E47" s="22"/>
      <c r="F47" s="22"/>
    </row>
    <row r="48" spans="1:6" x14ac:dyDescent="0.2">
      <c r="A48" s="23">
        <v>18050300</v>
      </c>
      <c r="B48" s="24" t="s">
        <v>38</v>
      </c>
      <c r="C48" s="25">
        <f t="shared" si="0"/>
        <v>480500</v>
      </c>
      <c r="D48" s="26">
        <v>480500</v>
      </c>
      <c r="E48" s="26"/>
      <c r="F48" s="26"/>
    </row>
    <row r="49" spans="1:6" x14ac:dyDescent="0.2">
      <c r="A49" s="23">
        <v>18050400</v>
      </c>
      <c r="B49" s="24" t="s">
        <v>39</v>
      </c>
      <c r="C49" s="25">
        <f t="shared" si="0"/>
        <v>3381000</v>
      </c>
      <c r="D49" s="26">
        <v>3381000</v>
      </c>
      <c r="E49" s="26"/>
      <c r="F49" s="26"/>
    </row>
    <row r="50" spans="1:6" ht="63.75" x14ac:dyDescent="0.2">
      <c r="A50" s="23">
        <v>18050500</v>
      </c>
      <c r="B50" s="24" t="s">
        <v>40</v>
      </c>
      <c r="C50" s="25">
        <f t="shared" si="0"/>
        <v>8088900</v>
      </c>
      <c r="D50" s="26">
        <v>8088900</v>
      </c>
      <c r="E50" s="26"/>
      <c r="F50" s="26"/>
    </row>
    <row r="51" spans="1:6" x14ac:dyDescent="0.2">
      <c r="A51" s="19">
        <v>19000000</v>
      </c>
      <c r="B51" s="20" t="s">
        <v>41</v>
      </c>
      <c r="C51" s="21">
        <f t="shared" si="0"/>
        <v>18400</v>
      </c>
      <c r="D51" s="22">
        <f>D52</f>
        <v>0</v>
      </c>
      <c r="E51" s="22">
        <f>E52</f>
        <v>18400</v>
      </c>
      <c r="F51" s="22">
        <f>F52</f>
        <v>0</v>
      </c>
    </row>
    <row r="52" spans="1:6" x14ac:dyDescent="0.2">
      <c r="A52" s="19">
        <v>19010000</v>
      </c>
      <c r="B52" s="20" t="s">
        <v>42</v>
      </c>
      <c r="C52" s="21">
        <f t="shared" si="0"/>
        <v>18400</v>
      </c>
      <c r="D52" s="22">
        <f>D53+D54+D55</f>
        <v>0</v>
      </c>
      <c r="E52" s="22">
        <f t="shared" ref="E52:F52" si="2">E53+E54+E55</f>
        <v>18400</v>
      </c>
      <c r="F52" s="22">
        <f t="shared" si="2"/>
        <v>0</v>
      </c>
    </row>
    <row r="53" spans="1:6" ht="63.75" x14ac:dyDescent="0.2">
      <c r="A53" s="23">
        <v>19010100</v>
      </c>
      <c r="B53" s="24" t="s">
        <v>43</v>
      </c>
      <c r="C53" s="25">
        <f t="shared" si="0"/>
        <v>5900</v>
      </c>
      <c r="D53" s="26"/>
      <c r="E53" s="26">
        <v>5900</v>
      </c>
      <c r="F53" s="26"/>
    </row>
    <row r="54" spans="1:6" ht="25.5" x14ac:dyDescent="0.2">
      <c r="A54" s="23">
        <v>19010200</v>
      </c>
      <c r="B54" s="24" t="s">
        <v>44</v>
      </c>
      <c r="C54" s="25">
        <f t="shared" si="0"/>
        <v>7200</v>
      </c>
      <c r="D54" s="26"/>
      <c r="E54" s="26">
        <v>7200</v>
      </c>
      <c r="F54" s="26"/>
    </row>
    <row r="55" spans="1:6" ht="51" x14ac:dyDescent="0.2">
      <c r="A55" s="23">
        <v>19010300</v>
      </c>
      <c r="B55" s="24" t="s">
        <v>45</v>
      </c>
      <c r="C55" s="25">
        <f t="shared" si="0"/>
        <v>5300</v>
      </c>
      <c r="D55" s="26"/>
      <c r="E55" s="26">
        <v>5300</v>
      </c>
      <c r="F55" s="26"/>
    </row>
    <row r="56" spans="1:6" x14ac:dyDescent="0.2">
      <c r="A56" s="19">
        <v>20000000</v>
      </c>
      <c r="B56" s="20" t="s">
        <v>46</v>
      </c>
      <c r="C56" s="21">
        <f t="shared" si="0"/>
        <v>2095040</v>
      </c>
      <c r="D56" s="36">
        <f>D57+D62+D72+D76</f>
        <v>394040</v>
      </c>
      <c r="E56" s="36">
        <f t="shared" ref="E56:F56" si="3">E57+E62+E72+E76</f>
        <v>1701000</v>
      </c>
      <c r="F56" s="36">
        <f t="shared" si="3"/>
        <v>0</v>
      </c>
    </row>
    <row r="57" spans="1:6" ht="25.5" x14ac:dyDescent="0.2">
      <c r="A57" s="19">
        <v>21000000</v>
      </c>
      <c r="B57" s="20" t="s">
        <v>47</v>
      </c>
      <c r="C57" s="21">
        <f t="shared" si="0"/>
        <v>62740</v>
      </c>
      <c r="D57" s="22">
        <f>D58</f>
        <v>62740</v>
      </c>
      <c r="E57" s="22"/>
      <c r="F57" s="22"/>
    </row>
    <row r="58" spans="1:6" x14ac:dyDescent="0.2">
      <c r="A58" s="19">
        <v>21080000</v>
      </c>
      <c r="B58" s="20" t="s">
        <v>48</v>
      </c>
      <c r="C58" s="21">
        <f t="shared" si="0"/>
        <v>62740</v>
      </c>
      <c r="D58" s="22">
        <f>D59+D60+D61</f>
        <v>62740</v>
      </c>
      <c r="E58" s="22"/>
      <c r="F58" s="22"/>
    </row>
    <row r="59" spans="1:6" x14ac:dyDescent="0.2">
      <c r="A59" s="23">
        <v>21081100</v>
      </c>
      <c r="B59" s="24" t="s">
        <v>49</v>
      </c>
      <c r="C59" s="25">
        <f t="shared" si="0"/>
        <v>25740</v>
      </c>
      <c r="D59" s="26">
        <v>25740</v>
      </c>
      <c r="E59" s="26"/>
      <c r="F59" s="26"/>
    </row>
    <row r="60" spans="1:6" ht="51" x14ac:dyDescent="0.2">
      <c r="A60" s="23">
        <v>21081500</v>
      </c>
      <c r="B60" s="24" t="s">
        <v>50</v>
      </c>
      <c r="C60" s="25">
        <f t="shared" si="0"/>
        <v>37000</v>
      </c>
      <c r="D60" s="26">
        <v>37000</v>
      </c>
      <c r="E60" s="26"/>
      <c r="F60" s="26"/>
    </row>
    <row r="61" spans="1:6" x14ac:dyDescent="0.2">
      <c r="A61" s="23">
        <v>21081700</v>
      </c>
      <c r="B61" s="24" t="s">
        <v>51</v>
      </c>
      <c r="C61" s="25">
        <f t="shared" si="0"/>
        <v>0</v>
      </c>
      <c r="D61" s="26">
        <v>0</v>
      </c>
      <c r="E61" s="26"/>
      <c r="F61" s="26"/>
    </row>
    <row r="62" spans="1:6" ht="25.5" x14ac:dyDescent="0.2">
      <c r="A62" s="19">
        <v>22000000</v>
      </c>
      <c r="B62" s="20" t="s">
        <v>52</v>
      </c>
      <c r="C62" s="21">
        <f t="shared" si="0"/>
        <v>306300</v>
      </c>
      <c r="D62" s="36">
        <f>D63+D67+D69</f>
        <v>306300</v>
      </c>
      <c r="E62" s="22"/>
      <c r="F62" s="22"/>
    </row>
    <row r="63" spans="1:6" x14ac:dyDescent="0.2">
      <c r="A63" s="19">
        <v>22010000</v>
      </c>
      <c r="B63" s="20" t="s">
        <v>53</v>
      </c>
      <c r="C63" s="21">
        <f t="shared" si="0"/>
        <v>298500</v>
      </c>
      <c r="D63" s="22">
        <f>D64+D65+D66</f>
        <v>298500</v>
      </c>
      <c r="E63" s="22"/>
      <c r="F63" s="22"/>
    </row>
    <row r="64" spans="1:6" ht="51" x14ac:dyDescent="0.2">
      <c r="A64" s="23">
        <v>22010300</v>
      </c>
      <c r="B64" s="24" t="s">
        <v>54</v>
      </c>
      <c r="C64" s="25">
        <f t="shared" si="0"/>
        <v>24000</v>
      </c>
      <c r="D64" s="26">
        <v>24000</v>
      </c>
      <c r="E64" s="26"/>
      <c r="F64" s="26"/>
    </row>
    <row r="65" spans="1:6" ht="25.5" x14ac:dyDescent="0.2">
      <c r="A65" s="23">
        <v>22012500</v>
      </c>
      <c r="B65" s="24" t="s">
        <v>55</v>
      </c>
      <c r="C65" s="25">
        <f t="shared" si="0"/>
        <v>34500</v>
      </c>
      <c r="D65" s="26">
        <v>34500</v>
      </c>
      <c r="E65" s="26"/>
      <c r="F65" s="26"/>
    </row>
    <row r="66" spans="1:6" ht="38.25" x14ac:dyDescent="0.2">
      <c r="A66" s="23">
        <v>22012600</v>
      </c>
      <c r="B66" s="24" t="s">
        <v>56</v>
      </c>
      <c r="C66" s="25">
        <f t="shared" si="0"/>
        <v>240000</v>
      </c>
      <c r="D66" s="26">
        <v>240000</v>
      </c>
      <c r="E66" s="26"/>
      <c r="F66" s="26"/>
    </row>
    <row r="67" spans="1:6" ht="38.25" x14ac:dyDescent="0.2">
      <c r="A67" s="19">
        <v>22080000</v>
      </c>
      <c r="B67" s="20" t="s">
        <v>57</v>
      </c>
      <c r="C67" s="21">
        <f t="shared" si="0"/>
        <v>4700</v>
      </c>
      <c r="D67" s="22">
        <f>D68</f>
        <v>4700</v>
      </c>
      <c r="E67" s="22"/>
      <c r="F67" s="22"/>
    </row>
    <row r="68" spans="1:6" ht="51" x14ac:dyDescent="0.2">
      <c r="A68" s="23">
        <v>22080400</v>
      </c>
      <c r="B68" s="24" t="s">
        <v>256</v>
      </c>
      <c r="C68" s="25">
        <f t="shared" si="0"/>
        <v>4700</v>
      </c>
      <c r="D68" s="26">
        <v>4700</v>
      </c>
      <c r="E68" s="26"/>
      <c r="F68" s="26"/>
    </row>
    <row r="69" spans="1:6" x14ac:dyDescent="0.2">
      <c r="A69" s="19">
        <v>22090000</v>
      </c>
      <c r="B69" s="20" t="s">
        <v>58</v>
      </c>
      <c r="C69" s="21">
        <f t="shared" si="0"/>
        <v>3100</v>
      </c>
      <c r="D69" s="22">
        <f>D70+D71</f>
        <v>3100</v>
      </c>
      <c r="E69" s="22"/>
      <c r="F69" s="22"/>
    </row>
    <row r="70" spans="1:6" ht="51" x14ac:dyDescent="0.2">
      <c r="A70" s="23">
        <v>22090100</v>
      </c>
      <c r="B70" s="24" t="s">
        <v>59</v>
      </c>
      <c r="C70" s="25">
        <f t="shared" si="0"/>
        <v>1500</v>
      </c>
      <c r="D70" s="26">
        <v>1500</v>
      </c>
      <c r="E70" s="26"/>
      <c r="F70" s="26"/>
    </row>
    <row r="71" spans="1:6" ht="38.25" x14ac:dyDescent="0.2">
      <c r="A71" s="23">
        <v>22090400</v>
      </c>
      <c r="B71" s="24" t="s">
        <v>60</v>
      </c>
      <c r="C71" s="25">
        <f t="shared" si="0"/>
        <v>1600</v>
      </c>
      <c r="D71" s="26">
        <v>1600</v>
      </c>
      <c r="E71" s="26"/>
      <c r="F71" s="26"/>
    </row>
    <row r="72" spans="1:6" x14ac:dyDescent="0.2">
      <c r="A72" s="19">
        <v>24000000</v>
      </c>
      <c r="B72" s="20" t="s">
        <v>61</v>
      </c>
      <c r="C72" s="21">
        <f t="shared" si="0"/>
        <v>25000</v>
      </c>
      <c r="D72" s="36">
        <f>D73</f>
        <v>25000</v>
      </c>
      <c r="E72" s="22"/>
      <c r="F72" s="22"/>
    </row>
    <row r="73" spans="1:6" x14ac:dyDescent="0.2">
      <c r="A73" s="19">
        <v>24060000</v>
      </c>
      <c r="B73" s="20" t="s">
        <v>48</v>
      </c>
      <c r="C73" s="21">
        <f t="shared" si="0"/>
        <v>25000</v>
      </c>
      <c r="D73" s="22">
        <f>D75+D74</f>
        <v>25000</v>
      </c>
      <c r="E73" s="22"/>
      <c r="F73" s="22"/>
    </row>
    <row r="74" spans="1:6" x14ac:dyDescent="0.2">
      <c r="A74" s="31" t="s">
        <v>261</v>
      </c>
      <c r="B74" s="32" t="s">
        <v>48</v>
      </c>
      <c r="C74" s="33">
        <f t="shared" si="0"/>
        <v>19000</v>
      </c>
      <c r="D74" s="34">
        <v>19000</v>
      </c>
      <c r="E74" s="22"/>
      <c r="F74" s="22"/>
    </row>
    <row r="75" spans="1:6" ht="86.25" customHeight="1" x14ac:dyDescent="0.2">
      <c r="A75" s="23">
        <v>24062200</v>
      </c>
      <c r="B75" s="35" t="s">
        <v>262</v>
      </c>
      <c r="C75" s="25">
        <f t="shared" si="0"/>
        <v>6000</v>
      </c>
      <c r="D75" s="26">
        <v>6000</v>
      </c>
      <c r="E75" s="26"/>
      <c r="F75" s="26"/>
    </row>
    <row r="76" spans="1:6" x14ac:dyDescent="0.2">
      <c r="A76" s="19">
        <v>25000000</v>
      </c>
      <c r="B76" s="20" t="s">
        <v>62</v>
      </c>
      <c r="C76" s="21">
        <f t="shared" si="0"/>
        <v>1701000</v>
      </c>
      <c r="D76" s="22">
        <f>D77</f>
        <v>0</v>
      </c>
      <c r="E76" s="22">
        <f t="shared" ref="E76:F76" si="4">E77</f>
        <v>1701000</v>
      </c>
      <c r="F76" s="22">
        <f t="shared" si="4"/>
        <v>0</v>
      </c>
    </row>
    <row r="77" spans="1:6" ht="38.25" x14ac:dyDescent="0.2">
      <c r="A77" s="19">
        <v>25010000</v>
      </c>
      <c r="B77" s="20" t="s">
        <v>63</v>
      </c>
      <c r="C77" s="21">
        <f t="shared" si="0"/>
        <v>1701000</v>
      </c>
      <c r="D77" s="22">
        <f>D78+D79</f>
        <v>0</v>
      </c>
      <c r="E77" s="22">
        <f t="shared" ref="E77:F77" si="5">E78+E79</f>
        <v>1701000</v>
      </c>
      <c r="F77" s="22">
        <f t="shared" si="5"/>
        <v>0</v>
      </c>
    </row>
    <row r="78" spans="1:6" ht="25.5" x14ac:dyDescent="0.2">
      <c r="A78" s="23">
        <v>25010100</v>
      </c>
      <c r="B78" s="24" t="s">
        <v>64</v>
      </c>
      <c r="C78" s="25">
        <f t="shared" ref="C78:C97" si="6">D78+E78</f>
        <v>1541000</v>
      </c>
      <c r="D78" s="26"/>
      <c r="E78" s="26">
        <v>1541000</v>
      </c>
      <c r="F78" s="26"/>
    </row>
    <row r="79" spans="1:6" ht="51" x14ac:dyDescent="0.2">
      <c r="A79" s="23">
        <v>25010300</v>
      </c>
      <c r="B79" s="24" t="s">
        <v>65</v>
      </c>
      <c r="C79" s="25">
        <f t="shared" si="6"/>
        <v>160000</v>
      </c>
      <c r="D79" s="26"/>
      <c r="E79" s="26">
        <v>160000</v>
      </c>
      <c r="F79" s="26"/>
    </row>
    <row r="80" spans="1:6" ht="25.5" x14ac:dyDescent="0.2">
      <c r="A80" s="27"/>
      <c r="B80" s="28" t="s">
        <v>66</v>
      </c>
      <c r="C80" s="21">
        <f t="shared" si="6"/>
        <v>82186500</v>
      </c>
      <c r="D80" s="21">
        <f>D56+D13</f>
        <v>80467100</v>
      </c>
      <c r="E80" s="21">
        <f>E13+E56</f>
        <v>1719400</v>
      </c>
      <c r="F80" s="21"/>
    </row>
    <row r="81" spans="1:6" x14ac:dyDescent="0.2">
      <c r="A81" s="19">
        <v>40000000</v>
      </c>
      <c r="B81" s="20" t="s">
        <v>67</v>
      </c>
      <c r="C81" s="21">
        <f t="shared" si="6"/>
        <v>36212500</v>
      </c>
      <c r="D81" s="22">
        <f>D82</f>
        <v>36212500</v>
      </c>
      <c r="E81" s="22"/>
      <c r="F81" s="22"/>
    </row>
    <row r="82" spans="1:6" x14ac:dyDescent="0.2">
      <c r="A82" s="19">
        <v>41000000</v>
      </c>
      <c r="B82" s="20" t="s">
        <v>68</v>
      </c>
      <c r="C82" s="21">
        <f t="shared" si="6"/>
        <v>36212500</v>
      </c>
      <c r="D82" s="22">
        <f>D83+D85+D88+D90</f>
        <v>36212500</v>
      </c>
      <c r="E82" s="22"/>
      <c r="F82" s="22"/>
    </row>
    <row r="83" spans="1:6" ht="25.5" x14ac:dyDescent="0.2">
      <c r="A83" s="19">
        <v>41020000</v>
      </c>
      <c r="B83" s="20" t="s">
        <v>69</v>
      </c>
      <c r="C83" s="21">
        <f t="shared" si="6"/>
        <v>0</v>
      </c>
      <c r="D83" s="22">
        <f>D84</f>
        <v>0</v>
      </c>
      <c r="E83" s="22"/>
      <c r="F83" s="22"/>
    </row>
    <row r="84" spans="1:6" x14ac:dyDescent="0.2">
      <c r="A84" s="23">
        <v>41020100</v>
      </c>
      <c r="B84" s="24" t="s">
        <v>70</v>
      </c>
      <c r="C84" s="25">
        <f t="shared" si="6"/>
        <v>0</v>
      </c>
      <c r="D84" s="26"/>
      <c r="E84" s="26"/>
      <c r="F84" s="26"/>
    </row>
    <row r="85" spans="1:6" ht="25.5" x14ac:dyDescent="0.2">
      <c r="A85" s="19">
        <v>41030000</v>
      </c>
      <c r="B85" s="20" t="s">
        <v>71</v>
      </c>
      <c r="C85" s="21">
        <f t="shared" si="6"/>
        <v>34853100</v>
      </c>
      <c r="D85" s="22">
        <f>D86+D87</f>
        <v>34853100</v>
      </c>
      <c r="E85" s="22"/>
      <c r="F85" s="22"/>
    </row>
    <row r="86" spans="1:6" ht="25.5" x14ac:dyDescent="0.2">
      <c r="A86" s="23">
        <v>41033900</v>
      </c>
      <c r="B86" s="24" t="s">
        <v>72</v>
      </c>
      <c r="C86" s="25">
        <v>34853100</v>
      </c>
      <c r="D86" s="26">
        <v>34853100</v>
      </c>
      <c r="E86" s="26"/>
      <c r="F86" s="26"/>
    </row>
    <row r="87" spans="1:6" ht="51" x14ac:dyDescent="0.2">
      <c r="A87" s="23">
        <v>41035500</v>
      </c>
      <c r="B87" s="24" t="s">
        <v>257</v>
      </c>
      <c r="C87" s="25">
        <f t="shared" si="6"/>
        <v>0</v>
      </c>
      <c r="D87" s="26"/>
      <c r="E87" s="26"/>
      <c r="F87" s="26"/>
    </row>
    <row r="88" spans="1:6" ht="25.5" x14ac:dyDescent="0.2">
      <c r="A88" s="19">
        <v>41040000</v>
      </c>
      <c r="B88" s="20" t="s">
        <v>73</v>
      </c>
      <c r="C88" s="21">
        <f t="shared" si="6"/>
        <v>0</v>
      </c>
      <c r="D88" s="22">
        <f>D89</f>
        <v>0</v>
      </c>
      <c r="E88" s="22"/>
      <c r="F88" s="22"/>
    </row>
    <row r="89" spans="1:6" ht="63.75" x14ac:dyDescent="0.2">
      <c r="A89" s="23">
        <v>41040200</v>
      </c>
      <c r="B89" s="24" t="s">
        <v>74</v>
      </c>
      <c r="C89" s="25">
        <f t="shared" si="6"/>
        <v>0</v>
      </c>
      <c r="D89" s="26"/>
      <c r="E89" s="26"/>
      <c r="F89" s="26"/>
    </row>
    <row r="90" spans="1:6" ht="25.5" x14ac:dyDescent="0.2">
      <c r="A90" s="19">
        <v>41050000</v>
      </c>
      <c r="B90" s="20" t="s">
        <v>75</v>
      </c>
      <c r="C90" s="21">
        <f t="shared" si="6"/>
        <v>1359400</v>
      </c>
      <c r="D90" s="22">
        <f>D91+D92+D93+D95+D96</f>
        <v>1359400</v>
      </c>
      <c r="E90" s="22"/>
      <c r="F90" s="22"/>
    </row>
    <row r="91" spans="1:6" ht="89.25" x14ac:dyDescent="0.2">
      <c r="A91" s="23">
        <v>41050900</v>
      </c>
      <c r="B91" s="24" t="s">
        <v>258</v>
      </c>
      <c r="C91" s="25">
        <f t="shared" si="6"/>
        <v>0</v>
      </c>
      <c r="D91" s="26"/>
      <c r="E91" s="26"/>
      <c r="F91" s="26"/>
    </row>
    <row r="92" spans="1:6" ht="38.25" x14ac:dyDescent="0.2">
      <c r="A92" s="23">
        <v>41051000</v>
      </c>
      <c r="B92" s="24" t="s">
        <v>76</v>
      </c>
      <c r="C92" s="25">
        <f t="shared" si="6"/>
        <v>1107400</v>
      </c>
      <c r="D92" s="26">
        <v>1107400</v>
      </c>
      <c r="E92" s="26"/>
      <c r="F92" s="26"/>
    </row>
    <row r="93" spans="1:6" ht="57.75" customHeight="1" x14ac:dyDescent="0.2">
      <c r="A93" s="23">
        <v>41051200</v>
      </c>
      <c r="B93" s="24" t="s">
        <v>77</v>
      </c>
      <c r="C93" s="25">
        <f t="shared" si="6"/>
        <v>252000</v>
      </c>
      <c r="D93" s="26">
        <v>252000</v>
      </c>
      <c r="E93" s="26"/>
      <c r="F93" s="26"/>
    </row>
    <row r="94" spans="1:6" ht="67.5" customHeight="1" x14ac:dyDescent="0.2">
      <c r="A94" s="23">
        <v>41051400</v>
      </c>
      <c r="B94" s="24" t="s">
        <v>259</v>
      </c>
      <c r="C94" s="25">
        <f t="shared" si="6"/>
        <v>0</v>
      </c>
      <c r="D94" s="26"/>
      <c r="E94" s="26"/>
      <c r="F94" s="26"/>
    </row>
    <row r="95" spans="1:6" x14ac:dyDescent="0.2">
      <c r="A95" s="23">
        <v>41053900</v>
      </c>
      <c r="B95" s="24" t="s">
        <v>152</v>
      </c>
      <c r="C95" s="25">
        <f t="shared" si="6"/>
        <v>0</v>
      </c>
      <c r="D95" s="26"/>
      <c r="E95" s="26"/>
      <c r="F95" s="26"/>
    </row>
    <row r="96" spans="1:6" ht="58.5" customHeight="1" x14ac:dyDescent="0.2">
      <c r="A96" s="23">
        <v>41055000</v>
      </c>
      <c r="B96" s="24" t="s">
        <v>260</v>
      </c>
      <c r="C96" s="25">
        <f t="shared" si="6"/>
        <v>0</v>
      </c>
      <c r="D96" s="26"/>
      <c r="E96" s="26"/>
      <c r="F96" s="26"/>
    </row>
    <row r="97" spans="1:6" x14ac:dyDescent="0.2">
      <c r="A97" s="29" t="s">
        <v>80</v>
      </c>
      <c r="B97" s="28" t="s">
        <v>79</v>
      </c>
      <c r="C97" s="21">
        <f t="shared" si="6"/>
        <v>118399000</v>
      </c>
      <c r="D97" s="21">
        <f>D80+D81</f>
        <v>116679600</v>
      </c>
      <c r="E97" s="21">
        <f>E80+E81</f>
        <v>1719400</v>
      </c>
      <c r="F97" s="21"/>
    </row>
    <row r="98" spans="1:6" x14ac:dyDescent="0.2">
      <c r="D98" s="38"/>
    </row>
    <row r="100" spans="1:6" x14ac:dyDescent="0.2">
      <c r="B100" s="30" t="s">
        <v>81</v>
      </c>
      <c r="E100" s="30" t="s">
        <v>82</v>
      </c>
    </row>
  </sheetData>
  <mergeCells count="9">
    <mergeCell ref="D3:F3"/>
    <mergeCell ref="A6:F6"/>
    <mergeCell ref="A9:A11"/>
    <mergeCell ref="B9:B11"/>
    <mergeCell ref="C9:C11"/>
    <mergeCell ref="D9:D11"/>
    <mergeCell ref="E9:F9"/>
    <mergeCell ref="E10:E11"/>
    <mergeCell ref="F10:F11"/>
  </mergeCells>
  <conditionalFormatting sqref="A74">
    <cfRule type="expression" dxfId="1" priority="2" stopIfTrue="1">
      <formula>XFD74=1</formula>
    </cfRule>
  </conditionalFormatting>
  <conditionalFormatting sqref="B75">
    <cfRule type="expression" dxfId="0" priority="1" stopIfTrue="1">
      <formula>XFD75=1</formula>
    </cfRule>
  </conditionalFormatting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12" sqref="A12:F12"/>
    </sheetView>
  </sheetViews>
  <sheetFormatPr defaultRowHeight="12.75" x14ac:dyDescent="0.2"/>
  <cols>
    <col min="1" max="1" width="11.28515625" customWidth="1"/>
    <col min="2" max="2" width="41.140625" customWidth="1"/>
    <col min="3" max="3" width="14.7109375" customWidth="1"/>
    <col min="4" max="6" width="14.28515625" customWidth="1"/>
  </cols>
  <sheetData>
    <row r="1" spans="1:6" x14ac:dyDescent="0.2">
      <c r="A1" s="40"/>
      <c r="B1" s="40"/>
      <c r="C1" s="40"/>
      <c r="D1" s="40" t="s">
        <v>87</v>
      </c>
      <c r="E1" s="40"/>
      <c r="F1" s="40"/>
    </row>
    <row r="2" spans="1:6" x14ac:dyDescent="0.2">
      <c r="A2" s="40"/>
      <c r="B2" s="40"/>
      <c r="C2" s="40"/>
      <c r="D2" s="40" t="s">
        <v>85</v>
      </c>
      <c r="E2" s="40"/>
      <c r="F2" s="40"/>
    </row>
    <row r="3" spans="1:6" ht="28.9" customHeight="1" x14ac:dyDescent="0.2">
      <c r="A3" s="40"/>
      <c r="B3" s="40"/>
      <c r="C3" s="40"/>
      <c r="D3" s="183" t="s">
        <v>86</v>
      </c>
      <c r="E3" s="183"/>
      <c r="F3" s="183"/>
    </row>
    <row r="4" spans="1:6" x14ac:dyDescent="0.2">
      <c r="A4" s="40"/>
      <c r="B4" s="40"/>
      <c r="C4" s="40"/>
      <c r="D4" s="40"/>
      <c r="E4" s="40"/>
      <c r="F4" s="40"/>
    </row>
    <row r="5" spans="1:6" ht="25.5" customHeight="1" x14ac:dyDescent="0.2">
      <c r="A5" s="184" t="s">
        <v>88</v>
      </c>
      <c r="B5" s="185"/>
      <c r="C5" s="185"/>
      <c r="D5" s="185"/>
      <c r="E5" s="185"/>
      <c r="F5" s="185"/>
    </row>
    <row r="6" spans="1:6" ht="25.5" customHeight="1" x14ac:dyDescent="0.2">
      <c r="A6" s="84" t="s">
        <v>83</v>
      </c>
      <c r="B6" s="77"/>
      <c r="C6" s="77"/>
      <c r="D6" s="77"/>
      <c r="E6" s="77"/>
      <c r="F6" s="77"/>
    </row>
    <row r="7" spans="1:6" x14ac:dyDescent="0.2">
      <c r="A7" s="85" t="s">
        <v>84</v>
      </c>
      <c r="B7" s="40"/>
      <c r="C7" s="40"/>
      <c r="D7" s="40"/>
      <c r="E7" s="40"/>
      <c r="F7" s="43" t="s">
        <v>1</v>
      </c>
    </row>
    <row r="8" spans="1:6" x14ac:dyDescent="0.2">
      <c r="A8" s="186" t="s">
        <v>2</v>
      </c>
      <c r="B8" s="186" t="s">
        <v>89</v>
      </c>
      <c r="C8" s="187" t="s">
        <v>4</v>
      </c>
      <c r="D8" s="186" t="s">
        <v>5</v>
      </c>
      <c r="E8" s="186" t="s">
        <v>6</v>
      </c>
      <c r="F8" s="186"/>
    </row>
    <row r="9" spans="1:6" x14ac:dyDescent="0.2">
      <c r="A9" s="186"/>
      <c r="B9" s="186"/>
      <c r="C9" s="186"/>
      <c r="D9" s="186"/>
      <c r="E9" s="186" t="s">
        <v>7</v>
      </c>
      <c r="F9" s="186" t="s">
        <v>8</v>
      </c>
    </row>
    <row r="10" spans="1:6" x14ac:dyDescent="0.2">
      <c r="A10" s="186"/>
      <c r="B10" s="186"/>
      <c r="C10" s="186"/>
      <c r="D10" s="186"/>
      <c r="E10" s="186"/>
      <c r="F10" s="186"/>
    </row>
    <row r="11" spans="1:6" x14ac:dyDescent="0.2">
      <c r="A11" s="44">
        <v>1</v>
      </c>
      <c r="B11" s="44">
        <v>2</v>
      </c>
      <c r="C11" s="86">
        <v>3</v>
      </c>
      <c r="D11" s="44">
        <v>4</v>
      </c>
      <c r="E11" s="44">
        <v>5</v>
      </c>
      <c r="F11" s="44">
        <v>6</v>
      </c>
    </row>
    <row r="12" spans="1:6" ht="21" customHeight="1" x14ac:dyDescent="0.2">
      <c r="A12" s="180" t="s">
        <v>90</v>
      </c>
      <c r="B12" s="181"/>
      <c r="C12" s="181"/>
      <c r="D12" s="181"/>
      <c r="E12" s="181"/>
      <c r="F12" s="182"/>
    </row>
    <row r="13" spans="1:6" x14ac:dyDescent="0.2">
      <c r="A13" s="47">
        <v>200000</v>
      </c>
      <c r="B13" s="48" t="s">
        <v>91</v>
      </c>
      <c r="C13" s="87">
        <f>D13+E13</f>
        <v>0</v>
      </c>
      <c r="D13" s="88">
        <v>-3350000</v>
      </c>
      <c r="E13" s="88">
        <v>3350000</v>
      </c>
      <c r="F13" s="88">
        <v>3350000</v>
      </c>
    </row>
    <row r="14" spans="1:6" ht="25.5" x14ac:dyDescent="0.2">
      <c r="A14" s="47">
        <v>208000</v>
      </c>
      <c r="B14" s="48" t="s">
        <v>92</v>
      </c>
      <c r="C14" s="87">
        <f>D14+E14</f>
        <v>0</v>
      </c>
      <c r="D14" s="88">
        <v>-3350000</v>
      </c>
      <c r="E14" s="88">
        <v>3350000</v>
      </c>
      <c r="F14" s="88">
        <v>3350000</v>
      </c>
    </row>
    <row r="15" spans="1:6" ht="38.25" x14ac:dyDescent="0.2">
      <c r="A15" s="89">
        <v>208400</v>
      </c>
      <c r="B15" s="51" t="s">
        <v>93</v>
      </c>
      <c r="C15" s="90">
        <f>D15+E15</f>
        <v>0</v>
      </c>
      <c r="D15" s="91">
        <v>-3350000</v>
      </c>
      <c r="E15" s="91">
        <v>3350000</v>
      </c>
      <c r="F15" s="91">
        <v>3350000</v>
      </c>
    </row>
    <row r="16" spans="1:6" x14ac:dyDescent="0.2">
      <c r="A16" s="92" t="s">
        <v>80</v>
      </c>
      <c r="B16" s="93" t="s">
        <v>94</v>
      </c>
      <c r="C16" s="87">
        <f>D16+E16</f>
        <v>0</v>
      </c>
      <c r="D16" s="87">
        <v>-3350000</v>
      </c>
      <c r="E16" s="87">
        <v>3350000</v>
      </c>
      <c r="F16" s="87">
        <v>3350000</v>
      </c>
    </row>
    <row r="17" spans="1:6" ht="21" customHeight="1" x14ac:dyDescent="0.2">
      <c r="A17" s="180" t="s">
        <v>95</v>
      </c>
      <c r="B17" s="181"/>
      <c r="C17" s="181"/>
      <c r="D17" s="181"/>
      <c r="E17" s="181"/>
      <c r="F17" s="182"/>
    </row>
    <row r="18" spans="1:6" x14ac:dyDescent="0.2">
      <c r="A18" s="47">
        <v>600000</v>
      </c>
      <c r="B18" s="48" t="s">
        <v>96</v>
      </c>
      <c r="C18" s="87">
        <f>D18+E18</f>
        <v>0</v>
      </c>
      <c r="D18" s="88">
        <v>-3350000</v>
      </c>
      <c r="E18" s="88">
        <v>3350000</v>
      </c>
      <c r="F18" s="88">
        <v>3350000</v>
      </c>
    </row>
    <row r="19" spans="1:6" x14ac:dyDescent="0.2">
      <c r="A19" s="47">
        <v>602000</v>
      </c>
      <c r="B19" s="48" t="s">
        <v>97</v>
      </c>
      <c r="C19" s="87">
        <f>D19+E19</f>
        <v>0</v>
      </c>
      <c r="D19" s="88">
        <v>-3350000</v>
      </c>
      <c r="E19" s="88">
        <v>3350000</v>
      </c>
      <c r="F19" s="88">
        <v>3350000</v>
      </c>
    </row>
    <row r="20" spans="1:6" ht="38.25" x14ac:dyDescent="0.2">
      <c r="A20" s="89">
        <v>602400</v>
      </c>
      <c r="B20" s="51" t="s">
        <v>93</v>
      </c>
      <c r="C20" s="90">
        <f>D20+E20</f>
        <v>0</v>
      </c>
      <c r="D20" s="88">
        <v>-3350000</v>
      </c>
      <c r="E20" s="88">
        <v>3350000</v>
      </c>
      <c r="F20" s="88">
        <v>3350000</v>
      </c>
    </row>
    <row r="21" spans="1:6" x14ac:dyDescent="0.2">
      <c r="A21" s="92" t="s">
        <v>80</v>
      </c>
      <c r="B21" s="93" t="s">
        <v>94</v>
      </c>
      <c r="C21" s="87">
        <f>D21+E21</f>
        <v>0</v>
      </c>
      <c r="D21" s="88">
        <v>-3350000</v>
      </c>
      <c r="E21" s="88">
        <v>3350000</v>
      </c>
      <c r="F21" s="88">
        <v>3350000</v>
      </c>
    </row>
    <row r="22" spans="1:6" x14ac:dyDescent="0.2">
      <c r="A22" s="40"/>
      <c r="B22" s="40"/>
      <c r="C22" s="40"/>
      <c r="D22" s="40"/>
      <c r="E22" s="40"/>
      <c r="F22" s="40"/>
    </row>
    <row r="23" spans="1:6" x14ac:dyDescent="0.2">
      <c r="A23" s="40"/>
      <c r="B23" s="40"/>
      <c r="C23" s="40"/>
      <c r="D23" s="40"/>
      <c r="E23" s="40"/>
      <c r="F23" s="40"/>
    </row>
    <row r="24" spans="1:6" x14ac:dyDescent="0.2">
      <c r="A24" s="40"/>
      <c r="B24" s="76" t="s">
        <v>81</v>
      </c>
      <c r="C24" s="40"/>
      <c r="D24" s="40"/>
      <c r="E24" s="76" t="s">
        <v>82</v>
      </c>
      <c r="F24" s="40"/>
    </row>
    <row r="25" spans="1:6" x14ac:dyDescent="0.2">
      <c r="A25" s="40"/>
      <c r="B25" s="40"/>
      <c r="C25" s="40"/>
      <c r="D25" s="40"/>
      <c r="E25" s="40"/>
      <c r="F25" s="40"/>
    </row>
    <row r="26" spans="1:6" x14ac:dyDescent="0.2">
      <c r="A26" s="40"/>
      <c r="B26" s="40"/>
      <c r="C26" s="40"/>
      <c r="D26" s="40"/>
      <c r="E26" s="40"/>
      <c r="F26" s="40"/>
    </row>
  </sheetData>
  <mergeCells count="11">
    <mergeCell ref="A12:F12"/>
    <mergeCell ref="A17:F17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31" zoomScaleNormal="100" workbookViewId="0">
      <selection activeCell="A46" sqref="A46"/>
    </sheetView>
  </sheetViews>
  <sheetFormatPr defaultRowHeight="12.75" x14ac:dyDescent="0.2"/>
  <cols>
    <col min="1" max="2" width="12.140625" customWidth="1"/>
    <col min="3" max="3" width="12.140625" style="81" customWidth="1"/>
    <col min="4" max="4" width="40.7109375" customWidth="1"/>
    <col min="5" max="16" width="13.7109375" customWidth="1"/>
  </cols>
  <sheetData>
    <row r="1" spans="1:16" x14ac:dyDescent="0.2">
      <c r="A1" s="40"/>
      <c r="B1" s="40"/>
      <c r="C1" s="94"/>
      <c r="D1" s="40"/>
      <c r="E1" s="40"/>
      <c r="F1" s="40"/>
      <c r="G1" s="40"/>
      <c r="H1" s="40"/>
      <c r="I1" s="40"/>
      <c r="J1" s="40"/>
      <c r="K1" s="40"/>
      <c r="L1" s="40"/>
      <c r="M1" s="40" t="s">
        <v>98</v>
      </c>
      <c r="N1" s="40"/>
      <c r="O1" s="40"/>
      <c r="P1" s="40"/>
    </row>
    <row r="2" spans="1:16" x14ac:dyDescent="0.2">
      <c r="A2" s="40"/>
      <c r="B2" s="40"/>
      <c r="C2" s="94"/>
      <c r="D2" s="40"/>
      <c r="E2" s="40"/>
      <c r="F2" s="40"/>
      <c r="G2" s="40"/>
      <c r="H2" s="40"/>
      <c r="I2" s="40"/>
      <c r="J2" s="40"/>
      <c r="K2" s="40"/>
      <c r="L2" s="40"/>
      <c r="M2" s="40" t="s">
        <v>85</v>
      </c>
      <c r="N2" s="40"/>
      <c r="O2" s="40"/>
      <c r="P2" s="40"/>
    </row>
    <row r="3" spans="1:16" ht="28.15" customHeight="1" x14ac:dyDescent="0.2">
      <c r="A3" s="40"/>
      <c r="B3" s="40"/>
      <c r="C3" s="94"/>
      <c r="D3" s="40"/>
      <c r="E3" s="40"/>
      <c r="F3" s="40"/>
      <c r="G3" s="40"/>
      <c r="H3" s="40"/>
      <c r="I3" s="40"/>
      <c r="J3" s="40"/>
      <c r="K3" s="40"/>
      <c r="L3" s="40"/>
      <c r="M3" s="183" t="s">
        <v>264</v>
      </c>
      <c r="N3" s="183"/>
      <c r="O3" s="183"/>
      <c r="P3" s="183"/>
    </row>
    <row r="4" spans="1:16" x14ac:dyDescent="0.2">
      <c r="A4" s="40"/>
      <c r="B4" s="40"/>
      <c r="C4" s="94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x14ac:dyDescent="0.2">
      <c r="A5" s="188" t="s">
        <v>99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</row>
    <row r="6" spans="1:16" x14ac:dyDescent="0.2">
      <c r="A6" s="188" t="s">
        <v>302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</row>
    <row r="7" spans="1:16" x14ac:dyDescent="0.2">
      <c r="A7" s="84" t="s">
        <v>83</v>
      </c>
      <c r="B7" s="77"/>
      <c r="C7" s="95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x14ac:dyDescent="0.2">
      <c r="A8" s="85" t="s">
        <v>84</v>
      </c>
      <c r="B8" s="40"/>
      <c r="C8" s="94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3" t="s">
        <v>101</v>
      </c>
    </row>
    <row r="9" spans="1:16" x14ac:dyDescent="0.2">
      <c r="A9" s="189" t="s">
        <v>102</v>
      </c>
      <c r="B9" s="189" t="s">
        <v>103</v>
      </c>
      <c r="C9" s="190" t="s">
        <v>104</v>
      </c>
      <c r="D9" s="186" t="s">
        <v>105</v>
      </c>
      <c r="E9" s="186" t="s">
        <v>5</v>
      </c>
      <c r="F9" s="186"/>
      <c r="G9" s="186"/>
      <c r="H9" s="186"/>
      <c r="I9" s="186"/>
      <c r="J9" s="186" t="s">
        <v>6</v>
      </c>
      <c r="K9" s="186"/>
      <c r="L9" s="186"/>
      <c r="M9" s="186"/>
      <c r="N9" s="186"/>
      <c r="O9" s="186"/>
      <c r="P9" s="187" t="s">
        <v>106</v>
      </c>
    </row>
    <row r="10" spans="1:16" x14ac:dyDescent="0.2">
      <c r="A10" s="186"/>
      <c r="B10" s="186"/>
      <c r="C10" s="191"/>
      <c r="D10" s="186"/>
      <c r="E10" s="187" t="s">
        <v>7</v>
      </c>
      <c r="F10" s="186" t="s">
        <v>107</v>
      </c>
      <c r="G10" s="186" t="s">
        <v>108</v>
      </c>
      <c r="H10" s="186"/>
      <c r="I10" s="186" t="s">
        <v>109</v>
      </c>
      <c r="J10" s="187" t="s">
        <v>7</v>
      </c>
      <c r="K10" s="186" t="s">
        <v>8</v>
      </c>
      <c r="L10" s="186" t="s">
        <v>107</v>
      </c>
      <c r="M10" s="186" t="s">
        <v>108</v>
      </c>
      <c r="N10" s="186"/>
      <c r="O10" s="186" t="s">
        <v>109</v>
      </c>
      <c r="P10" s="186"/>
    </row>
    <row r="11" spans="1:16" x14ac:dyDescent="0.2">
      <c r="A11" s="186"/>
      <c r="B11" s="186"/>
      <c r="C11" s="191"/>
      <c r="D11" s="186"/>
      <c r="E11" s="186"/>
      <c r="F11" s="186"/>
      <c r="G11" s="186" t="s">
        <v>110</v>
      </c>
      <c r="H11" s="186" t="s">
        <v>111</v>
      </c>
      <c r="I11" s="186"/>
      <c r="J11" s="186"/>
      <c r="K11" s="186"/>
      <c r="L11" s="186"/>
      <c r="M11" s="186" t="s">
        <v>110</v>
      </c>
      <c r="N11" s="186" t="s">
        <v>111</v>
      </c>
      <c r="O11" s="186"/>
      <c r="P11" s="186"/>
    </row>
    <row r="12" spans="1:16" ht="44.25" customHeight="1" x14ac:dyDescent="0.2">
      <c r="A12" s="186"/>
      <c r="B12" s="186"/>
      <c r="C12" s="191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</row>
    <row r="13" spans="1:16" x14ac:dyDescent="0.2">
      <c r="A13" s="44">
        <v>1</v>
      </c>
      <c r="B13" s="44">
        <v>2</v>
      </c>
      <c r="C13" s="96">
        <v>3</v>
      </c>
      <c r="D13" s="44">
        <v>4</v>
      </c>
      <c r="E13" s="86">
        <v>5</v>
      </c>
      <c r="F13" s="44"/>
      <c r="G13" s="44"/>
      <c r="H13" s="44"/>
      <c r="I13" s="44"/>
      <c r="J13" s="86"/>
      <c r="K13" s="44"/>
      <c r="L13" s="44"/>
      <c r="M13" s="44">
        <v>13</v>
      </c>
      <c r="N13" s="44">
        <v>14</v>
      </c>
      <c r="O13" s="44">
        <v>15</v>
      </c>
      <c r="P13" s="86">
        <v>16</v>
      </c>
    </row>
    <row r="14" spans="1:16" x14ac:dyDescent="0.2">
      <c r="A14" s="97" t="s">
        <v>112</v>
      </c>
      <c r="B14" s="98"/>
      <c r="C14" s="99"/>
      <c r="D14" s="100" t="s">
        <v>113</v>
      </c>
      <c r="E14" s="101">
        <f>E15</f>
        <v>27938800</v>
      </c>
      <c r="F14" s="102">
        <f>F15</f>
        <v>24824000</v>
      </c>
      <c r="G14" s="102">
        <f>G15</f>
        <v>14397500</v>
      </c>
      <c r="H14" s="102">
        <f>H15</f>
        <v>3034300</v>
      </c>
      <c r="I14" s="102"/>
      <c r="J14" s="101">
        <f>J15</f>
        <v>508400</v>
      </c>
      <c r="K14" s="102">
        <f>K15</f>
        <v>350000</v>
      </c>
      <c r="L14" s="102">
        <f>L15</f>
        <v>158400</v>
      </c>
      <c r="M14" s="102">
        <v>0</v>
      </c>
      <c r="N14" s="102">
        <v>0</v>
      </c>
      <c r="O14" s="102">
        <v>0</v>
      </c>
      <c r="P14" s="101">
        <f>P15</f>
        <v>28447200</v>
      </c>
    </row>
    <row r="15" spans="1:16" x14ac:dyDescent="0.2">
      <c r="A15" s="97" t="s">
        <v>114</v>
      </c>
      <c r="B15" s="98"/>
      <c r="C15" s="99"/>
      <c r="D15" s="100" t="s">
        <v>113</v>
      </c>
      <c r="E15" s="101">
        <f>E16+E17+E18+E19+E20+E21+E22+E23+E24+E25+E26+E27+E28+E29</f>
        <v>27938800</v>
      </c>
      <c r="F15" s="102">
        <f>F16+F17+F18+F19+F20+F21+F22+F23+F24+F25+F26+F28+F29+F30</f>
        <v>24824000</v>
      </c>
      <c r="G15" s="102">
        <f>G16+G17+G18+G19+G20+G21+G22+G23+G24+G25+G26+G27+G28+G29+G30</f>
        <v>14397500</v>
      </c>
      <c r="H15" s="102">
        <f>H16+H17+H18+H19+H20+H21+H22+H23+H24+H25+H26+H27+H28+H29+H30</f>
        <v>3034300</v>
      </c>
      <c r="I15" s="102"/>
      <c r="J15" s="101">
        <f>J16+J17+J18+J19+J20+J21+J22+J23+J24+J25+J26+J27+J28+J29+J30</f>
        <v>508400</v>
      </c>
      <c r="K15" s="102">
        <f>K16+K17+K18+K19+K20+K21+K22+K23+K24+K25+K27+K28+K29+K30</f>
        <v>350000</v>
      </c>
      <c r="L15" s="102">
        <f>L16+L17+L18+L19+L20+L21+L22+L23+L24+L25+L26+L27+L28+L29+L30</f>
        <v>158400</v>
      </c>
      <c r="M15" s="102">
        <v>0</v>
      </c>
      <c r="N15" s="102">
        <v>0</v>
      </c>
      <c r="O15" s="102">
        <v>0</v>
      </c>
      <c r="P15" s="101">
        <f>P16+P17+P18+P19+P20+P21+P22+P23+P24+P25+P26+P27+P28+P29+P30</f>
        <v>28447200</v>
      </c>
    </row>
    <row r="16" spans="1:16" ht="63.75" x14ac:dyDescent="0.2">
      <c r="A16" s="62" t="s">
        <v>115</v>
      </c>
      <c r="B16" s="62" t="s">
        <v>116</v>
      </c>
      <c r="C16" s="103" t="s">
        <v>117</v>
      </c>
      <c r="D16" s="60" t="s">
        <v>118</v>
      </c>
      <c r="E16" s="104">
        <v>14018100</v>
      </c>
      <c r="F16" s="65">
        <v>14018100</v>
      </c>
      <c r="G16" s="65">
        <v>10070500</v>
      </c>
      <c r="H16" s="65">
        <v>1284900</v>
      </c>
      <c r="I16" s="65"/>
      <c r="J16" s="104">
        <v>50000</v>
      </c>
      <c r="K16" s="65"/>
      <c r="L16" s="65">
        <v>50000</v>
      </c>
      <c r="M16" s="65">
        <v>0</v>
      </c>
      <c r="N16" s="65">
        <v>0</v>
      </c>
      <c r="O16" s="65">
        <v>0</v>
      </c>
      <c r="P16" s="104">
        <f>E16+J16</f>
        <v>14068100</v>
      </c>
    </row>
    <row r="17" spans="1:16" x14ac:dyDescent="0.2">
      <c r="A17" s="62" t="s">
        <v>119</v>
      </c>
      <c r="B17" s="62" t="s">
        <v>120</v>
      </c>
      <c r="C17" s="103" t="s">
        <v>121</v>
      </c>
      <c r="D17" s="60" t="s">
        <v>122</v>
      </c>
      <c r="E17" s="104">
        <v>3725000</v>
      </c>
      <c r="F17" s="65">
        <v>3725000</v>
      </c>
      <c r="G17" s="65">
        <v>2545000</v>
      </c>
      <c r="H17" s="65">
        <v>55000</v>
      </c>
      <c r="I17" s="65"/>
      <c r="J17" s="104"/>
      <c r="K17" s="65"/>
      <c r="L17" s="65"/>
      <c r="M17" s="65">
        <v>0</v>
      </c>
      <c r="N17" s="65">
        <v>0</v>
      </c>
      <c r="O17" s="65">
        <v>0</v>
      </c>
      <c r="P17" s="104">
        <f t="shared" ref="P17:P26" si="0">E17+J17</f>
        <v>3725000</v>
      </c>
    </row>
    <row r="18" spans="1:16" ht="25.5" x14ac:dyDescent="0.2">
      <c r="A18" s="62" t="s">
        <v>123</v>
      </c>
      <c r="B18" s="62" t="s">
        <v>124</v>
      </c>
      <c r="C18" s="103" t="s">
        <v>125</v>
      </c>
      <c r="D18" s="60" t="s">
        <v>126</v>
      </c>
      <c r="E18" s="104">
        <v>2490000</v>
      </c>
      <c r="F18" s="65"/>
      <c r="G18" s="65"/>
      <c r="H18" s="65"/>
      <c r="I18" s="65"/>
      <c r="J18" s="104"/>
      <c r="K18" s="65"/>
      <c r="L18" s="65"/>
      <c r="M18" s="65">
        <v>0</v>
      </c>
      <c r="N18" s="65">
        <v>0</v>
      </c>
      <c r="O18" s="65">
        <v>0</v>
      </c>
      <c r="P18" s="104">
        <f t="shared" si="0"/>
        <v>2490000</v>
      </c>
    </row>
    <row r="19" spans="1:16" ht="38.25" x14ac:dyDescent="0.2">
      <c r="A19" s="62" t="s">
        <v>127</v>
      </c>
      <c r="B19" s="62" t="s">
        <v>128</v>
      </c>
      <c r="C19" s="103" t="s">
        <v>129</v>
      </c>
      <c r="D19" s="60" t="s">
        <v>130</v>
      </c>
      <c r="E19" s="104">
        <v>584000</v>
      </c>
      <c r="F19" s="65"/>
      <c r="G19" s="65"/>
      <c r="H19" s="65"/>
      <c r="I19" s="65"/>
      <c r="J19" s="104"/>
      <c r="K19" s="65"/>
      <c r="L19" s="65"/>
      <c r="M19" s="65">
        <v>0</v>
      </c>
      <c r="N19" s="65">
        <v>0</v>
      </c>
      <c r="O19" s="65">
        <v>0</v>
      </c>
      <c r="P19" s="104">
        <f t="shared" si="0"/>
        <v>584000</v>
      </c>
    </row>
    <row r="20" spans="1:16" ht="51" x14ac:dyDescent="0.2">
      <c r="A20" s="62" t="s">
        <v>131</v>
      </c>
      <c r="B20" s="62" t="s">
        <v>132</v>
      </c>
      <c r="C20" s="103" t="s">
        <v>133</v>
      </c>
      <c r="D20" s="60" t="s">
        <v>134</v>
      </c>
      <c r="E20" s="104">
        <v>2038800</v>
      </c>
      <c r="F20" s="65">
        <v>2038000</v>
      </c>
      <c r="G20" s="65">
        <v>1626000</v>
      </c>
      <c r="H20" s="65">
        <v>44000</v>
      </c>
      <c r="I20" s="65"/>
      <c r="J20" s="104">
        <v>15000</v>
      </c>
      <c r="K20" s="65"/>
      <c r="L20" s="65">
        <v>15000</v>
      </c>
      <c r="M20" s="65">
        <v>0</v>
      </c>
      <c r="N20" s="65">
        <v>0</v>
      </c>
      <c r="O20" s="65">
        <v>0</v>
      </c>
      <c r="P20" s="104">
        <f t="shared" si="0"/>
        <v>2053800</v>
      </c>
    </row>
    <row r="21" spans="1:16" ht="25.5" x14ac:dyDescent="0.2">
      <c r="A21" s="62" t="s">
        <v>135</v>
      </c>
      <c r="B21" s="62" t="s">
        <v>136</v>
      </c>
      <c r="C21" s="103" t="s">
        <v>137</v>
      </c>
      <c r="D21" s="60" t="s">
        <v>138</v>
      </c>
      <c r="E21" s="104">
        <v>40000</v>
      </c>
      <c r="F21" s="65"/>
      <c r="G21" s="65"/>
      <c r="H21" s="65"/>
      <c r="I21" s="65"/>
      <c r="J21" s="104"/>
      <c r="K21" s="65"/>
      <c r="L21" s="65"/>
      <c r="M21" s="65">
        <v>0</v>
      </c>
      <c r="N21" s="65">
        <v>0</v>
      </c>
      <c r="O21" s="65">
        <v>0</v>
      </c>
      <c r="P21" s="104">
        <f t="shared" si="0"/>
        <v>40000</v>
      </c>
    </row>
    <row r="22" spans="1:16" s="37" customFormat="1" ht="76.5" x14ac:dyDescent="0.2">
      <c r="A22" s="62" t="s">
        <v>267</v>
      </c>
      <c r="B22" s="62">
        <v>3160</v>
      </c>
      <c r="C22" s="64">
        <v>1010</v>
      </c>
      <c r="D22" s="105" t="s">
        <v>268</v>
      </c>
      <c r="E22" s="104">
        <v>38500</v>
      </c>
      <c r="F22" s="65">
        <v>38500</v>
      </c>
      <c r="G22" s="65"/>
      <c r="H22" s="65"/>
      <c r="I22" s="65"/>
      <c r="J22" s="104"/>
      <c r="K22" s="65"/>
      <c r="L22" s="65"/>
      <c r="M22" s="65"/>
      <c r="N22" s="65"/>
      <c r="O22" s="65"/>
      <c r="P22" s="104">
        <f t="shared" si="0"/>
        <v>38500</v>
      </c>
    </row>
    <row r="23" spans="1:16" s="37" customFormat="1" ht="63.75" x14ac:dyDescent="0.2">
      <c r="A23" s="62" t="s">
        <v>269</v>
      </c>
      <c r="B23" s="62">
        <v>3031</v>
      </c>
      <c r="C23" s="103">
        <v>1030</v>
      </c>
      <c r="D23" s="80" t="s">
        <v>301</v>
      </c>
      <c r="E23" s="104">
        <v>5000</v>
      </c>
      <c r="F23" s="65">
        <v>5000</v>
      </c>
      <c r="G23" s="65"/>
      <c r="H23" s="65"/>
      <c r="I23" s="65"/>
      <c r="J23" s="104"/>
      <c r="K23" s="65"/>
      <c r="L23" s="65"/>
      <c r="M23" s="65"/>
      <c r="N23" s="65"/>
      <c r="O23" s="65"/>
      <c r="P23" s="104">
        <f t="shared" si="0"/>
        <v>5000</v>
      </c>
    </row>
    <row r="24" spans="1:16" s="37" customFormat="1" ht="38.25" x14ac:dyDescent="0.2">
      <c r="A24" s="62" t="s">
        <v>270</v>
      </c>
      <c r="B24" s="62">
        <v>3032</v>
      </c>
      <c r="C24" s="64">
        <v>1070</v>
      </c>
      <c r="D24" s="105" t="s">
        <v>271</v>
      </c>
      <c r="E24" s="104">
        <v>22000</v>
      </c>
      <c r="F24" s="65">
        <v>22000</v>
      </c>
      <c r="G24" s="65"/>
      <c r="H24" s="65"/>
      <c r="I24" s="65"/>
      <c r="J24" s="104"/>
      <c r="K24" s="65"/>
      <c r="L24" s="65"/>
      <c r="M24" s="65"/>
      <c r="N24" s="65"/>
      <c r="O24" s="65"/>
      <c r="P24" s="104">
        <f t="shared" si="0"/>
        <v>22000</v>
      </c>
    </row>
    <row r="25" spans="1:16" ht="25.5" x14ac:dyDescent="0.2">
      <c r="A25" s="62" t="s">
        <v>139</v>
      </c>
      <c r="B25" s="62" t="s">
        <v>140</v>
      </c>
      <c r="C25" s="103" t="s">
        <v>141</v>
      </c>
      <c r="D25" s="60" t="s">
        <v>142</v>
      </c>
      <c r="E25" s="104">
        <v>650000</v>
      </c>
      <c r="F25" s="65">
        <v>650000</v>
      </c>
      <c r="G25" s="65"/>
      <c r="H25" s="65"/>
      <c r="I25" s="65"/>
      <c r="J25" s="104"/>
      <c r="K25" s="65"/>
      <c r="L25" s="65"/>
      <c r="M25" s="65">
        <v>0</v>
      </c>
      <c r="N25" s="65">
        <v>0</v>
      </c>
      <c r="O25" s="65">
        <v>0</v>
      </c>
      <c r="P25" s="104">
        <f t="shared" si="0"/>
        <v>650000</v>
      </c>
    </row>
    <row r="26" spans="1:16" x14ac:dyDescent="0.2">
      <c r="A26" s="62" t="s">
        <v>143</v>
      </c>
      <c r="B26" s="62" t="s">
        <v>144</v>
      </c>
      <c r="C26" s="103" t="s">
        <v>145</v>
      </c>
      <c r="D26" s="60" t="s">
        <v>146</v>
      </c>
      <c r="E26" s="104">
        <v>3205000</v>
      </c>
      <c r="F26" s="65">
        <v>3205000</v>
      </c>
      <c r="G26" s="65">
        <v>156000</v>
      </c>
      <c r="H26" s="65">
        <v>1650400</v>
      </c>
      <c r="I26" s="65"/>
      <c r="J26" s="104">
        <v>75000</v>
      </c>
      <c r="K26" s="65"/>
      <c r="L26" s="65">
        <v>75000</v>
      </c>
      <c r="M26" s="65">
        <v>0</v>
      </c>
      <c r="N26" s="65">
        <v>0</v>
      </c>
      <c r="O26" s="65">
        <v>0</v>
      </c>
      <c r="P26" s="104">
        <f t="shared" si="0"/>
        <v>3280000</v>
      </c>
    </row>
    <row r="27" spans="1:16" s="37" customFormat="1" ht="25.5" x14ac:dyDescent="0.2">
      <c r="A27" s="62" t="s">
        <v>275</v>
      </c>
      <c r="B27" s="62">
        <v>7350</v>
      </c>
      <c r="C27" s="103" t="s">
        <v>276</v>
      </c>
      <c r="D27" s="60" t="s">
        <v>277</v>
      </c>
      <c r="E27" s="104"/>
      <c r="F27" s="65"/>
      <c r="G27" s="65"/>
      <c r="H27" s="65"/>
      <c r="I27" s="65"/>
      <c r="J27" s="104">
        <v>350000</v>
      </c>
      <c r="K27" s="65">
        <v>350000</v>
      </c>
      <c r="L27" s="65"/>
      <c r="M27" s="65"/>
      <c r="N27" s="65"/>
      <c r="O27" s="65"/>
      <c r="P27" s="104">
        <f>E27+J27</f>
        <v>350000</v>
      </c>
    </row>
    <row r="28" spans="1:16" s="37" customFormat="1" ht="38.25" x14ac:dyDescent="0.2">
      <c r="A28" s="62" t="s">
        <v>272</v>
      </c>
      <c r="B28" s="62">
        <v>7461</v>
      </c>
      <c r="C28" s="103" t="s">
        <v>274</v>
      </c>
      <c r="D28" s="60" t="s">
        <v>273</v>
      </c>
      <c r="E28" s="104">
        <v>1100000</v>
      </c>
      <c r="F28" s="65">
        <v>1100000</v>
      </c>
      <c r="G28" s="65"/>
      <c r="H28" s="65"/>
      <c r="I28" s="65"/>
      <c r="J28" s="104"/>
      <c r="K28" s="65"/>
      <c r="L28" s="65"/>
      <c r="M28" s="65"/>
      <c r="N28" s="65"/>
      <c r="O28" s="65"/>
      <c r="P28" s="104">
        <f>E28+J28</f>
        <v>1100000</v>
      </c>
    </row>
    <row r="29" spans="1:16" s="37" customFormat="1" ht="25.5" x14ac:dyDescent="0.2">
      <c r="A29" s="62" t="s">
        <v>290</v>
      </c>
      <c r="B29" s="62">
        <v>7680</v>
      </c>
      <c r="C29" s="103" t="s">
        <v>279</v>
      </c>
      <c r="D29" s="60" t="s">
        <v>278</v>
      </c>
      <c r="E29" s="104">
        <v>22400</v>
      </c>
      <c r="F29" s="65">
        <v>22400</v>
      </c>
      <c r="G29" s="65"/>
      <c r="H29" s="65"/>
      <c r="I29" s="65"/>
      <c r="J29" s="104"/>
      <c r="K29" s="65"/>
      <c r="L29" s="65"/>
      <c r="M29" s="65"/>
      <c r="N29" s="65"/>
      <c r="O29" s="65"/>
      <c r="P29" s="104">
        <f>E29+J29</f>
        <v>22400</v>
      </c>
    </row>
    <row r="30" spans="1:16" ht="25.5" x14ac:dyDescent="0.2">
      <c r="A30" s="62" t="s">
        <v>147</v>
      </c>
      <c r="B30" s="62" t="s">
        <v>148</v>
      </c>
      <c r="C30" s="103" t="s">
        <v>149</v>
      </c>
      <c r="D30" s="60" t="s">
        <v>150</v>
      </c>
      <c r="E30" s="104"/>
      <c r="F30" s="65"/>
      <c r="G30" s="65"/>
      <c r="H30" s="65"/>
      <c r="I30" s="65"/>
      <c r="J30" s="104">
        <v>18400</v>
      </c>
      <c r="K30" s="65"/>
      <c r="L30" s="65">
        <v>18400</v>
      </c>
      <c r="M30" s="65"/>
      <c r="N30" s="65"/>
      <c r="O30" s="65"/>
      <c r="P30" s="104">
        <f>E30+J30</f>
        <v>18400</v>
      </c>
    </row>
    <row r="31" spans="1:16" ht="25.5" x14ac:dyDescent="0.2">
      <c r="A31" s="97" t="s">
        <v>153</v>
      </c>
      <c r="B31" s="98"/>
      <c r="C31" s="99"/>
      <c r="D31" s="102" t="s">
        <v>154</v>
      </c>
      <c r="E31" s="101">
        <f>E32</f>
        <v>83397100</v>
      </c>
      <c r="F31" s="102">
        <f>F32</f>
        <v>83115600</v>
      </c>
      <c r="G31" s="102">
        <f>G32</f>
        <v>55926600</v>
      </c>
      <c r="H31" s="102">
        <f>H32</f>
        <v>39300</v>
      </c>
      <c r="I31" s="102"/>
      <c r="J31" s="101">
        <f>J32</f>
        <v>4561000</v>
      </c>
      <c r="K31" s="102">
        <f>K32</f>
        <v>3000000</v>
      </c>
      <c r="L31" s="102">
        <f>L32</f>
        <v>1561000</v>
      </c>
      <c r="M31" s="102"/>
      <c r="N31" s="102"/>
      <c r="O31" s="102"/>
      <c r="P31" s="101">
        <f>P32</f>
        <v>87958100</v>
      </c>
    </row>
    <row r="32" spans="1:16" ht="25.5" x14ac:dyDescent="0.2">
      <c r="A32" s="97" t="s">
        <v>155</v>
      </c>
      <c r="B32" s="98"/>
      <c r="C32" s="99"/>
      <c r="D32" s="102" t="s">
        <v>154</v>
      </c>
      <c r="E32" s="101">
        <f>E33+E34+E35+E36+E37+E38+E39+E40+E41+E42+E43</f>
        <v>83397100</v>
      </c>
      <c r="F32" s="102">
        <f>F33+F34+F35+F36+F37+F38+F40+F41+F42+F43</f>
        <v>83115600</v>
      </c>
      <c r="G32" s="102">
        <f>G33+G34+G35+G36+G37+G38+G39+G40+G41+G42+G43</f>
        <v>55926600</v>
      </c>
      <c r="H32" s="102">
        <f>+H45</f>
        <v>39300</v>
      </c>
      <c r="I32" s="102"/>
      <c r="J32" s="101">
        <f>J33+J34+J35+J36+J37+J38+J39+J40+J41+J42+J43</f>
        <v>4561000</v>
      </c>
      <c r="K32" s="102">
        <f>K33+K34+K35+K36+K37+K38+K39+K40+K41+K42+K43</f>
        <v>3000000</v>
      </c>
      <c r="L32" s="102">
        <f>SUM((L33:L43))</f>
        <v>1561000</v>
      </c>
      <c r="M32" s="102"/>
      <c r="N32" s="102"/>
      <c r="O32" s="102"/>
      <c r="P32" s="101">
        <f>P33+P34+P35+P36+P37+P38+P39+P40+P41+P42+P43</f>
        <v>87958100</v>
      </c>
    </row>
    <row r="33" spans="1:16" ht="38.25" x14ac:dyDescent="0.2">
      <c r="A33" s="62" t="s">
        <v>156</v>
      </c>
      <c r="B33" s="62" t="s">
        <v>157</v>
      </c>
      <c r="C33" s="103" t="s">
        <v>117</v>
      </c>
      <c r="D33" s="60" t="s">
        <v>158</v>
      </c>
      <c r="E33" s="104">
        <v>3173500</v>
      </c>
      <c r="F33" s="65">
        <v>3175000</v>
      </c>
      <c r="G33" s="65">
        <v>2508000</v>
      </c>
      <c r="H33" s="65">
        <v>60000</v>
      </c>
      <c r="I33" s="65"/>
      <c r="J33" s="104"/>
      <c r="K33" s="65"/>
      <c r="L33" s="65"/>
      <c r="M33" s="65"/>
      <c r="N33" s="65"/>
      <c r="O33" s="65"/>
      <c r="P33" s="104">
        <f t="shared" ref="P33:P38" si="1">E33+J33</f>
        <v>3173500</v>
      </c>
    </row>
    <row r="34" spans="1:16" x14ac:dyDescent="0.2">
      <c r="A34" s="62" t="s">
        <v>159</v>
      </c>
      <c r="B34" s="62" t="s">
        <v>160</v>
      </c>
      <c r="C34" s="103" t="s">
        <v>161</v>
      </c>
      <c r="D34" s="60" t="s">
        <v>162</v>
      </c>
      <c r="E34" s="104">
        <v>14694700</v>
      </c>
      <c r="F34" s="65">
        <v>14411700</v>
      </c>
      <c r="G34" s="65">
        <v>9426200</v>
      </c>
      <c r="H34" s="65">
        <v>2438000</v>
      </c>
      <c r="I34" s="65"/>
      <c r="J34" s="104">
        <v>610000</v>
      </c>
      <c r="K34" s="65"/>
      <c r="L34" s="65">
        <v>610000</v>
      </c>
      <c r="M34" s="65"/>
      <c r="N34" s="65"/>
      <c r="O34" s="65"/>
      <c r="P34" s="104">
        <f t="shared" si="1"/>
        <v>15304700</v>
      </c>
    </row>
    <row r="35" spans="1:16" ht="25.5" x14ac:dyDescent="0.2">
      <c r="A35" s="62" t="s">
        <v>163</v>
      </c>
      <c r="B35" s="62" t="s">
        <v>164</v>
      </c>
      <c r="C35" s="103" t="s">
        <v>165</v>
      </c>
      <c r="D35" s="60" t="s">
        <v>166</v>
      </c>
      <c r="E35" s="104">
        <v>18422200</v>
      </c>
      <c r="F35" s="65">
        <v>18422200</v>
      </c>
      <c r="G35" s="65">
        <v>8360700</v>
      </c>
      <c r="H35" s="65">
        <v>6216000</v>
      </c>
      <c r="I35" s="65"/>
      <c r="J35" s="104">
        <v>3820000</v>
      </c>
      <c r="K35" s="65">
        <v>3000000</v>
      </c>
      <c r="L35" s="65">
        <v>820000</v>
      </c>
      <c r="M35" s="65"/>
      <c r="N35" s="65"/>
      <c r="O35" s="65"/>
      <c r="P35" s="104">
        <f t="shared" si="1"/>
        <v>22242200</v>
      </c>
    </row>
    <row r="36" spans="1:16" ht="25.5" x14ac:dyDescent="0.2">
      <c r="A36" s="62" t="s">
        <v>167</v>
      </c>
      <c r="B36" s="62" t="s">
        <v>168</v>
      </c>
      <c r="C36" s="103" t="s">
        <v>165</v>
      </c>
      <c r="D36" s="60" t="s">
        <v>166</v>
      </c>
      <c r="E36" s="104">
        <v>34853100</v>
      </c>
      <c r="F36" s="65">
        <v>34853100</v>
      </c>
      <c r="G36" s="65">
        <v>28568100</v>
      </c>
      <c r="H36" s="65"/>
      <c r="I36" s="65"/>
      <c r="J36" s="104"/>
      <c r="K36" s="65"/>
      <c r="L36" s="65"/>
      <c r="M36" s="65"/>
      <c r="N36" s="65"/>
      <c r="O36" s="65"/>
      <c r="P36" s="104">
        <f t="shared" si="1"/>
        <v>34853100</v>
      </c>
    </row>
    <row r="37" spans="1:16" ht="38.25" x14ac:dyDescent="0.2">
      <c r="A37" s="62" t="s">
        <v>169</v>
      </c>
      <c r="B37" s="62" t="s">
        <v>170</v>
      </c>
      <c r="C37" s="103" t="s">
        <v>171</v>
      </c>
      <c r="D37" s="60" t="s">
        <v>172</v>
      </c>
      <c r="E37" s="104">
        <v>4549000</v>
      </c>
      <c r="F37" s="65">
        <v>4549000</v>
      </c>
      <c r="G37" s="65">
        <v>1797500</v>
      </c>
      <c r="H37" s="65">
        <v>2247500</v>
      </c>
      <c r="I37" s="65"/>
      <c r="J37" s="104">
        <v>85000</v>
      </c>
      <c r="K37" s="65"/>
      <c r="L37" s="65">
        <v>85000</v>
      </c>
      <c r="M37" s="65"/>
      <c r="N37" s="65"/>
      <c r="O37" s="65"/>
      <c r="P37" s="104">
        <f t="shared" si="1"/>
        <v>4634000</v>
      </c>
    </row>
    <row r="38" spans="1:16" ht="25.5" x14ac:dyDescent="0.2">
      <c r="A38" s="62" t="s">
        <v>173</v>
      </c>
      <c r="B38" s="62" t="s">
        <v>174</v>
      </c>
      <c r="C38" s="103" t="s">
        <v>171</v>
      </c>
      <c r="D38" s="60" t="s">
        <v>175</v>
      </c>
      <c r="E38" s="104">
        <v>3335000</v>
      </c>
      <c r="F38" s="65">
        <v>3335000</v>
      </c>
      <c r="G38" s="65">
        <v>2250000</v>
      </c>
      <c r="H38" s="65">
        <v>460200</v>
      </c>
      <c r="I38" s="65"/>
      <c r="J38" s="104">
        <v>46000</v>
      </c>
      <c r="K38" s="65"/>
      <c r="L38" s="65">
        <v>46000</v>
      </c>
      <c r="M38" s="65"/>
      <c r="N38" s="65"/>
      <c r="O38" s="65"/>
      <c r="P38" s="104">
        <f t="shared" si="1"/>
        <v>3381000</v>
      </c>
    </row>
    <row r="39" spans="1:16" ht="25.5" x14ac:dyDescent="0.2">
      <c r="A39" s="62" t="s">
        <v>176</v>
      </c>
      <c r="B39" s="62" t="s">
        <v>177</v>
      </c>
      <c r="C39" s="103" t="s">
        <v>178</v>
      </c>
      <c r="D39" s="60" t="s">
        <v>179</v>
      </c>
      <c r="E39" s="104"/>
      <c r="F39" s="65"/>
      <c r="G39" s="65"/>
      <c r="H39" s="65"/>
      <c r="I39" s="65"/>
      <c r="J39" s="104"/>
      <c r="K39" s="65"/>
      <c r="L39" s="65"/>
      <c r="M39" s="65"/>
      <c r="N39" s="65"/>
      <c r="O39" s="65"/>
      <c r="P39" s="104"/>
    </row>
    <row r="40" spans="1:16" ht="25.5" x14ac:dyDescent="0.2">
      <c r="A40" s="62" t="s">
        <v>180</v>
      </c>
      <c r="B40" s="62" t="s">
        <v>181</v>
      </c>
      <c r="C40" s="103" t="s">
        <v>178</v>
      </c>
      <c r="D40" s="60" t="s">
        <v>182</v>
      </c>
      <c r="E40" s="104">
        <v>1107400</v>
      </c>
      <c r="F40" s="65">
        <v>1107400</v>
      </c>
      <c r="G40" s="65">
        <v>907700</v>
      </c>
      <c r="H40" s="65"/>
      <c r="I40" s="65"/>
      <c r="J40" s="104"/>
      <c r="K40" s="65"/>
      <c r="L40" s="65"/>
      <c r="M40" s="65"/>
      <c r="N40" s="65"/>
      <c r="O40" s="65"/>
      <c r="P40" s="104">
        <f>E40+J40</f>
        <v>1107400</v>
      </c>
    </row>
    <row r="41" spans="1:16" ht="51" x14ac:dyDescent="0.2">
      <c r="A41" s="62" t="s">
        <v>183</v>
      </c>
      <c r="B41" s="62" t="s">
        <v>184</v>
      </c>
      <c r="C41" s="103" t="s">
        <v>178</v>
      </c>
      <c r="D41" s="60" t="s">
        <v>185</v>
      </c>
      <c r="E41" s="104">
        <v>252000</v>
      </c>
      <c r="F41" s="65">
        <v>252000</v>
      </c>
      <c r="G41" s="65"/>
      <c r="H41" s="65"/>
      <c r="I41" s="65"/>
      <c r="J41" s="104"/>
      <c r="K41" s="65"/>
      <c r="L41" s="65"/>
      <c r="M41" s="65"/>
      <c r="N41" s="65"/>
      <c r="O41" s="65"/>
      <c r="P41" s="104">
        <f>E41+J41</f>
        <v>252000</v>
      </c>
    </row>
    <row r="42" spans="1:16" x14ac:dyDescent="0.2">
      <c r="A42" s="62" t="s">
        <v>186</v>
      </c>
      <c r="B42" s="62" t="s">
        <v>187</v>
      </c>
      <c r="C42" s="103" t="s">
        <v>188</v>
      </c>
      <c r="D42" s="60" t="s">
        <v>189</v>
      </c>
      <c r="E42" s="104">
        <v>868200</v>
      </c>
      <c r="F42" s="65">
        <v>868200</v>
      </c>
      <c r="G42" s="65">
        <v>598400</v>
      </c>
      <c r="H42" s="65">
        <v>100200</v>
      </c>
      <c r="I42" s="65"/>
      <c r="J42" s="104"/>
      <c r="K42" s="65"/>
      <c r="L42" s="65"/>
      <c r="M42" s="65"/>
      <c r="N42" s="65"/>
      <c r="O42" s="65"/>
      <c r="P42" s="104">
        <f>E42+J42</f>
        <v>868200</v>
      </c>
    </row>
    <row r="43" spans="1:16" ht="38.25" x14ac:dyDescent="0.2">
      <c r="A43" s="62" t="s">
        <v>190</v>
      </c>
      <c r="B43" s="62" t="s">
        <v>191</v>
      </c>
      <c r="C43" s="103" t="s">
        <v>192</v>
      </c>
      <c r="D43" s="60" t="s">
        <v>193</v>
      </c>
      <c r="E43" s="104">
        <v>2142000</v>
      </c>
      <c r="F43" s="65">
        <v>2142000</v>
      </c>
      <c r="G43" s="65">
        <v>1510000</v>
      </c>
      <c r="H43" s="65">
        <v>200000</v>
      </c>
      <c r="I43" s="65"/>
      <c r="J43" s="104"/>
      <c r="K43" s="65"/>
      <c r="L43" s="65"/>
      <c r="M43" s="65"/>
      <c r="N43" s="65"/>
      <c r="O43" s="65"/>
      <c r="P43" s="104">
        <f>E43+J43</f>
        <v>2142000</v>
      </c>
    </row>
    <row r="44" spans="1:16" x14ac:dyDescent="0.2">
      <c r="A44" s="97" t="s">
        <v>194</v>
      </c>
      <c r="B44" s="98"/>
      <c r="C44" s="99"/>
      <c r="D44" s="102" t="s">
        <v>195</v>
      </c>
      <c r="E44" s="101">
        <f>E45</f>
        <v>1993700</v>
      </c>
      <c r="F44" s="102">
        <f>F45</f>
        <v>1993700</v>
      </c>
      <c r="G44" s="102">
        <f>G45</f>
        <v>718200</v>
      </c>
      <c r="H44" s="102">
        <f>H45</f>
        <v>39300</v>
      </c>
      <c r="I44" s="102"/>
      <c r="J44" s="101">
        <f>J45</f>
        <v>0</v>
      </c>
      <c r="K44" s="102"/>
      <c r="L44" s="102"/>
      <c r="M44" s="102"/>
      <c r="N44" s="102"/>
      <c r="O44" s="102"/>
      <c r="P44" s="101">
        <f>P45</f>
        <v>1993700</v>
      </c>
    </row>
    <row r="45" spans="1:16" x14ac:dyDescent="0.2">
      <c r="A45" s="97" t="s">
        <v>196</v>
      </c>
      <c r="B45" s="98"/>
      <c r="C45" s="99"/>
      <c r="D45" s="102" t="s">
        <v>195</v>
      </c>
      <c r="E45" s="101">
        <f>E46+E47</f>
        <v>1993700</v>
      </c>
      <c r="F45" s="102">
        <f>F46+F47</f>
        <v>1993700</v>
      </c>
      <c r="G45" s="102">
        <f>G46+G47</f>
        <v>718200</v>
      </c>
      <c r="H45" s="102">
        <f>H46+H47</f>
        <v>39300</v>
      </c>
      <c r="I45" s="102"/>
      <c r="J45" s="101">
        <f>J46+J47</f>
        <v>0</v>
      </c>
      <c r="K45" s="102"/>
      <c r="L45" s="102"/>
      <c r="M45" s="102"/>
      <c r="N45" s="102"/>
      <c r="O45" s="102"/>
      <c r="P45" s="101">
        <f>P46+P47</f>
        <v>1993700</v>
      </c>
    </row>
    <row r="46" spans="1:16" ht="38.25" x14ac:dyDescent="0.2">
      <c r="A46" s="62" t="s">
        <v>197</v>
      </c>
      <c r="B46" s="62" t="s">
        <v>157</v>
      </c>
      <c r="C46" s="103" t="s">
        <v>117</v>
      </c>
      <c r="D46" s="60" t="s">
        <v>158</v>
      </c>
      <c r="E46" s="104">
        <v>993700</v>
      </c>
      <c r="F46" s="65">
        <v>993700</v>
      </c>
      <c r="G46" s="65">
        <v>718200</v>
      </c>
      <c r="H46" s="65">
        <v>39300</v>
      </c>
      <c r="I46" s="65"/>
      <c r="J46" s="104"/>
      <c r="K46" s="65"/>
      <c r="L46" s="65"/>
      <c r="M46" s="65"/>
      <c r="N46" s="65"/>
      <c r="O46" s="65"/>
      <c r="P46" s="104">
        <f>E46+J46</f>
        <v>993700</v>
      </c>
    </row>
    <row r="47" spans="1:16" s="5" customFormat="1" x14ac:dyDescent="0.2">
      <c r="A47" s="62">
        <v>3718710</v>
      </c>
      <c r="B47" s="62">
        <v>8710</v>
      </c>
      <c r="C47" s="103" t="s">
        <v>121</v>
      </c>
      <c r="D47" s="60" t="s">
        <v>280</v>
      </c>
      <c r="E47" s="104">
        <v>1000000</v>
      </c>
      <c r="F47" s="65">
        <v>1000000</v>
      </c>
      <c r="G47" s="65"/>
      <c r="H47" s="65"/>
      <c r="I47" s="65"/>
      <c r="J47" s="104"/>
      <c r="K47" s="65"/>
      <c r="L47" s="65"/>
      <c r="M47" s="65"/>
      <c r="N47" s="65"/>
      <c r="O47" s="65"/>
      <c r="P47" s="104">
        <f>E47+J47</f>
        <v>1000000</v>
      </c>
    </row>
    <row r="48" spans="1:16" x14ac:dyDescent="0.2">
      <c r="A48" s="106" t="s">
        <v>80</v>
      </c>
      <c r="B48" s="106" t="s">
        <v>80</v>
      </c>
      <c r="C48" s="107" t="s">
        <v>80</v>
      </c>
      <c r="D48" s="101" t="s">
        <v>198</v>
      </c>
      <c r="E48" s="101">
        <f>E15+E31+E45</f>
        <v>113329600</v>
      </c>
      <c r="F48" s="101">
        <f>F15+F32+F45</f>
        <v>109933300</v>
      </c>
      <c r="G48" s="101">
        <f>G15+G32+G45</f>
        <v>71042300</v>
      </c>
      <c r="H48" s="101">
        <f>H15+6</f>
        <v>3034306</v>
      </c>
      <c r="I48" s="101"/>
      <c r="J48" s="101">
        <f>J15+J32+J45</f>
        <v>5069400</v>
      </c>
      <c r="K48" s="101">
        <f>K15+K32+K45</f>
        <v>3350000</v>
      </c>
      <c r="L48" s="101">
        <f>L15+L32+L45</f>
        <v>1719400</v>
      </c>
      <c r="M48" s="101"/>
      <c r="N48" s="101"/>
      <c r="O48" s="101"/>
      <c r="P48" s="101">
        <f>E48+J48</f>
        <v>118399000</v>
      </c>
    </row>
    <row r="49" spans="1:16" x14ac:dyDescent="0.2">
      <c r="A49" s="40"/>
      <c r="B49" s="40"/>
      <c r="C49" s="94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">
      <c r="A50" s="40"/>
      <c r="B50" s="40"/>
      <c r="C50" s="94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">
      <c r="A51" s="40"/>
      <c r="B51" s="76" t="s">
        <v>81</v>
      </c>
      <c r="C51" s="94"/>
      <c r="D51" s="40"/>
      <c r="E51" s="40"/>
      <c r="F51" s="40"/>
      <c r="G51" s="40"/>
      <c r="H51" s="40"/>
      <c r="I51" s="76" t="s">
        <v>82</v>
      </c>
      <c r="J51" s="40"/>
      <c r="K51" s="40"/>
      <c r="L51" s="40"/>
      <c r="M51" s="40"/>
      <c r="N51" s="40"/>
      <c r="O51" s="40"/>
      <c r="P51" s="40"/>
    </row>
    <row r="52" spans="1:16" x14ac:dyDescent="0.2">
      <c r="A52" s="40"/>
      <c r="B52" s="40"/>
      <c r="C52" s="94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">
      <c r="A53" s="40"/>
      <c r="B53" s="40"/>
      <c r="C53" s="94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A54" s="40"/>
      <c r="B54" s="40"/>
      <c r="C54" s="94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">
      <c r="A55" s="40"/>
      <c r="B55" s="40"/>
      <c r="C55" s="94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">
      <c r="A56" s="40"/>
      <c r="B56" s="40"/>
      <c r="C56" s="94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</sheetData>
  <mergeCells count="23">
    <mergeCell ref="M3:P3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M18" sqref="M18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 t="s">
        <v>199</v>
      </c>
      <c r="N1" s="40"/>
      <c r="O1" s="40"/>
      <c r="P1" s="40"/>
    </row>
    <row r="2" spans="1:16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 t="s">
        <v>85</v>
      </c>
      <c r="N2" s="40"/>
      <c r="O2" s="40"/>
      <c r="P2" s="40"/>
    </row>
    <row r="3" spans="1:16" ht="28.1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83" t="s">
        <v>264</v>
      </c>
      <c r="N3" s="183"/>
      <c r="O3" s="183"/>
      <c r="P3" s="183"/>
    </row>
    <row r="4" spans="1:16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x14ac:dyDescent="0.2">
      <c r="A5" s="188" t="s">
        <v>200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</row>
    <row r="6" spans="1:16" x14ac:dyDescent="0.2">
      <c r="A6" s="188" t="s">
        <v>100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</row>
    <row r="7" spans="1:16" x14ac:dyDescent="0.2">
      <c r="A7" s="84" t="s">
        <v>83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13.5" thickBot="1" x14ac:dyDescent="0.25">
      <c r="A8" s="85" t="s">
        <v>84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3" t="s">
        <v>101</v>
      </c>
    </row>
    <row r="9" spans="1:16" ht="13.5" thickBot="1" x14ac:dyDescent="0.25">
      <c r="A9" s="192" t="s">
        <v>102</v>
      </c>
      <c r="B9" s="192" t="s">
        <v>103</v>
      </c>
      <c r="C9" s="192" t="s">
        <v>104</v>
      </c>
      <c r="D9" s="197" t="s">
        <v>201</v>
      </c>
      <c r="E9" s="194" t="s">
        <v>202</v>
      </c>
      <c r="F9" s="200"/>
      <c r="G9" s="200"/>
      <c r="H9" s="195"/>
      <c r="I9" s="194" t="s">
        <v>203</v>
      </c>
      <c r="J9" s="200"/>
      <c r="K9" s="200"/>
      <c r="L9" s="195"/>
      <c r="M9" s="194" t="s">
        <v>204</v>
      </c>
      <c r="N9" s="200"/>
      <c r="O9" s="200"/>
      <c r="P9" s="195"/>
    </row>
    <row r="10" spans="1:16" ht="13.5" thickBot="1" x14ac:dyDescent="0.25">
      <c r="A10" s="196"/>
      <c r="B10" s="196"/>
      <c r="C10" s="196"/>
      <c r="D10" s="198"/>
      <c r="E10" s="192" t="s">
        <v>205</v>
      </c>
      <c r="F10" s="194" t="s">
        <v>206</v>
      </c>
      <c r="G10" s="195"/>
      <c r="H10" s="192" t="s">
        <v>207</v>
      </c>
      <c r="I10" s="192" t="s">
        <v>205</v>
      </c>
      <c r="J10" s="194" t="s">
        <v>206</v>
      </c>
      <c r="K10" s="195"/>
      <c r="L10" s="192" t="s">
        <v>207</v>
      </c>
      <c r="M10" s="192" t="s">
        <v>205</v>
      </c>
      <c r="N10" s="194" t="s">
        <v>206</v>
      </c>
      <c r="O10" s="195"/>
      <c r="P10" s="192" t="s">
        <v>207</v>
      </c>
    </row>
    <row r="11" spans="1:16" ht="55.9" customHeight="1" thickBot="1" x14ac:dyDescent="0.25">
      <c r="A11" s="193"/>
      <c r="B11" s="193"/>
      <c r="C11" s="193"/>
      <c r="D11" s="199"/>
      <c r="E11" s="193"/>
      <c r="F11" s="108" t="s">
        <v>7</v>
      </c>
      <c r="G11" s="108" t="s">
        <v>8</v>
      </c>
      <c r="H11" s="193"/>
      <c r="I11" s="193"/>
      <c r="J11" s="108" t="s">
        <v>7</v>
      </c>
      <c r="K11" s="108" t="s">
        <v>8</v>
      </c>
      <c r="L11" s="193"/>
      <c r="M11" s="193"/>
      <c r="N11" s="108" t="s">
        <v>7</v>
      </c>
      <c r="O11" s="108" t="s">
        <v>8</v>
      </c>
      <c r="P11" s="193"/>
    </row>
    <row r="12" spans="1:16" ht="13.5" thickBot="1" x14ac:dyDescent="0.25">
      <c r="A12" s="109">
        <v>1</v>
      </c>
      <c r="B12" s="110">
        <v>2</v>
      </c>
      <c r="C12" s="110">
        <v>3</v>
      </c>
      <c r="D12" s="110">
        <v>4</v>
      </c>
      <c r="E12" s="110">
        <v>5</v>
      </c>
      <c r="F12" s="110">
        <v>6</v>
      </c>
      <c r="G12" s="110">
        <v>7</v>
      </c>
      <c r="H12" s="110">
        <v>8</v>
      </c>
      <c r="I12" s="110">
        <v>9</v>
      </c>
      <c r="J12" s="110">
        <v>10</v>
      </c>
      <c r="K12" s="110">
        <v>11</v>
      </c>
      <c r="L12" s="110">
        <v>12</v>
      </c>
      <c r="M12" s="110">
        <v>13</v>
      </c>
      <c r="N12" s="110">
        <v>14</v>
      </c>
      <c r="O12" s="110">
        <v>15</v>
      </c>
      <c r="P12" s="110">
        <v>16</v>
      </c>
    </row>
    <row r="13" spans="1:16" ht="13.5" thickBot="1" x14ac:dyDescent="0.25">
      <c r="A13" s="109" t="s">
        <v>208</v>
      </c>
      <c r="B13" s="110" t="s">
        <v>208</v>
      </c>
      <c r="C13" s="110" t="s">
        <v>208</v>
      </c>
      <c r="D13" s="110" t="s">
        <v>208</v>
      </c>
      <c r="E13" s="110" t="s">
        <v>208</v>
      </c>
      <c r="F13" s="110" t="s">
        <v>208</v>
      </c>
      <c r="G13" s="110" t="s">
        <v>208</v>
      </c>
      <c r="H13" s="110" t="s">
        <v>208</v>
      </c>
      <c r="I13" s="110" t="s">
        <v>208</v>
      </c>
      <c r="J13" s="110" t="s">
        <v>208</v>
      </c>
      <c r="K13" s="110" t="s">
        <v>208</v>
      </c>
      <c r="L13" s="110" t="s">
        <v>208</v>
      </c>
      <c r="M13" s="110" t="s">
        <v>208</v>
      </c>
      <c r="N13" s="110" t="s">
        <v>208</v>
      </c>
      <c r="O13" s="110" t="s">
        <v>208</v>
      </c>
      <c r="P13" s="110" t="s">
        <v>208</v>
      </c>
    </row>
    <row r="14" spans="1:16" ht="13.5" thickBot="1" x14ac:dyDescent="0.25">
      <c r="A14" s="109" t="s">
        <v>209</v>
      </c>
      <c r="B14" s="110" t="s">
        <v>209</v>
      </c>
      <c r="C14" s="110" t="s">
        <v>209</v>
      </c>
      <c r="D14" s="111" t="s">
        <v>198</v>
      </c>
      <c r="E14" s="110" t="s">
        <v>208</v>
      </c>
      <c r="F14" s="110" t="s">
        <v>208</v>
      </c>
      <c r="G14" s="110" t="s">
        <v>208</v>
      </c>
      <c r="H14" s="110" t="s">
        <v>208</v>
      </c>
      <c r="I14" s="110" t="s">
        <v>208</v>
      </c>
      <c r="J14" s="110" t="s">
        <v>208</v>
      </c>
      <c r="K14" s="110" t="s">
        <v>208</v>
      </c>
      <c r="L14" s="110" t="s">
        <v>208</v>
      </c>
      <c r="M14" s="110" t="s">
        <v>208</v>
      </c>
      <c r="N14" s="110" t="s">
        <v>208</v>
      </c>
      <c r="O14" s="110" t="s">
        <v>208</v>
      </c>
      <c r="P14" s="110" t="s">
        <v>208</v>
      </c>
    </row>
    <row r="15" spans="1:16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">
      <c r="A17" s="40"/>
      <c r="B17" s="76" t="s">
        <v>81</v>
      </c>
      <c r="C17" s="40"/>
      <c r="D17" s="40"/>
      <c r="E17" s="40"/>
      <c r="F17" s="40"/>
      <c r="G17" s="40"/>
      <c r="H17" s="40"/>
      <c r="I17" s="112" t="s">
        <v>82</v>
      </c>
      <c r="J17" s="40"/>
      <c r="K17" s="40"/>
      <c r="L17" s="40"/>
      <c r="M17" s="40"/>
      <c r="N17" s="40"/>
      <c r="O17" s="40"/>
      <c r="P17" s="40"/>
    </row>
    <row r="18" spans="1:16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</sheetData>
  <mergeCells count="19"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  <mergeCell ref="H10:H11"/>
    <mergeCell ref="I10:I11"/>
    <mergeCell ref="J10:K10"/>
    <mergeCell ref="L10:L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opLeftCell="A10" workbookViewId="0">
      <selection activeCell="D38" sqref="D38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style="155" customWidth="1"/>
  </cols>
  <sheetData>
    <row r="1" spans="1:4" x14ac:dyDescent="0.2">
      <c r="A1" s="113"/>
      <c r="B1" s="114"/>
      <c r="C1" s="209" t="s">
        <v>215</v>
      </c>
      <c r="D1" s="210"/>
    </row>
    <row r="2" spans="1:4" x14ac:dyDescent="0.2">
      <c r="A2" s="114"/>
      <c r="B2" s="114"/>
      <c r="C2" s="211" t="s">
        <v>85</v>
      </c>
      <c r="D2" s="210"/>
    </row>
    <row r="3" spans="1:4" x14ac:dyDescent="0.2">
      <c r="A3" s="114"/>
      <c r="B3" s="114"/>
      <c r="C3" s="209" t="s">
        <v>264</v>
      </c>
      <c r="D3" s="210"/>
    </row>
    <row r="4" spans="1:4" ht="25.5" customHeight="1" x14ac:dyDescent="0.2">
      <c r="A4" s="114"/>
      <c r="B4" s="114"/>
      <c r="C4" s="115"/>
      <c r="D4" s="143"/>
    </row>
    <row r="5" spans="1:4" x14ac:dyDescent="0.2">
      <c r="A5" s="212" t="s">
        <v>266</v>
      </c>
      <c r="B5" s="213"/>
      <c r="C5" s="213"/>
      <c r="D5" s="213"/>
    </row>
    <row r="6" spans="1:4" x14ac:dyDescent="0.2">
      <c r="A6" s="214" t="s">
        <v>83</v>
      </c>
      <c r="B6" s="208"/>
      <c r="C6" s="208"/>
      <c r="D6" s="208"/>
    </row>
    <row r="7" spans="1:4" x14ac:dyDescent="0.2">
      <c r="A7" s="208" t="s">
        <v>84</v>
      </c>
      <c r="B7" s="208"/>
      <c r="C7" s="208"/>
      <c r="D7" s="208"/>
    </row>
    <row r="8" spans="1:4" ht="15" x14ac:dyDescent="0.25">
      <c r="A8" s="116" t="s">
        <v>216</v>
      </c>
      <c r="B8" s="114"/>
      <c r="C8" s="114"/>
      <c r="D8" s="143"/>
    </row>
    <row r="9" spans="1:4" x14ac:dyDescent="0.2">
      <c r="A9" s="114"/>
      <c r="B9" s="114"/>
      <c r="C9" s="114"/>
      <c r="D9" s="143" t="s">
        <v>1</v>
      </c>
    </row>
    <row r="10" spans="1:4" ht="38.25" x14ac:dyDescent="0.2">
      <c r="A10" s="117" t="s">
        <v>217</v>
      </c>
      <c r="B10" s="202" t="s">
        <v>218</v>
      </c>
      <c r="C10" s="203"/>
      <c r="D10" s="144" t="s">
        <v>4</v>
      </c>
    </row>
    <row r="11" spans="1:4" x14ac:dyDescent="0.2">
      <c r="A11" s="142">
        <v>1</v>
      </c>
      <c r="B11" s="204">
        <v>2</v>
      </c>
      <c r="C11" s="205"/>
      <c r="D11" s="157">
        <v>3</v>
      </c>
    </row>
    <row r="12" spans="1:4" x14ac:dyDescent="0.2">
      <c r="A12" s="206" t="s">
        <v>219</v>
      </c>
      <c r="B12" s="206"/>
      <c r="C12" s="206"/>
      <c r="D12" s="206"/>
    </row>
    <row r="13" spans="1:4" x14ac:dyDescent="0.2">
      <c r="A13" s="118" t="s">
        <v>220</v>
      </c>
      <c r="B13" s="119" t="s">
        <v>70</v>
      </c>
      <c r="C13" s="120"/>
      <c r="D13" s="145">
        <f>D14</f>
        <v>0</v>
      </c>
    </row>
    <row r="14" spans="1:4" x14ac:dyDescent="0.2">
      <c r="A14" s="121" t="s">
        <v>83</v>
      </c>
      <c r="B14" s="122" t="s">
        <v>221</v>
      </c>
      <c r="C14" s="123"/>
      <c r="D14" s="146"/>
    </row>
    <row r="15" spans="1:4" x14ac:dyDescent="0.2">
      <c r="A15" s="118" t="s">
        <v>222</v>
      </c>
      <c r="B15" s="119" t="s">
        <v>72</v>
      </c>
      <c r="C15" s="120"/>
      <c r="D15" s="145">
        <v>34853100</v>
      </c>
    </row>
    <row r="16" spans="1:4" x14ac:dyDescent="0.2">
      <c r="A16" s="121" t="s">
        <v>83</v>
      </c>
      <c r="B16" s="122" t="s">
        <v>221</v>
      </c>
      <c r="C16" s="123"/>
      <c r="D16" s="146">
        <v>34853100</v>
      </c>
    </row>
    <row r="17" spans="1:4" ht="25.5" x14ac:dyDescent="0.2">
      <c r="A17" s="118" t="s">
        <v>223</v>
      </c>
      <c r="B17" s="119" t="s">
        <v>74</v>
      </c>
      <c r="C17" s="120"/>
      <c r="D17" s="145">
        <f>D18</f>
        <v>0</v>
      </c>
    </row>
    <row r="18" spans="1:4" x14ac:dyDescent="0.2">
      <c r="A18" s="121" t="s">
        <v>83</v>
      </c>
      <c r="B18" s="122" t="s">
        <v>221</v>
      </c>
      <c r="C18" s="123"/>
      <c r="D18" s="146"/>
    </row>
    <row r="19" spans="1:4" x14ac:dyDescent="0.2">
      <c r="A19" s="118" t="s">
        <v>224</v>
      </c>
      <c r="B19" s="119" t="s">
        <v>76</v>
      </c>
      <c r="C19" s="120"/>
      <c r="D19" s="145">
        <f>D20</f>
        <v>1107400</v>
      </c>
    </row>
    <row r="20" spans="1:4" x14ac:dyDescent="0.2">
      <c r="A20" s="121" t="s">
        <v>83</v>
      </c>
      <c r="B20" s="122" t="s">
        <v>221</v>
      </c>
      <c r="C20" s="123"/>
      <c r="D20" s="146">
        <v>1107400</v>
      </c>
    </row>
    <row r="21" spans="1:4" ht="25.5" x14ac:dyDescent="0.2">
      <c r="A21" s="118" t="s">
        <v>225</v>
      </c>
      <c r="B21" s="119" t="s">
        <v>77</v>
      </c>
      <c r="C21" s="120"/>
      <c r="D21" s="145">
        <f>D22</f>
        <v>252000</v>
      </c>
    </row>
    <row r="22" spans="1:4" x14ac:dyDescent="0.2">
      <c r="A22" s="121" t="s">
        <v>83</v>
      </c>
      <c r="B22" s="122" t="s">
        <v>221</v>
      </c>
      <c r="C22" s="123"/>
      <c r="D22" s="146">
        <v>252000</v>
      </c>
    </row>
    <row r="23" spans="1:4" x14ac:dyDescent="0.2">
      <c r="A23" s="118" t="s">
        <v>226</v>
      </c>
      <c r="B23" s="119" t="s">
        <v>78</v>
      </c>
      <c r="C23" s="120"/>
      <c r="D23" s="145">
        <f>D24</f>
        <v>0</v>
      </c>
    </row>
    <row r="24" spans="1:4" x14ac:dyDescent="0.2">
      <c r="A24" s="124" t="s">
        <v>83</v>
      </c>
      <c r="B24" s="125" t="s">
        <v>221</v>
      </c>
      <c r="C24" s="126"/>
      <c r="D24" s="147"/>
    </row>
    <row r="25" spans="1:4" x14ac:dyDescent="0.2">
      <c r="A25" s="206" t="s">
        <v>227</v>
      </c>
      <c r="B25" s="206"/>
      <c r="C25" s="206"/>
      <c r="D25" s="206"/>
    </row>
    <row r="26" spans="1:4" x14ac:dyDescent="0.2">
      <c r="A26" s="118" t="s">
        <v>220</v>
      </c>
      <c r="B26" s="119" t="s">
        <v>70</v>
      </c>
      <c r="C26" s="120"/>
      <c r="D26" s="145">
        <v>0</v>
      </c>
    </row>
    <row r="27" spans="1:4" x14ac:dyDescent="0.2">
      <c r="A27" s="121" t="s">
        <v>83</v>
      </c>
      <c r="B27" s="122" t="s">
        <v>221</v>
      </c>
      <c r="C27" s="123"/>
      <c r="D27" s="146">
        <v>0</v>
      </c>
    </row>
    <row r="28" spans="1:4" x14ac:dyDescent="0.2">
      <c r="A28" s="118" t="s">
        <v>222</v>
      </c>
      <c r="B28" s="119" t="s">
        <v>72</v>
      </c>
      <c r="C28" s="120"/>
      <c r="D28" s="145">
        <v>0</v>
      </c>
    </row>
    <row r="29" spans="1:4" x14ac:dyDescent="0.2">
      <c r="A29" s="121" t="s">
        <v>83</v>
      </c>
      <c r="B29" s="122" t="s">
        <v>221</v>
      </c>
      <c r="C29" s="123"/>
      <c r="D29" s="146">
        <v>0</v>
      </c>
    </row>
    <row r="30" spans="1:4" ht="25.5" x14ac:dyDescent="0.2">
      <c r="A30" s="118" t="s">
        <v>223</v>
      </c>
      <c r="B30" s="119" t="s">
        <v>74</v>
      </c>
      <c r="C30" s="120"/>
      <c r="D30" s="145">
        <v>0</v>
      </c>
    </row>
    <row r="31" spans="1:4" x14ac:dyDescent="0.2">
      <c r="A31" s="121" t="s">
        <v>83</v>
      </c>
      <c r="B31" s="122" t="s">
        <v>221</v>
      </c>
      <c r="C31" s="123"/>
      <c r="D31" s="146">
        <v>0</v>
      </c>
    </row>
    <row r="32" spans="1:4" x14ac:dyDescent="0.2">
      <c r="A32" s="118" t="s">
        <v>224</v>
      </c>
      <c r="B32" s="119" t="s">
        <v>76</v>
      </c>
      <c r="C32" s="120"/>
      <c r="D32" s="145">
        <v>0</v>
      </c>
    </row>
    <row r="33" spans="1:4" x14ac:dyDescent="0.2">
      <c r="A33" s="121" t="s">
        <v>83</v>
      </c>
      <c r="B33" s="122" t="s">
        <v>221</v>
      </c>
      <c r="C33" s="123"/>
      <c r="D33" s="146">
        <v>0</v>
      </c>
    </row>
    <row r="34" spans="1:4" ht="25.5" x14ac:dyDescent="0.2">
      <c r="A34" s="118" t="s">
        <v>225</v>
      </c>
      <c r="B34" s="119" t="s">
        <v>77</v>
      </c>
      <c r="C34" s="120"/>
      <c r="D34" s="145">
        <v>0</v>
      </c>
    </row>
    <row r="35" spans="1:4" x14ac:dyDescent="0.2">
      <c r="A35" s="121" t="s">
        <v>83</v>
      </c>
      <c r="B35" s="122" t="s">
        <v>221</v>
      </c>
      <c r="C35" s="123"/>
      <c r="D35" s="146">
        <v>0</v>
      </c>
    </row>
    <row r="36" spans="1:4" x14ac:dyDescent="0.2">
      <c r="A36" s="118" t="s">
        <v>226</v>
      </c>
      <c r="B36" s="119" t="s">
        <v>78</v>
      </c>
      <c r="C36" s="120"/>
      <c r="D36" s="145">
        <v>0</v>
      </c>
    </row>
    <row r="37" spans="1:4" x14ac:dyDescent="0.2">
      <c r="A37" s="121" t="s">
        <v>83</v>
      </c>
      <c r="B37" s="122" t="s">
        <v>221</v>
      </c>
      <c r="C37" s="123"/>
      <c r="D37" s="146">
        <v>0</v>
      </c>
    </row>
    <row r="38" spans="1:4" x14ac:dyDescent="0.2">
      <c r="A38" s="127" t="s">
        <v>80</v>
      </c>
      <c r="B38" s="128" t="s">
        <v>228</v>
      </c>
      <c r="C38" s="129"/>
      <c r="D38" s="148">
        <f>D13+D15+D17+D19+D21+D23</f>
        <v>36212500</v>
      </c>
    </row>
    <row r="39" spans="1:4" x14ac:dyDescent="0.2">
      <c r="A39" s="127" t="s">
        <v>80</v>
      </c>
      <c r="B39" s="128" t="s">
        <v>205</v>
      </c>
      <c r="C39" s="129"/>
      <c r="D39" s="149">
        <f>D13+D15+D17+D19+D21+D23</f>
        <v>36212500</v>
      </c>
    </row>
    <row r="40" spans="1:4" x14ac:dyDescent="0.2">
      <c r="A40" s="127" t="s">
        <v>80</v>
      </c>
      <c r="B40" s="128" t="s">
        <v>206</v>
      </c>
      <c r="C40" s="129"/>
      <c r="D40" s="149">
        <f>D26+D28+D30+D32+D34+D36</f>
        <v>0</v>
      </c>
    </row>
    <row r="41" spans="1:4" x14ac:dyDescent="0.2">
      <c r="A41" s="114"/>
      <c r="B41" s="114"/>
      <c r="C41" s="114"/>
      <c r="D41" s="143"/>
    </row>
    <row r="42" spans="1:4" ht="22.15" customHeight="1" x14ac:dyDescent="0.25">
      <c r="A42" s="116" t="s">
        <v>229</v>
      </c>
      <c r="B42" s="114"/>
      <c r="C42" s="114"/>
      <c r="D42" s="143" t="s">
        <v>1</v>
      </c>
    </row>
    <row r="43" spans="1:4" ht="63.75" x14ac:dyDescent="0.2">
      <c r="A43" s="130" t="s">
        <v>230</v>
      </c>
      <c r="B43" s="130" t="s">
        <v>231</v>
      </c>
      <c r="C43" s="130" t="s">
        <v>232</v>
      </c>
      <c r="D43" s="150" t="s">
        <v>4</v>
      </c>
    </row>
    <row r="44" spans="1:4" x14ac:dyDescent="0.2">
      <c r="A44" s="141">
        <v>1</v>
      </c>
      <c r="B44" s="141">
        <v>2</v>
      </c>
      <c r="C44" s="141">
        <v>3</v>
      </c>
      <c r="D44" s="156">
        <v>4</v>
      </c>
    </row>
    <row r="45" spans="1:4" x14ac:dyDescent="0.2">
      <c r="A45" s="207" t="s">
        <v>219</v>
      </c>
      <c r="B45" s="207"/>
      <c r="C45" s="207"/>
      <c r="D45" s="207"/>
    </row>
    <row r="46" spans="1:4" x14ac:dyDescent="0.2">
      <c r="A46" s="131" t="s">
        <v>243</v>
      </c>
      <c r="B46" s="131" t="s">
        <v>151</v>
      </c>
      <c r="C46" s="132" t="s">
        <v>152</v>
      </c>
      <c r="D46" s="151" t="s">
        <v>265</v>
      </c>
    </row>
    <row r="47" spans="1:4" ht="42" customHeight="1" x14ac:dyDescent="0.2">
      <c r="A47" s="133"/>
      <c r="B47" s="133"/>
      <c r="C47" s="134"/>
      <c r="D47" s="152"/>
    </row>
    <row r="48" spans="1:4" ht="19.899999999999999" customHeight="1" x14ac:dyDescent="0.2">
      <c r="A48" s="207" t="s">
        <v>227</v>
      </c>
      <c r="B48" s="207"/>
      <c r="C48" s="207"/>
      <c r="D48" s="206"/>
    </row>
    <row r="49" spans="1:4" x14ac:dyDescent="0.2">
      <c r="A49" s="135" t="s">
        <v>243</v>
      </c>
      <c r="B49" s="135" t="s">
        <v>151</v>
      </c>
      <c r="C49" s="136" t="s">
        <v>152</v>
      </c>
      <c r="D49" s="151">
        <v>0</v>
      </c>
    </row>
    <row r="50" spans="1:4" x14ac:dyDescent="0.2">
      <c r="A50" s="137"/>
      <c r="B50" s="137"/>
      <c r="C50" s="138"/>
      <c r="D50" s="153"/>
    </row>
    <row r="51" spans="1:4" x14ac:dyDescent="0.2">
      <c r="A51" s="139" t="s">
        <v>80</v>
      </c>
      <c r="B51" s="139" t="s">
        <v>80</v>
      </c>
      <c r="C51" s="128" t="s">
        <v>228</v>
      </c>
      <c r="D51" s="154" t="s">
        <v>265</v>
      </c>
    </row>
    <row r="52" spans="1:4" x14ac:dyDescent="0.2">
      <c r="A52" s="139" t="s">
        <v>80</v>
      </c>
      <c r="B52" s="139" t="s">
        <v>80</v>
      </c>
      <c r="C52" s="128" t="s">
        <v>205</v>
      </c>
      <c r="D52" s="154" t="s">
        <v>265</v>
      </c>
    </row>
    <row r="53" spans="1:4" x14ac:dyDescent="0.2">
      <c r="A53" s="139" t="s">
        <v>80</v>
      </c>
      <c r="B53" s="139" t="s">
        <v>80</v>
      </c>
      <c r="C53" s="128" t="s">
        <v>206</v>
      </c>
      <c r="D53" s="154">
        <v>0</v>
      </c>
    </row>
    <row r="54" spans="1:4" x14ac:dyDescent="0.2">
      <c r="A54" s="114"/>
      <c r="B54" s="114"/>
      <c r="C54" s="114"/>
      <c r="D54" s="143"/>
    </row>
    <row r="55" spans="1:4" x14ac:dyDescent="0.2">
      <c r="A55" s="114"/>
      <c r="B55" s="114"/>
      <c r="C55" s="114"/>
      <c r="D55" s="143"/>
    </row>
    <row r="56" spans="1:4" x14ac:dyDescent="0.2">
      <c r="A56" s="114"/>
      <c r="B56" s="114"/>
      <c r="C56" s="114"/>
      <c r="D56" s="143"/>
    </row>
    <row r="57" spans="1:4" x14ac:dyDescent="0.2">
      <c r="A57" s="114"/>
      <c r="B57" s="112" t="s">
        <v>81</v>
      </c>
      <c r="C57" s="140" t="s">
        <v>82</v>
      </c>
      <c r="D57" s="143"/>
    </row>
    <row r="58" spans="1:4" x14ac:dyDescent="0.2">
      <c r="A58" s="201"/>
      <c r="B58" s="201"/>
      <c r="C58" s="201"/>
      <c r="D58" s="201"/>
    </row>
  </sheetData>
  <mergeCells count="13">
    <mergeCell ref="A7:D7"/>
    <mergeCell ref="C1:D1"/>
    <mergeCell ref="C2:D2"/>
    <mergeCell ref="C3:D3"/>
    <mergeCell ref="A5:D5"/>
    <mergeCell ref="A6:D6"/>
    <mergeCell ref="A58:D58"/>
    <mergeCell ref="B10:C10"/>
    <mergeCell ref="B11:C11"/>
    <mergeCell ref="A12:D12"/>
    <mergeCell ref="A25:D25"/>
    <mergeCell ref="A45:D45"/>
    <mergeCell ref="A48:D48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H18" sqref="H18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ht="13.9" customHeight="1" x14ac:dyDescent="0.2">
      <c r="A1" s="40"/>
      <c r="B1" s="40"/>
      <c r="C1" s="40"/>
      <c r="D1" s="40"/>
      <c r="E1" s="40"/>
      <c r="F1" s="40"/>
      <c r="G1" s="40" t="s">
        <v>210</v>
      </c>
      <c r="H1" s="40"/>
      <c r="I1" s="40"/>
      <c r="J1" s="40"/>
    </row>
    <row r="2" spans="1:16" x14ac:dyDescent="0.2">
      <c r="A2" s="40"/>
      <c r="B2" s="40"/>
      <c r="C2" s="40"/>
      <c r="D2" s="40"/>
      <c r="E2" s="40"/>
      <c r="F2" s="40"/>
      <c r="G2" s="40" t="s">
        <v>85</v>
      </c>
      <c r="H2" s="40"/>
      <c r="I2" s="40"/>
      <c r="J2" s="40"/>
    </row>
    <row r="3" spans="1:16" ht="28.15" customHeight="1" x14ac:dyDescent="0.2">
      <c r="A3" s="40"/>
      <c r="B3" s="40"/>
      <c r="C3" s="40"/>
      <c r="D3" s="40"/>
      <c r="E3" s="40"/>
      <c r="F3" s="40"/>
      <c r="G3" s="183" t="s">
        <v>264</v>
      </c>
      <c r="H3" s="183"/>
      <c r="I3" s="183"/>
      <c r="J3" s="183"/>
    </row>
    <row r="4" spans="1:16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6" x14ac:dyDescent="0.2">
      <c r="A5" s="188" t="s">
        <v>309</v>
      </c>
      <c r="B5" s="188"/>
      <c r="C5" s="188"/>
      <c r="D5" s="188"/>
      <c r="E5" s="188"/>
      <c r="F5" s="188"/>
      <c r="G5" s="188"/>
      <c r="H5" s="188"/>
      <c r="I5" s="188"/>
      <c r="J5" s="188"/>
      <c r="K5" s="3"/>
      <c r="L5" s="3"/>
      <c r="M5" s="3"/>
      <c r="N5" s="3"/>
      <c r="O5" s="3"/>
      <c r="P5" s="3"/>
    </row>
    <row r="6" spans="1:16" x14ac:dyDescent="0.2">
      <c r="A6" s="215" t="s">
        <v>310</v>
      </c>
      <c r="B6" s="215"/>
      <c r="C6" s="215"/>
      <c r="D6" s="215"/>
      <c r="E6" s="215"/>
      <c r="F6" s="215"/>
      <c r="G6" s="215"/>
      <c r="H6" s="215"/>
      <c r="I6" s="215"/>
      <c r="J6" s="215"/>
      <c r="K6" s="3"/>
      <c r="L6" s="3"/>
      <c r="M6" s="3"/>
      <c r="N6" s="3"/>
      <c r="O6" s="3"/>
      <c r="P6" s="3"/>
    </row>
    <row r="7" spans="1:16" x14ac:dyDescent="0.2">
      <c r="A7" s="215" t="s">
        <v>311</v>
      </c>
      <c r="B7" s="215"/>
      <c r="C7" s="215"/>
      <c r="D7" s="215"/>
      <c r="E7" s="215"/>
      <c r="F7" s="215"/>
      <c r="G7" s="215"/>
      <c r="H7" s="215"/>
      <c r="I7" s="215"/>
      <c r="J7" s="215"/>
      <c r="K7" s="4"/>
      <c r="L7" s="4"/>
      <c r="M7" s="4"/>
      <c r="N7" s="4"/>
      <c r="O7" s="4"/>
      <c r="P7" s="4"/>
    </row>
    <row r="8" spans="1:16" x14ac:dyDescent="0.2">
      <c r="A8" s="168" t="s">
        <v>83</v>
      </c>
      <c r="B8" s="169"/>
      <c r="C8" s="169"/>
      <c r="D8" s="169"/>
      <c r="E8" s="169"/>
      <c r="F8" s="169"/>
      <c r="G8" s="169"/>
      <c r="H8" s="169"/>
      <c r="I8" s="169"/>
      <c r="J8" s="169"/>
      <c r="K8" s="2"/>
      <c r="L8" s="2"/>
      <c r="M8" s="2"/>
      <c r="N8" s="2"/>
      <c r="O8" s="2"/>
      <c r="P8" s="2"/>
    </row>
    <row r="9" spans="1:16" ht="13.9" customHeight="1" x14ac:dyDescent="0.2">
      <c r="A9" s="170" t="s">
        <v>84</v>
      </c>
      <c r="B9" s="171"/>
      <c r="C9" s="171"/>
      <c r="D9" s="171"/>
      <c r="E9" s="171"/>
      <c r="F9" s="171"/>
      <c r="G9" s="171"/>
      <c r="H9" s="171"/>
      <c r="I9" s="171"/>
      <c r="J9" s="172" t="s">
        <v>101</v>
      </c>
    </row>
    <row r="10" spans="1:16" x14ac:dyDescent="0.2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P10" s="1"/>
    </row>
    <row r="11" spans="1:16" ht="122.45" customHeight="1" x14ac:dyDescent="0.2">
      <c r="A11" s="173" t="s">
        <v>102</v>
      </c>
      <c r="B11" s="173" t="s">
        <v>103</v>
      </c>
      <c r="C11" s="173" t="s">
        <v>104</v>
      </c>
      <c r="D11" s="173" t="s">
        <v>201</v>
      </c>
      <c r="E11" s="173" t="s">
        <v>303</v>
      </c>
      <c r="F11" s="173" t="s">
        <v>304</v>
      </c>
      <c r="G11" s="173" t="s">
        <v>305</v>
      </c>
      <c r="H11" s="173" t="s">
        <v>306</v>
      </c>
      <c r="I11" s="173" t="s">
        <v>307</v>
      </c>
      <c r="J11" s="173" t="s">
        <v>308</v>
      </c>
      <c r="P11" s="1"/>
    </row>
    <row r="12" spans="1:16" x14ac:dyDescent="0.2">
      <c r="A12" s="173">
        <v>1</v>
      </c>
      <c r="B12" s="173">
        <v>2</v>
      </c>
      <c r="C12" s="173">
        <v>3</v>
      </c>
      <c r="D12" s="173">
        <v>4</v>
      </c>
      <c r="E12" s="173">
        <v>5</v>
      </c>
      <c r="F12" s="173">
        <v>6</v>
      </c>
      <c r="G12" s="173">
        <v>7</v>
      </c>
      <c r="H12" s="173">
        <v>8</v>
      </c>
      <c r="I12" s="173">
        <v>9</v>
      </c>
      <c r="J12" s="173">
        <v>10</v>
      </c>
      <c r="P12" s="1"/>
    </row>
    <row r="13" spans="1:16" x14ac:dyDescent="0.2">
      <c r="A13" s="173" t="s">
        <v>208</v>
      </c>
      <c r="B13" s="173" t="s">
        <v>208</v>
      </c>
      <c r="C13" s="173" t="s">
        <v>208</v>
      </c>
      <c r="D13" s="173" t="s">
        <v>208</v>
      </c>
      <c r="E13" s="173" t="s">
        <v>208</v>
      </c>
      <c r="F13" s="173" t="s">
        <v>208</v>
      </c>
      <c r="G13" s="173" t="s">
        <v>208</v>
      </c>
      <c r="H13" s="173" t="s">
        <v>208</v>
      </c>
      <c r="I13" s="173" t="s">
        <v>208</v>
      </c>
      <c r="J13" s="173" t="s">
        <v>208</v>
      </c>
      <c r="P13" s="1"/>
    </row>
    <row r="14" spans="1:16" x14ac:dyDescent="0.2">
      <c r="A14" s="173" t="s">
        <v>209</v>
      </c>
      <c r="B14" s="173" t="s">
        <v>209</v>
      </c>
      <c r="C14" s="173" t="s">
        <v>209</v>
      </c>
      <c r="D14" s="173" t="s">
        <v>198</v>
      </c>
      <c r="E14" s="173" t="s">
        <v>209</v>
      </c>
      <c r="F14" s="173" t="s">
        <v>209</v>
      </c>
      <c r="G14" s="173" t="s">
        <v>209</v>
      </c>
      <c r="H14" s="173" t="s">
        <v>208</v>
      </c>
      <c r="I14" s="173" t="s">
        <v>208</v>
      </c>
      <c r="J14" s="173" t="s">
        <v>209</v>
      </c>
      <c r="P14" s="1"/>
    </row>
    <row r="15" spans="1:16" x14ac:dyDescent="0.2">
      <c r="A15" s="166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6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2">
      <c r="A17" s="40"/>
      <c r="B17" s="76" t="s">
        <v>81</v>
      </c>
      <c r="C17" s="40"/>
      <c r="D17" s="40"/>
      <c r="E17" s="40"/>
      <c r="F17" s="40"/>
      <c r="G17" s="40"/>
      <c r="H17" s="40"/>
      <c r="I17" s="76" t="s">
        <v>82</v>
      </c>
      <c r="J17" s="40"/>
    </row>
  </sheetData>
  <mergeCells count="4"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21" zoomScale="85" zoomScaleNormal="85" workbookViewId="0">
      <selection activeCell="E25" sqref="E25"/>
    </sheetView>
  </sheetViews>
  <sheetFormatPr defaultRowHeight="12.75" x14ac:dyDescent="0.2"/>
  <cols>
    <col min="1" max="3" width="12.140625" style="39" customWidth="1"/>
    <col min="4" max="5" width="30.7109375" style="39" customWidth="1"/>
    <col min="6" max="6" width="32" style="39" customWidth="1"/>
    <col min="7" max="7" width="12.85546875" style="39" customWidth="1"/>
    <col min="8" max="8" width="13.7109375" style="39" customWidth="1"/>
    <col min="9" max="9" width="10.42578125" style="39" customWidth="1"/>
    <col min="10" max="10" width="11.85546875" style="39" customWidth="1"/>
    <col min="11" max="16384" width="9.140625" style="39"/>
  </cols>
  <sheetData>
    <row r="1" spans="1:10" x14ac:dyDescent="0.2">
      <c r="A1" s="40"/>
      <c r="B1" s="40"/>
      <c r="C1" s="40"/>
      <c r="D1" s="40"/>
      <c r="E1" s="40"/>
      <c r="G1" s="79" t="s">
        <v>233</v>
      </c>
      <c r="H1" s="41"/>
      <c r="I1" s="41"/>
      <c r="J1" s="41"/>
    </row>
    <row r="2" spans="1:10" x14ac:dyDescent="0.2">
      <c r="A2" s="40"/>
      <c r="B2" s="40"/>
      <c r="C2" s="40"/>
      <c r="D2" s="40"/>
      <c r="E2" s="40"/>
      <c r="F2" s="79"/>
      <c r="G2" s="216" t="s">
        <v>85</v>
      </c>
      <c r="H2" s="216"/>
      <c r="I2" s="216"/>
      <c r="J2" s="216"/>
    </row>
    <row r="3" spans="1:10" ht="12.75" customHeight="1" x14ac:dyDescent="0.2">
      <c r="A3" s="40"/>
      <c r="B3" s="40"/>
      <c r="C3" s="40"/>
      <c r="D3" s="40"/>
      <c r="E3" s="40"/>
      <c r="F3" s="80"/>
      <c r="G3" s="183" t="s">
        <v>298</v>
      </c>
      <c r="H3" s="183"/>
      <c r="I3" s="183"/>
      <c r="J3" s="183"/>
    </row>
    <row r="4" spans="1:10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2">
      <c r="A5" s="188" t="s">
        <v>234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0" x14ac:dyDescent="0.2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">
      <c r="A7" s="42" t="s">
        <v>83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x14ac:dyDescent="0.2">
      <c r="A8" s="40" t="s">
        <v>84</v>
      </c>
      <c r="B8" s="40"/>
      <c r="C8" s="40"/>
      <c r="D8" s="40"/>
      <c r="E8" s="40"/>
      <c r="F8" s="40"/>
      <c r="G8" s="40"/>
      <c r="H8" s="40"/>
      <c r="I8" s="40"/>
      <c r="J8" s="43" t="s">
        <v>101</v>
      </c>
    </row>
    <row r="9" spans="1:10" ht="13.9" customHeight="1" x14ac:dyDescent="0.2">
      <c r="A9" s="218" t="s">
        <v>102</v>
      </c>
      <c r="B9" s="218" t="s">
        <v>103</v>
      </c>
      <c r="C9" s="218" t="s">
        <v>104</v>
      </c>
      <c r="D9" s="220" t="s">
        <v>105</v>
      </c>
      <c r="E9" s="220" t="s">
        <v>235</v>
      </c>
      <c r="F9" s="218" t="s">
        <v>236</v>
      </c>
      <c r="G9" s="222" t="s">
        <v>4</v>
      </c>
      <c r="H9" s="220" t="s">
        <v>5</v>
      </c>
      <c r="I9" s="224" t="s">
        <v>6</v>
      </c>
      <c r="J9" s="225"/>
    </row>
    <row r="10" spans="1:10" ht="99" customHeight="1" x14ac:dyDescent="0.2">
      <c r="A10" s="219"/>
      <c r="B10" s="219"/>
      <c r="C10" s="219"/>
      <c r="D10" s="221"/>
      <c r="E10" s="221"/>
      <c r="F10" s="219"/>
      <c r="G10" s="223"/>
      <c r="H10" s="221"/>
      <c r="I10" s="44" t="s">
        <v>7</v>
      </c>
      <c r="J10" s="44" t="s">
        <v>8</v>
      </c>
    </row>
    <row r="11" spans="1:10" x14ac:dyDescent="0.2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6">
        <v>7</v>
      </c>
      <c r="H11" s="45">
        <v>8</v>
      </c>
      <c r="I11" s="45">
        <v>9</v>
      </c>
      <c r="J11" s="45">
        <v>10</v>
      </c>
    </row>
    <row r="12" spans="1:10" x14ac:dyDescent="0.2">
      <c r="A12" s="47" t="s">
        <v>112</v>
      </c>
      <c r="B12" s="48" t="s">
        <v>237</v>
      </c>
      <c r="C12" s="48" t="s">
        <v>237</v>
      </c>
      <c r="D12" s="48" t="s">
        <v>238</v>
      </c>
      <c r="E12" s="48" t="s">
        <v>237</v>
      </c>
      <c r="F12" s="48" t="s">
        <v>237</v>
      </c>
      <c r="G12" s="49">
        <f>H12+I12</f>
        <v>28447200</v>
      </c>
      <c r="H12" s="49">
        <f>SUM(H13:H29)</f>
        <v>27938800</v>
      </c>
      <c r="I12" s="49">
        <f>SUM(I13:I29)</f>
        <v>508400</v>
      </c>
      <c r="J12" s="49">
        <f>SUM(J13:J29)</f>
        <v>350000</v>
      </c>
    </row>
    <row r="13" spans="1:10" s="78" customFormat="1" ht="76.5" x14ac:dyDescent="0.2">
      <c r="A13" s="59" t="s">
        <v>115</v>
      </c>
      <c r="B13" s="62" t="s">
        <v>116</v>
      </c>
      <c r="C13" s="62" t="s">
        <v>117</v>
      </c>
      <c r="D13" s="60" t="s">
        <v>118</v>
      </c>
      <c r="E13" s="51" t="s">
        <v>285</v>
      </c>
      <c r="F13" s="51" t="s">
        <v>283</v>
      </c>
      <c r="G13" s="52">
        <f t="shared" ref="G13" si="0">H13+I13</f>
        <v>14068100</v>
      </c>
      <c r="H13" s="54">
        <v>14018100</v>
      </c>
      <c r="I13" s="54">
        <v>50000</v>
      </c>
      <c r="J13" s="54"/>
    </row>
    <row r="14" spans="1:10" s="78" customFormat="1" ht="51" x14ac:dyDescent="0.2">
      <c r="A14" s="59" t="s">
        <v>119</v>
      </c>
      <c r="B14" s="62" t="s">
        <v>120</v>
      </c>
      <c r="C14" s="62" t="s">
        <v>121</v>
      </c>
      <c r="D14" s="60" t="s">
        <v>122</v>
      </c>
      <c r="E14" s="51" t="s">
        <v>285</v>
      </c>
      <c r="F14" s="51" t="s">
        <v>283</v>
      </c>
      <c r="G14" s="52">
        <f t="shared" ref="G14" si="1">H14+I14</f>
        <v>3725000</v>
      </c>
      <c r="H14" s="54">
        <v>3725000</v>
      </c>
      <c r="I14" s="54"/>
      <c r="J14" s="54"/>
    </row>
    <row r="15" spans="1:10" ht="63.75" x14ac:dyDescent="0.2">
      <c r="A15" s="50" t="s">
        <v>123</v>
      </c>
      <c r="B15" s="44" t="s">
        <v>124</v>
      </c>
      <c r="C15" s="44" t="s">
        <v>125</v>
      </c>
      <c r="D15" s="51" t="s">
        <v>126</v>
      </c>
      <c r="E15" s="51" t="s">
        <v>281</v>
      </c>
      <c r="F15" s="56" t="s">
        <v>294</v>
      </c>
      <c r="G15" s="52">
        <f>H15+I15</f>
        <v>2490000</v>
      </c>
      <c r="H15" s="53">
        <v>2490000</v>
      </c>
      <c r="I15" s="54"/>
      <c r="J15" s="54"/>
    </row>
    <row r="16" spans="1:10" s="58" customFormat="1" ht="76.5" x14ac:dyDescent="0.2">
      <c r="A16" s="50" t="s">
        <v>127</v>
      </c>
      <c r="B16" s="55" t="s">
        <v>128</v>
      </c>
      <c r="C16" s="55" t="s">
        <v>129</v>
      </c>
      <c r="D16" s="56" t="s">
        <v>130</v>
      </c>
      <c r="E16" s="56" t="s">
        <v>282</v>
      </c>
      <c r="F16" s="56" t="s">
        <v>312</v>
      </c>
      <c r="G16" s="52">
        <f t="shared" ref="G16:G29" si="2">H16+I16</f>
        <v>584000</v>
      </c>
      <c r="H16" s="57">
        <v>584000</v>
      </c>
      <c r="I16" s="57"/>
      <c r="J16" s="57"/>
    </row>
    <row r="17" spans="1:10" s="58" customFormat="1" ht="77.25" customHeight="1" x14ac:dyDescent="0.2">
      <c r="A17" s="59" t="s">
        <v>131</v>
      </c>
      <c r="B17" s="55">
        <v>3104</v>
      </c>
      <c r="C17" s="55">
        <v>1020</v>
      </c>
      <c r="D17" s="56" t="s">
        <v>284</v>
      </c>
      <c r="E17" s="51" t="s">
        <v>285</v>
      </c>
      <c r="F17" s="56" t="s">
        <v>283</v>
      </c>
      <c r="G17" s="52">
        <f t="shared" si="2"/>
        <v>2053800</v>
      </c>
      <c r="H17" s="57">
        <v>2038800</v>
      </c>
      <c r="I17" s="57">
        <v>15000</v>
      </c>
      <c r="J17" s="57"/>
    </row>
    <row r="18" spans="1:10" s="58" customFormat="1" ht="60.75" customHeight="1" x14ac:dyDescent="0.2">
      <c r="A18" s="59" t="s">
        <v>269</v>
      </c>
      <c r="B18" s="55">
        <v>3031</v>
      </c>
      <c r="C18" s="55">
        <v>1030</v>
      </c>
      <c r="D18" s="56" t="s">
        <v>286</v>
      </c>
      <c r="E18" s="56" t="s">
        <v>313</v>
      </c>
      <c r="F18" s="56" t="s">
        <v>314</v>
      </c>
      <c r="G18" s="52">
        <f t="shared" si="2"/>
        <v>5000</v>
      </c>
      <c r="H18" s="57">
        <v>5000</v>
      </c>
      <c r="I18" s="57"/>
      <c r="J18" s="57"/>
    </row>
    <row r="19" spans="1:10" s="58" customFormat="1" ht="60.75" customHeight="1" x14ac:dyDescent="0.2">
      <c r="A19" s="59" t="s">
        <v>270</v>
      </c>
      <c r="B19" s="55">
        <v>3032</v>
      </c>
      <c r="C19" s="55">
        <v>1070</v>
      </c>
      <c r="D19" s="56" t="s">
        <v>287</v>
      </c>
      <c r="E19" s="56" t="s">
        <v>313</v>
      </c>
      <c r="F19" s="56" t="s">
        <v>314</v>
      </c>
      <c r="G19" s="52">
        <f t="shared" si="2"/>
        <v>22000</v>
      </c>
      <c r="H19" s="57">
        <v>22000</v>
      </c>
      <c r="I19" s="57"/>
      <c r="J19" s="57"/>
    </row>
    <row r="20" spans="1:10" s="58" customFormat="1" ht="94.5" customHeight="1" x14ac:dyDescent="0.2">
      <c r="A20" s="59" t="s">
        <v>267</v>
      </c>
      <c r="B20" s="55">
        <v>3160</v>
      </c>
      <c r="C20" s="55">
        <v>1010</v>
      </c>
      <c r="D20" s="56" t="s">
        <v>288</v>
      </c>
      <c r="E20" s="165" t="s">
        <v>315</v>
      </c>
      <c r="F20" s="56" t="s">
        <v>314</v>
      </c>
      <c r="G20" s="52">
        <f t="shared" si="2"/>
        <v>38500</v>
      </c>
      <c r="H20" s="57">
        <v>38500</v>
      </c>
      <c r="I20" s="57"/>
      <c r="J20" s="57"/>
    </row>
    <row r="21" spans="1:10" ht="38.25" x14ac:dyDescent="0.2">
      <c r="A21" s="50" t="s">
        <v>135</v>
      </c>
      <c r="B21" s="44" t="s">
        <v>136</v>
      </c>
      <c r="C21" s="44" t="s">
        <v>137</v>
      </c>
      <c r="D21" s="51" t="s">
        <v>138</v>
      </c>
      <c r="E21" s="56" t="s">
        <v>239</v>
      </c>
      <c r="F21" s="51" t="s">
        <v>289</v>
      </c>
      <c r="G21" s="52">
        <f t="shared" si="2"/>
        <v>40000</v>
      </c>
      <c r="H21" s="54">
        <v>40000</v>
      </c>
      <c r="I21" s="54"/>
      <c r="J21" s="54"/>
    </row>
    <row r="22" spans="1:10" ht="147.75" customHeight="1" x14ac:dyDescent="0.2">
      <c r="A22" s="61" t="s">
        <v>139</v>
      </c>
      <c r="B22" s="44" t="s">
        <v>140</v>
      </c>
      <c r="C22" s="44" t="s">
        <v>141</v>
      </c>
      <c r="D22" s="51" t="s">
        <v>142</v>
      </c>
      <c r="E22" s="56" t="s">
        <v>316</v>
      </c>
      <c r="F22" s="56" t="s">
        <v>283</v>
      </c>
      <c r="G22" s="52">
        <f t="shared" si="2"/>
        <v>650000</v>
      </c>
      <c r="H22" s="57">
        <v>650000</v>
      </c>
      <c r="I22" s="54"/>
      <c r="J22" s="54"/>
    </row>
    <row r="23" spans="1:10" ht="76.5" x14ac:dyDescent="0.2">
      <c r="A23" s="61" t="s">
        <v>139</v>
      </c>
      <c r="B23" s="44" t="s">
        <v>140</v>
      </c>
      <c r="C23" s="44" t="s">
        <v>141</v>
      </c>
      <c r="D23" s="51" t="s">
        <v>142</v>
      </c>
      <c r="E23" s="56" t="s">
        <v>317</v>
      </c>
      <c r="F23" s="56" t="s">
        <v>283</v>
      </c>
      <c r="G23" s="52">
        <f t="shared" si="2"/>
        <v>0</v>
      </c>
      <c r="H23" s="57"/>
      <c r="I23" s="54"/>
      <c r="J23" s="54"/>
    </row>
    <row r="24" spans="1:10" ht="63.75" x14ac:dyDescent="0.2">
      <c r="A24" s="61" t="s">
        <v>139</v>
      </c>
      <c r="B24" s="44" t="s">
        <v>140</v>
      </c>
      <c r="C24" s="44" t="s">
        <v>141</v>
      </c>
      <c r="D24" s="51" t="s">
        <v>142</v>
      </c>
      <c r="E24" s="56" t="s">
        <v>318</v>
      </c>
      <c r="F24" s="56" t="s">
        <v>319</v>
      </c>
      <c r="G24" s="52">
        <f t="shared" si="2"/>
        <v>0</v>
      </c>
      <c r="H24" s="57"/>
      <c r="I24" s="54"/>
      <c r="J24" s="54"/>
    </row>
    <row r="25" spans="1:10" ht="51" x14ac:dyDescent="0.2">
      <c r="A25" s="50" t="s">
        <v>143</v>
      </c>
      <c r="B25" s="44" t="s">
        <v>144</v>
      </c>
      <c r="C25" s="44" t="s">
        <v>145</v>
      </c>
      <c r="D25" s="51" t="s">
        <v>146</v>
      </c>
      <c r="E25" s="51" t="s">
        <v>285</v>
      </c>
      <c r="F25" s="51" t="s">
        <v>283</v>
      </c>
      <c r="G25" s="52">
        <f t="shared" si="2"/>
        <v>3280000</v>
      </c>
      <c r="H25" s="54">
        <v>3205000</v>
      </c>
      <c r="I25" s="54">
        <v>75000</v>
      </c>
      <c r="J25" s="54"/>
    </row>
    <row r="26" spans="1:10" ht="51" x14ac:dyDescent="0.2">
      <c r="A26" s="62" t="s">
        <v>290</v>
      </c>
      <c r="B26" s="44">
        <v>7680</v>
      </c>
      <c r="C26" s="63" t="s">
        <v>279</v>
      </c>
      <c r="D26" s="82" t="s">
        <v>278</v>
      </c>
      <c r="E26" s="51" t="s">
        <v>285</v>
      </c>
      <c r="F26" s="51" t="s">
        <v>283</v>
      </c>
      <c r="G26" s="52">
        <f t="shared" si="2"/>
        <v>22400</v>
      </c>
      <c r="H26" s="83">
        <v>22400</v>
      </c>
      <c r="I26" s="54"/>
      <c r="J26" s="54"/>
    </row>
    <row r="27" spans="1:10" ht="63.75" x14ac:dyDescent="0.2">
      <c r="A27" s="59" t="s">
        <v>275</v>
      </c>
      <c r="B27" s="44">
        <v>7350</v>
      </c>
      <c r="C27" s="64" t="s">
        <v>276</v>
      </c>
      <c r="D27" s="51" t="s">
        <v>300</v>
      </c>
      <c r="E27" s="56" t="s">
        <v>320</v>
      </c>
      <c r="F27" s="56" t="s">
        <v>321</v>
      </c>
      <c r="G27" s="52">
        <f t="shared" si="2"/>
        <v>350000</v>
      </c>
      <c r="H27" s="54"/>
      <c r="I27" s="54">
        <v>350000</v>
      </c>
      <c r="J27" s="54">
        <v>350000</v>
      </c>
    </row>
    <row r="28" spans="1:10" ht="56.25" customHeight="1" x14ac:dyDescent="0.2">
      <c r="A28" s="66" t="s">
        <v>272</v>
      </c>
      <c r="B28" s="62" t="s">
        <v>291</v>
      </c>
      <c r="C28" s="63" t="s">
        <v>274</v>
      </c>
      <c r="D28" s="60" t="s">
        <v>292</v>
      </c>
      <c r="E28" s="51" t="s">
        <v>285</v>
      </c>
      <c r="F28" s="51" t="s">
        <v>283</v>
      </c>
      <c r="G28" s="52">
        <f t="shared" si="2"/>
        <v>1100000</v>
      </c>
      <c r="H28" s="54">
        <v>1100000</v>
      </c>
      <c r="I28" s="54"/>
      <c r="J28" s="54"/>
    </row>
    <row r="29" spans="1:10" s="58" customFormat="1" ht="63.75" x14ac:dyDescent="0.2">
      <c r="A29" s="50" t="s">
        <v>147</v>
      </c>
      <c r="B29" s="55" t="s">
        <v>148</v>
      </c>
      <c r="C29" s="55" t="s">
        <v>149</v>
      </c>
      <c r="D29" s="56" t="s">
        <v>150</v>
      </c>
      <c r="E29" s="56" t="s">
        <v>293</v>
      </c>
      <c r="F29" s="56" t="s">
        <v>294</v>
      </c>
      <c r="G29" s="52">
        <f t="shared" si="2"/>
        <v>18400</v>
      </c>
      <c r="H29" s="57"/>
      <c r="I29" s="57">
        <v>18400</v>
      </c>
      <c r="J29" s="57"/>
    </row>
    <row r="30" spans="1:10" s="71" customFormat="1" ht="43.5" customHeight="1" x14ac:dyDescent="0.2">
      <c r="A30" s="67" t="s">
        <v>153</v>
      </c>
      <c r="B30" s="68" t="s">
        <v>237</v>
      </c>
      <c r="C30" s="69" t="s">
        <v>237</v>
      </c>
      <c r="D30" s="68" t="s">
        <v>240</v>
      </c>
      <c r="E30" s="68" t="s">
        <v>237</v>
      </c>
      <c r="F30" s="68" t="s">
        <v>237</v>
      </c>
      <c r="G30" s="49">
        <f t="shared" ref="G30" si="3">H30+I30</f>
        <v>53105000</v>
      </c>
      <c r="H30" s="70">
        <f>SUM(H31:H39)</f>
        <v>48544000</v>
      </c>
      <c r="I30" s="70">
        <f>SUM(I31:I39)</f>
        <v>4561000</v>
      </c>
      <c r="J30" s="70">
        <f>SUM(J31:J39)</f>
        <v>3000000</v>
      </c>
    </row>
    <row r="31" spans="1:10" s="78" customFormat="1" ht="51" x14ac:dyDescent="0.2">
      <c r="A31" s="59" t="s">
        <v>299</v>
      </c>
      <c r="B31" s="62" t="s">
        <v>157</v>
      </c>
      <c r="C31" s="62" t="s">
        <v>117</v>
      </c>
      <c r="D31" s="51" t="s">
        <v>158</v>
      </c>
      <c r="E31" s="51" t="s">
        <v>241</v>
      </c>
      <c r="F31" s="51" t="s">
        <v>283</v>
      </c>
      <c r="G31" s="52">
        <f>H31+I31</f>
        <v>3173500</v>
      </c>
      <c r="H31" s="54">
        <v>3173500</v>
      </c>
      <c r="I31" s="54"/>
      <c r="J31" s="54"/>
    </row>
    <row r="32" spans="1:10" ht="51" x14ac:dyDescent="0.2">
      <c r="A32" s="59" t="s">
        <v>159</v>
      </c>
      <c r="B32" s="44">
        <v>1010</v>
      </c>
      <c r="C32" s="62" t="s">
        <v>161</v>
      </c>
      <c r="D32" s="51" t="s">
        <v>162</v>
      </c>
      <c r="E32" s="51" t="s">
        <v>241</v>
      </c>
      <c r="F32" s="51" t="s">
        <v>283</v>
      </c>
      <c r="G32" s="52">
        <f>H32+I32</f>
        <v>15304700</v>
      </c>
      <c r="H32" s="54">
        <v>14694700</v>
      </c>
      <c r="I32" s="54">
        <v>610000</v>
      </c>
      <c r="J32" s="54"/>
    </row>
    <row r="33" spans="1:10" ht="51" x14ac:dyDescent="0.2">
      <c r="A33" s="50" t="s">
        <v>163</v>
      </c>
      <c r="B33" s="44" t="s">
        <v>164</v>
      </c>
      <c r="C33" s="44" t="s">
        <v>165</v>
      </c>
      <c r="D33" s="51" t="s">
        <v>166</v>
      </c>
      <c r="E33" s="51" t="s">
        <v>241</v>
      </c>
      <c r="F33" s="51" t="s">
        <v>283</v>
      </c>
      <c r="G33" s="52">
        <f>H33+I33</f>
        <v>22242200</v>
      </c>
      <c r="H33" s="54">
        <v>18422200</v>
      </c>
      <c r="I33" s="54">
        <v>3820000</v>
      </c>
      <c r="J33" s="54">
        <v>3000000</v>
      </c>
    </row>
    <row r="34" spans="1:10" ht="51" x14ac:dyDescent="0.2">
      <c r="A34" s="59" t="s">
        <v>169</v>
      </c>
      <c r="B34" s="44">
        <v>1070</v>
      </c>
      <c r="C34" s="62" t="s">
        <v>171</v>
      </c>
      <c r="D34" s="60" t="s">
        <v>295</v>
      </c>
      <c r="E34" s="51" t="s">
        <v>241</v>
      </c>
      <c r="F34" s="51" t="s">
        <v>283</v>
      </c>
      <c r="G34" s="52">
        <f t="shared" ref="G34:G39" si="4">H34+I34</f>
        <v>4634000</v>
      </c>
      <c r="H34" s="54">
        <v>4549000</v>
      </c>
      <c r="I34" s="54">
        <v>85000</v>
      </c>
      <c r="J34" s="54"/>
    </row>
    <row r="35" spans="1:10" ht="51" x14ac:dyDescent="0.2">
      <c r="A35" s="59" t="s">
        <v>173</v>
      </c>
      <c r="B35" s="44">
        <v>1080</v>
      </c>
      <c r="C35" s="62" t="s">
        <v>171</v>
      </c>
      <c r="D35" s="60" t="s">
        <v>175</v>
      </c>
      <c r="E35" s="51" t="s">
        <v>241</v>
      </c>
      <c r="F35" s="51" t="s">
        <v>283</v>
      </c>
      <c r="G35" s="52">
        <f t="shared" si="4"/>
        <v>3381000</v>
      </c>
      <c r="H35" s="54">
        <v>3335000</v>
      </c>
      <c r="I35" s="54">
        <v>46000</v>
      </c>
      <c r="J35" s="54"/>
    </row>
    <row r="36" spans="1:10" s="78" customFormat="1" ht="51" x14ac:dyDescent="0.2">
      <c r="A36" s="59" t="s">
        <v>180</v>
      </c>
      <c r="B36" s="44">
        <v>1152</v>
      </c>
      <c r="C36" s="64" t="s">
        <v>178</v>
      </c>
      <c r="D36" s="60" t="s">
        <v>182</v>
      </c>
      <c r="E36" s="51" t="s">
        <v>241</v>
      </c>
      <c r="F36" s="51" t="s">
        <v>283</v>
      </c>
      <c r="G36" s="52">
        <f t="shared" ref="G36" si="5">H36+I36</f>
        <v>1107400</v>
      </c>
      <c r="H36" s="54">
        <v>1107400</v>
      </c>
      <c r="I36" s="72"/>
      <c r="J36" s="72"/>
    </row>
    <row r="37" spans="1:10" ht="63.75" x14ac:dyDescent="0.2">
      <c r="A37" s="59" t="s">
        <v>183</v>
      </c>
      <c r="B37" s="44">
        <v>1200</v>
      </c>
      <c r="C37" s="63" t="s">
        <v>178</v>
      </c>
      <c r="D37" s="60" t="s">
        <v>185</v>
      </c>
      <c r="E37" s="51" t="s">
        <v>241</v>
      </c>
      <c r="F37" s="51" t="s">
        <v>283</v>
      </c>
      <c r="G37" s="52">
        <f t="shared" si="4"/>
        <v>252000</v>
      </c>
      <c r="H37" s="54">
        <v>252000</v>
      </c>
      <c r="I37" s="72"/>
      <c r="J37" s="72"/>
    </row>
    <row r="38" spans="1:10" ht="51" x14ac:dyDescent="0.2">
      <c r="A38" s="50" t="s">
        <v>186</v>
      </c>
      <c r="B38" s="44" t="s">
        <v>187</v>
      </c>
      <c r="C38" s="44" t="s">
        <v>188</v>
      </c>
      <c r="D38" s="51" t="s">
        <v>189</v>
      </c>
      <c r="E38" s="51" t="s">
        <v>242</v>
      </c>
      <c r="F38" s="51" t="s">
        <v>283</v>
      </c>
      <c r="G38" s="52">
        <f>H38+I38</f>
        <v>868200</v>
      </c>
      <c r="H38" s="54">
        <v>868200</v>
      </c>
      <c r="I38" s="54"/>
      <c r="J38" s="54"/>
    </row>
    <row r="39" spans="1:10" ht="50.25" customHeight="1" x14ac:dyDescent="0.2">
      <c r="A39" s="59" t="s">
        <v>190</v>
      </c>
      <c r="B39" s="44">
        <v>4060</v>
      </c>
      <c r="C39" s="62" t="s">
        <v>192</v>
      </c>
      <c r="D39" s="60" t="s">
        <v>296</v>
      </c>
      <c r="E39" s="51" t="s">
        <v>242</v>
      </c>
      <c r="F39" s="51" t="s">
        <v>283</v>
      </c>
      <c r="G39" s="52">
        <f t="shared" si="4"/>
        <v>2142000</v>
      </c>
      <c r="H39" s="54">
        <v>2142000</v>
      </c>
      <c r="I39" s="54"/>
      <c r="J39" s="54"/>
    </row>
    <row r="40" spans="1:10" s="71" customFormat="1" ht="25.5" x14ac:dyDescent="0.2">
      <c r="A40" s="67">
        <v>3700000</v>
      </c>
      <c r="B40" s="68" t="s">
        <v>237</v>
      </c>
      <c r="C40" s="69" t="s">
        <v>237</v>
      </c>
      <c r="D40" s="68" t="s">
        <v>195</v>
      </c>
      <c r="E40" s="68" t="s">
        <v>237</v>
      </c>
      <c r="F40" s="68" t="s">
        <v>237</v>
      </c>
      <c r="G40" s="49">
        <f>SUM(G41:G42)</f>
        <v>1993700</v>
      </c>
      <c r="H40" s="70">
        <f>SUM(H41:H42)</f>
        <v>1993700</v>
      </c>
      <c r="I40" s="70">
        <f t="shared" ref="I40:J40" si="6">SUM(I41:I42)</f>
        <v>0</v>
      </c>
      <c r="J40" s="70">
        <f t="shared" si="6"/>
        <v>0</v>
      </c>
    </row>
    <row r="41" spans="1:10" s="71" customFormat="1" ht="51" x14ac:dyDescent="0.2">
      <c r="A41" s="59">
        <v>37110160</v>
      </c>
      <c r="B41" s="62" t="s">
        <v>157</v>
      </c>
      <c r="C41" s="62" t="s">
        <v>117</v>
      </c>
      <c r="D41" s="51" t="s">
        <v>158</v>
      </c>
      <c r="E41" s="51" t="s">
        <v>285</v>
      </c>
      <c r="F41" s="51" t="s">
        <v>283</v>
      </c>
      <c r="G41" s="52">
        <f>H41+I41</f>
        <v>993700</v>
      </c>
      <c r="H41" s="54">
        <v>993700</v>
      </c>
      <c r="I41" s="54"/>
      <c r="J41" s="54"/>
    </row>
    <row r="42" spans="1:10" s="78" customFormat="1" ht="51" x14ac:dyDescent="0.2">
      <c r="A42" s="50">
        <v>3718710</v>
      </c>
      <c r="B42" s="55">
        <v>8710</v>
      </c>
      <c r="C42" s="66" t="s">
        <v>121</v>
      </c>
      <c r="D42" s="56" t="s">
        <v>280</v>
      </c>
      <c r="E42" s="51" t="s">
        <v>285</v>
      </c>
      <c r="F42" s="51" t="s">
        <v>283</v>
      </c>
      <c r="G42" s="52">
        <f>H42+I42</f>
        <v>1000000</v>
      </c>
      <c r="H42" s="57">
        <v>1000000</v>
      </c>
      <c r="I42" s="57"/>
      <c r="J42" s="57"/>
    </row>
    <row r="43" spans="1:10" x14ac:dyDescent="0.2">
      <c r="A43" s="73" t="s">
        <v>80</v>
      </c>
      <c r="B43" s="73" t="s">
        <v>80</v>
      </c>
      <c r="C43" s="73" t="s">
        <v>80</v>
      </c>
      <c r="D43" s="74" t="s">
        <v>198</v>
      </c>
      <c r="E43" s="74" t="s">
        <v>80</v>
      </c>
      <c r="F43" s="74" t="s">
        <v>80</v>
      </c>
      <c r="G43" s="75">
        <f>G12+G30+G40</f>
        <v>83545900</v>
      </c>
      <c r="H43" s="75">
        <f>H12+H30+H40</f>
        <v>78476500</v>
      </c>
      <c r="I43" s="75">
        <f>I12+I30+I40</f>
        <v>5069400</v>
      </c>
      <c r="J43" s="75">
        <f>J12+J30+J40</f>
        <v>3350000</v>
      </c>
    </row>
    <row r="44" spans="1:10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</row>
    <row r="46" spans="1:10" x14ac:dyDescent="0.2">
      <c r="A46" s="40"/>
      <c r="B46" s="76"/>
      <c r="C46" s="40"/>
      <c r="D46" s="40"/>
      <c r="E46" s="40"/>
      <c r="F46" s="40"/>
      <c r="G46" s="40"/>
      <c r="H46" s="40"/>
      <c r="I46" s="76"/>
      <c r="J46" s="40"/>
    </row>
    <row r="47" spans="1:10" x14ac:dyDescent="0.2">
      <c r="A47" s="40"/>
      <c r="B47" s="76" t="s">
        <v>81</v>
      </c>
      <c r="C47" s="40"/>
      <c r="D47" s="40"/>
      <c r="E47" s="40"/>
      <c r="F47" s="76" t="s">
        <v>297</v>
      </c>
      <c r="G47" s="40"/>
      <c r="H47" s="40"/>
      <c r="I47" s="40"/>
      <c r="J47" s="40"/>
    </row>
    <row r="48" spans="1:10" x14ac:dyDescent="0.2">
      <c r="A48" s="217"/>
      <c r="B48" s="217"/>
      <c r="C48" s="217"/>
      <c r="D48" s="217"/>
      <c r="E48" s="217"/>
      <c r="F48" s="217"/>
      <c r="G48" s="217"/>
      <c r="H48" s="217"/>
      <c r="I48" s="217"/>
      <c r="J48" s="217"/>
    </row>
  </sheetData>
  <mergeCells count="13">
    <mergeCell ref="G3:J3"/>
    <mergeCell ref="G2:J2"/>
    <mergeCell ref="A48:J48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90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I17" sqref="I17"/>
    </sheetView>
  </sheetViews>
  <sheetFormatPr defaultColWidth="8.85546875" defaultRowHeight="12.75" x14ac:dyDescent="0.2"/>
  <cols>
    <col min="1" max="3" width="12.140625" style="7" customWidth="1"/>
    <col min="4" max="5" width="30.7109375" style="7" customWidth="1"/>
    <col min="6" max="8" width="13.7109375" style="7" customWidth="1"/>
    <col min="9" max="9" width="15.5703125" style="7" customWidth="1"/>
    <col min="10" max="16" width="13.7109375" style="7" customWidth="1"/>
    <col min="17" max="16384" width="8.85546875" style="7"/>
  </cols>
  <sheetData>
    <row r="1" spans="1:16" ht="13.9" customHeight="1" x14ac:dyDescent="0.2">
      <c r="A1" s="40"/>
      <c r="B1" s="40"/>
      <c r="C1" s="40"/>
      <c r="D1" s="40"/>
      <c r="E1" s="40"/>
      <c r="F1" s="40"/>
      <c r="G1" s="40" t="s">
        <v>244</v>
      </c>
      <c r="H1" s="40"/>
      <c r="I1" s="40"/>
      <c r="J1" s="40"/>
    </row>
    <row r="2" spans="1:16" x14ac:dyDescent="0.2">
      <c r="A2" s="40"/>
      <c r="B2" s="40"/>
      <c r="C2" s="40"/>
      <c r="D2" s="40"/>
      <c r="E2" s="40"/>
      <c r="F2" s="40"/>
      <c r="G2" s="40" t="s">
        <v>85</v>
      </c>
      <c r="H2" s="40"/>
      <c r="I2" s="40"/>
      <c r="J2" s="40"/>
    </row>
    <row r="3" spans="1:16" ht="28.15" customHeight="1" x14ac:dyDescent="0.2">
      <c r="A3" s="40"/>
      <c r="B3" s="40"/>
      <c r="C3" s="40"/>
      <c r="D3" s="40"/>
      <c r="E3" s="40"/>
      <c r="F3" s="40"/>
      <c r="G3" s="183" t="s">
        <v>264</v>
      </c>
      <c r="H3" s="183"/>
      <c r="I3" s="183"/>
      <c r="J3" s="183"/>
    </row>
    <row r="4" spans="1:16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6" x14ac:dyDescent="0.2">
      <c r="A5" s="188" t="s">
        <v>245</v>
      </c>
      <c r="B5" s="188"/>
      <c r="C5" s="188"/>
      <c r="D5" s="188"/>
      <c r="E5" s="188"/>
      <c r="F5" s="188"/>
      <c r="G5" s="188"/>
      <c r="H5" s="188"/>
      <c r="I5" s="188"/>
      <c r="J5" s="188"/>
      <c r="K5" s="6"/>
      <c r="L5" s="6"/>
      <c r="M5" s="6"/>
      <c r="N5" s="6"/>
      <c r="O5" s="6"/>
      <c r="P5" s="6"/>
    </row>
    <row r="6" spans="1:16" x14ac:dyDescent="0.2">
      <c r="A6" s="188" t="s">
        <v>246</v>
      </c>
      <c r="B6" s="188"/>
      <c r="C6" s="188"/>
      <c r="D6" s="188"/>
      <c r="E6" s="188"/>
      <c r="F6" s="188"/>
      <c r="G6" s="188"/>
      <c r="H6" s="188"/>
      <c r="I6" s="188"/>
      <c r="J6" s="188"/>
      <c r="K6" s="6"/>
      <c r="L6" s="6"/>
      <c r="M6" s="6"/>
      <c r="N6" s="6"/>
      <c r="O6" s="6"/>
      <c r="P6" s="6"/>
    </row>
    <row r="7" spans="1:16" x14ac:dyDescent="0.2">
      <c r="A7" s="84" t="s">
        <v>83</v>
      </c>
      <c r="B7" s="77"/>
      <c r="C7" s="77"/>
      <c r="D7" s="77"/>
      <c r="E7" s="77"/>
      <c r="F7" s="77"/>
      <c r="G7" s="77"/>
      <c r="H7" s="77"/>
      <c r="I7" s="77"/>
      <c r="J7" s="77"/>
      <c r="K7" s="8"/>
      <c r="L7" s="8"/>
      <c r="M7" s="8"/>
      <c r="N7" s="8"/>
      <c r="O7" s="8"/>
      <c r="P7" s="8"/>
    </row>
    <row r="8" spans="1:16" ht="13.9" customHeight="1" x14ac:dyDescent="0.2">
      <c r="A8" s="85" t="s">
        <v>84</v>
      </c>
      <c r="B8" s="40"/>
      <c r="C8" s="40"/>
      <c r="D8" s="40"/>
      <c r="E8" s="40"/>
      <c r="F8" s="40"/>
      <c r="G8" s="40"/>
      <c r="H8" s="40"/>
      <c r="I8" s="40"/>
      <c r="J8" s="43" t="s">
        <v>101</v>
      </c>
    </row>
    <row r="9" spans="1:16" x14ac:dyDescent="0.2">
      <c r="A9" s="85"/>
      <c r="B9" s="40"/>
      <c r="C9" s="40"/>
      <c r="D9" s="40"/>
      <c r="E9" s="40"/>
      <c r="F9" s="40"/>
      <c r="G9" s="40"/>
      <c r="H9" s="40"/>
      <c r="I9" s="40"/>
      <c r="J9" s="40"/>
      <c r="P9" s="9"/>
    </row>
    <row r="10" spans="1:16" ht="122.45" customHeight="1" x14ac:dyDescent="0.2">
      <c r="A10" s="44" t="s">
        <v>102</v>
      </c>
      <c r="B10" s="44" t="s">
        <v>103</v>
      </c>
      <c r="C10" s="44" t="s">
        <v>104</v>
      </c>
      <c r="D10" s="44" t="s">
        <v>201</v>
      </c>
      <c r="E10" s="44" t="s">
        <v>247</v>
      </c>
      <c r="F10" s="44" t="s">
        <v>211</v>
      </c>
      <c r="G10" s="44" t="s">
        <v>212</v>
      </c>
      <c r="H10" s="44" t="s">
        <v>213</v>
      </c>
      <c r="I10" s="44" t="s">
        <v>248</v>
      </c>
      <c r="J10" s="44" t="s">
        <v>214</v>
      </c>
      <c r="P10" s="9"/>
    </row>
    <row r="11" spans="1:16" x14ac:dyDescent="0.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  <c r="P11" s="9"/>
    </row>
    <row r="12" spans="1:16" x14ac:dyDescent="0.2">
      <c r="A12" s="97" t="s">
        <v>112</v>
      </c>
      <c r="B12" s="98"/>
      <c r="C12" s="158"/>
      <c r="D12" s="100" t="s">
        <v>113</v>
      </c>
      <c r="E12" s="98"/>
      <c r="F12" s="98"/>
      <c r="G12" s="98"/>
      <c r="H12" s="98"/>
      <c r="I12" s="158">
        <v>18400</v>
      </c>
      <c r="J12" s="98"/>
      <c r="P12" s="9"/>
    </row>
    <row r="13" spans="1:16" x14ac:dyDescent="0.2">
      <c r="A13" s="97" t="s">
        <v>114</v>
      </c>
      <c r="B13" s="98"/>
      <c r="C13" s="158"/>
      <c r="D13" s="100" t="s">
        <v>113</v>
      </c>
      <c r="E13" s="98"/>
      <c r="F13" s="98"/>
      <c r="G13" s="98"/>
      <c r="H13" s="98"/>
      <c r="I13" s="158">
        <v>18400</v>
      </c>
      <c r="J13" s="98"/>
      <c r="P13" s="9"/>
    </row>
    <row r="14" spans="1:16" ht="25.5" x14ac:dyDescent="0.2">
      <c r="A14" s="62" t="s">
        <v>147</v>
      </c>
      <c r="B14" s="62" t="s">
        <v>148</v>
      </c>
      <c r="C14" s="63" t="s">
        <v>149</v>
      </c>
      <c r="D14" s="60" t="s">
        <v>150</v>
      </c>
      <c r="E14" s="44"/>
      <c r="F14" s="44"/>
      <c r="G14" s="44"/>
      <c r="H14" s="44"/>
      <c r="I14" s="159">
        <v>18400</v>
      </c>
      <c r="J14" s="44"/>
      <c r="P14" s="9"/>
    </row>
    <row r="15" spans="1:16" x14ac:dyDescent="0.2">
      <c r="A15" s="62"/>
      <c r="B15" s="44"/>
      <c r="C15" s="159"/>
      <c r="D15" s="160" t="s">
        <v>249</v>
      </c>
      <c r="E15" s="44"/>
      <c r="F15" s="44"/>
      <c r="G15" s="44"/>
      <c r="H15" s="44"/>
      <c r="I15" s="159"/>
      <c r="J15" s="44"/>
      <c r="P15" s="9"/>
    </row>
    <row r="16" spans="1:16" ht="25.5" x14ac:dyDescent="0.2">
      <c r="A16" s="161"/>
      <c r="B16" s="162"/>
      <c r="C16" s="163"/>
      <c r="D16" s="164"/>
      <c r="E16" s="162" t="s">
        <v>250</v>
      </c>
      <c r="F16" s="162"/>
      <c r="G16" s="162"/>
      <c r="H16" s="162"/>
      <c r="I16" s="163">
        <v>18400</v>
      </c>
      <c r="J16" s="162"/>
      <c r="P16" s="9"/>
    </row>
    <row r="17" spans="1:16" x14ac:dyDescent="0.2">
      <c r="A17" s="98" t="s">
        <v>209</v>
      </c>
      <c r="B17" s="98" t="s">
        <v>209</v>
      </c>
      <c r="C17" s="98" t="s">
        <v>209</v>
      </c>
      <c r="D17" s="98" t="s">
        <v>198</v>
      </c>
      <c r="E17" s="98" t="s">
        <v>209</v>
      </c>
      <c r="F17" s="98" t="s">
        <v>209</v>
      </c>
      <c r="G17" s="98" t="s">
        <v>209</v>
      </c>
      <c r="H17" s="98" t="s">
        <v>208</v>
      </c>
      <c r="I17" s="158">
        <f>SUM(I16)</f>
        <v>18400</v>
      </c>
      <c r="J17" s="98" t="s">
        <v>209</v>
      </c>
      <c r="P17" s="9"/>
    </row>
    <row r="18" spans="1:16" x14ac:dyDescent="0.2">
      <c r="A18" s="85"/>
      <c r="B18" s="40"/>
      <c r="C18" s="40"/>
      <c r="D18" s="40"/>
      <c r="E18" s="40"/>
      <c r="F18" s="40"/>
      <c r="G18" s="40"/>
      <c r="H18" s="40"/>
      <c r="I18" s="40"/>
      <c r="J18" s="40"/>
    </row>
    <row r="19" spans="1:16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6" x14ac:dyDescent="0.2">
      <c r="A20" s="40"/>
      <c r="B20" s="76" t="s">
        <v>81</v>
      </c>
      <c r="C20" s="40"/>
      <c r="D20" s="40"/>
      <c r="E20" s="40"/>
      <c r="F20" s="40"/>
      <c r="G20" s="40"/>
      <c r="H20" s="40"/>
      <c r="I20" s="76" t="s">
        <v>82</v>
      </c>
      <c r="J20" s="40"/>
    </row>
    <row r="21" spans="1:16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6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6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6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6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6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6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6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6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6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3">
    <mergeCell ref="G3:J3"/>
    <mergeCell ref="A5:J5"/>
    <mergeCell ref="A6:J6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2021-11-30T13:46:48Z</cp:lastPrinted>
  <dcterms:created xsi:type="dcterms:W3CDTF">2020-12-23T06:51:23Z</dcterms:created>
  <dcterms:modified xsi:type="dcterms:W3CDTF">2021-12-01T13:22:05Z</dcterms:modified>
</cp:coreProperties>
</file>