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05" yWindow="135" windowWidth="14520" windowHeight="11700" activeTab="7"/>
  </bookViews>
  <sheets>
    <sheet name="дод1" sheetId="11" r:id="rId1"/>
    <sheet name="дод2" sheetId="14" r:id="rId2"/>
    <sheet name="дод3" sheetId="21" r:id="rId3"/>
    <sheet name="дод4" sheetId="4" r:id="rId4"/>
    <sheet name="дод5" sheetId="17" r:id="rId5"/>
    <sheet name="дод6" sheetId="20" r:id="rId6"/>
    <sheet name="дод7" sheetId="16" r:id="rId7"/>
    <sheet name="дод8" sheetId="19" r:id="rId8"/>
  </sheets>
  <definedNames>
    <definedName name="_xlnm.Print_Area" localSheetId="5">дод6!$A$1:$J$39</definedName>
  </definedNames>
  <calcPr calcId="145621"/>
</workbook>
</file>

<file path=xl/calcChain.xml><?xml version="1.0" encoding="utf-8"?>
<calcChain xmlns="http://schemas.openxmlformats.org/spreadsheetml/2006/main">
  <c r="F19" i="21" l="1"/>
  <c r="E19" i="21"/>
  <c r="J17" i="21"/>
  <c r="H17" i="21"/>
  <c r="F17" i="21"/>
  <c r="E17" i="21"/>
  <c r="D20" i="11" l="1"/>
  <c r="D19" i="11" s="1"/>
  <c r="C15" i="11"/>
  <c r="C14" i="11" s="1"/>
  <c r="D16" i="11"/>
  <c r="D15" i="11" s="1"/>
  <c r="D14" i="11" s="1"/>
  <c r="D24" i="11" s="1"/>
  <c r="C16" i="11"/>
  <c r="G17" i="21" l="1"/>
  <c r="I17" i="21"/>
  <c r="L17" i="21"/>
  <c r="M17" i="21"/>
  <c r="N17" i="21"/>
  <c r="O17" i="21"/>
  <c r="K17" i="21"/>
  <c r="L19" i="21"/>
  <c r="M19" i="21"/>
  <c r="N19" i="21"/>
  <c r="O19" i="21"/>
  <c r="G19" i="21"/>
  <c r="E36" i="21" l="1"/>
  <c r="I19" i="21"/>
  <c r="H19" i="21"/>
  <c r="P36" i="21" l="1"/>
  <c r="F16" i="21"/>
  <c r="O16" i="21"/>
  <c r="M16" i="21"/>
  <c r="L16" i="21"/>
  <c r="K16" i="21"/>
  <c r="K37" i="21" s="1"/>
  <c r="H16" i="21"/>
  <c r="H37" i="21" s="1"/>
  <c r="G16" i="21"/>
  <c r="G37" i="21" s="1"/>
  <c r="N16" i="21"/>
  <c r="J16" i="21"/>
  <c r="P18" i="21" l="1"/>
  <c r="P17" i="21" s="1"/>
  <c r="P20" i="21"/>
  <c r="J37" i="21"/>
  <c r="F37" i="21"/>
  <c r="P16" i="21" l="1"/>
  <c r="P19" i="21"/>
  <c r="P37" i="21" s="1"/>
  <c r="E37" i="21"/>
  <c r="E16" i="21"/>
  <c r="E27" i="17" l="1"/>
  <c r="E28" i="17" s="1"/>
  <c r="E39" i="17" s="1"/>
  <c r="I30" i="20" l="1"/>
  <c r="I29" i="20"/>
  <c r="I25" i="20" s="1"/>
  <c r="I22" i="20"/>
  <c r="I15" i="20" s="1"/>
  <c r="I35" i="20" l="1"/>
  <c r="I19" i="19"/>
  <c r="E47" i="17"/>
  <c r="E46" i="17" s="1"/>
  <c r="E61" i="17" s="1"/>
  <c r="E38" i="17"/>
  <c r="G34" i="16" l="1"/>
  <c r="G35" i="16"/>
  <c r="G42" i="16"/>
  <c r="G43" i="16"/>
  <c r="J15" i="16" l="1"/>
  <c r="I15" i="16"/>
  <c r="H15" i="16"/>
  <c r="C26" i="14" l="1"/>
  <c r="G45" i="16" l="1"/>
  <c r="G41" i="16"/>
  <c r="G40" i="16"/>
  <c r="G39" i="16"/>
  <c r="G38" i="16"/>
  <c r="J37" i="16"/>
  <c r="I37" i="16"/>
  <c r="H37" i="16"/>
  <c r="G37" i="16" s="1"/>
  <c r="G36" i="16"/>
  <c r="G33" i="16"/>
  <c r="G32" i="16"/>
  <c r="G31" i="16"/>
  <c r="G30" i="16"/>
  <c r="G23" i="16"/>
  <c r="G22" i="16"/>
  <c r="G21" i="16"/>
  <c r="G20" i="16"/>
  <c r="G19" i="16"/>
  <c r="G17" i="16"/>
  <c r="G15" i="16" l="1"/>
  <c r="H46" i="16"/>
  <c r="J46" i="16"/>
  <c r="I46" i="16"/>
  <c r="G46" i="16" l="1"/>
  <c r="C28" i="14" l="1"/>
  <c r="C21" i="14"/>
  <c r="C19" i="14"/>
  <c r="C19" i="11" l="1"/>
  <c r="C24" i="11" s="1"/>
  <c r="C20" i="11" l="1"/>
</calcChain>
</file>

<file path=xl/sharedStrings.xml><?xml version="1.0" encoding="utf-8"?>
<sst xmlns="http://schemas.openxmlformats.org/spreadsheetml/2006/main" count="622" uniqueCount="297">
  <si>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</si>
  <si>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</si>
  <si>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</si>
  <si>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</si>
  <si>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</si>
  <si>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</si>
  <si>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</si>
  <si>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</si>
  <si>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</si>
  <si>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</si>
  <si>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</si>
  <si>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</si>
  <si>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</si>
  <si>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</si>
  <si>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</si>
  <si>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</si>
  <si>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Селищний голова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</si>
  <si>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</si>
  <si>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</si>
  <si>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</si>
  <si>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</si>
  <si>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</si>
  <si>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</si>
  <si>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</si>
  <si>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</si>
  <si>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</si>
  <si>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</si>
  <si>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</si>
  <si>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</si>
  <si>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</si>
  <si>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</si>
  <si>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</si>
  <si>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</si>
  <si>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</si>
  <si>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</si>
  <si>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</si>
  <si>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</si>
  <si>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</si>
  <si>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</si>
  <si>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</si>
  <si>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</si>
  <si>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</si>
  <si>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</si>
  <si>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</si>
  <si>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</si>
  <si>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</si>
  <si>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</si>
  <si>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</si>
  <si>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</si>
  <si>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</si>
  <si>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</si>
  <si>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</si>
  <si>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</si>
  <si>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</si>
  <si>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</si>
  <si>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</si>
  <si>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</si>
  <si>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</si>
  <si>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</si>
  <si>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</si>
  <si>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</si>
  <si>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</si>
  <si>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0614030</t>
  </si>
  <si>
    <t>4030</t>
  </si>
  <si>
    <t>0824</t>
  </si>
  <si>
    <t>Забезпечення діяльності бібліотек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</si>
  <si>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</si>
  <si>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</si>
  <si>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</si>
  <si>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</si>
  <si>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</si>
  <si>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</si>
  <si>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</si>
  <si>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</si>
  <si>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</si>
  <si>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</si>
  <si>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</si>
  <si>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</si>
  <si>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</si>
  <si>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</si>
  <si>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</si>
  <si>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</si>
  <si>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</si>
  <si>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</si>
  <si>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</si>
  <si>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</si>
  <si>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</si>
  <si>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</si>
  <si>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</si>
  <si>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</si>
  <si>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</si>
  <si>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</si>
  <si>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</si>
  <si>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</si>
  <si>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</si>
  <si>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</si>
  <si>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</si>
  <si>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</si>
  <si>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</si>
  <si>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</si>
  <si>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</si>
  <si>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</si>
  <si>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</si>
  <si>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</si>
  <si>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</si>
  <si>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</si>
  <si>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</si>
  <si>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</si>
  <si>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</si>
  <si>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</si>
  <si>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</si>
  <si>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Рішення сесії Смолінської селищної ради від 18 грудня 2020 року № 35 </t>
  </si>
  <si>
    <t xml:space="preserve">	Програма соціальної підтримки дітей Смолінської селищної територіальної громади на 2021 рік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</si>
  <si>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</si>
  <si>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</si>
  <si>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</si>
  <si>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</si>
  <si>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</si>
  <si>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</si>
  <si>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</si>
  <si>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</si>
  <si>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</si>
  <si>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</si>
  <si>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</si>
  <si>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</si>
  <si>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Будівництво інших обєктів комунальної власності</t>
  </si>
  <si>
    <t>Субвенція з місцевого бюджету на здійснення природоохоронних заходів</t>
  </si>
  <si>
    <t>Здійснення заходів із землеустрою</t>
  </si>
  <si>
    <t>0443</t>
  </si>
  <si>
    <t>Придбання впроваджєення обладнання для збору, транспортування, перероблення  та складування побутових і промислових відходів</t>
  </si>
  <si>
    <t>Забезпечення безпечного збирання, перевезення, зберігання, знешкодження і захоронення відходів</t>
  </si>
  <si>
    <t>природоохоронних заходів та об'єктів, фінансування яких буде здійснюватися у 2021 році за рахунок коштів охорони навколишнього природного середовища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</si>
  <si>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</si>
  <si>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</si>
  <si>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</si>
  <si>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</si>
  <si>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Організація та проведення громадських робіт</t>
  </si>
  <si>
    <t>ДОХОДИ_x000D_
місцевого бюджету на 2021 рік</t>
  </si>
  <si>
    <t>Програма розвитку земельних відносин Смолінської територіальної громади на 2020 - 2024 р.р.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</si>
  <si>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</si>
  <si>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</si>
  <si>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</si>
  <si>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</si>
  <si>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</si>
  <si>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</si>
  <si>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</si>
  <si>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Офіційні трансферти  </t>
  </si>
  <si>
    <t>М. МАЗУРА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</si>
  <si>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</si>
  <si>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</si>
  <si>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</si>
  <si>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</si>
  <si>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</si>
  <si>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</si>
  <si>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</si>
  <si>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</si>
  <si>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</si>
  <si>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0117330</t>
  </si>
  <si>
    <t>0611010</t>
  </si>
  <si>
    <t>0910</t>
  </si>
  <si>
    <t>Надання дошкільної освіти</t>
  </si>
  <si>
    <t>0611070</t>
  </si>
  <si>
    <t>0960</t>
  </si>
  <si>
    <t>Надання спеціальної освіти мистецькими школами</t>
  </si>
  <si>
    <t>0828</t>
  </si>
  <si>
    <t>Будівництво  медичних установ та закладів</t>
  </si>
  <si>
    <t>0117322</t>
  </si>
  <si>
    <t>0117693</t>
  </si>
  <si>
    <t>Будівництво медичних установ та закладів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</si>
  <si>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</si>
  <si>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</si>
  <si>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Додаток 2</t>
  </si>
  <si>
    <t>ФІНАНСУВАННЯ_x000D_
місцевого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</si>
  <si>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</si>
  <si>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</si>
  <si>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</si>
  <si>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</si>
  <si>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</si>
  <si>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</si>
  <si>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</si>
  <si>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</si>
  <si>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</si>
  <si>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</si>
  <si>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</si>
  <si>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 xml:space="preserve">     Інші субвенції з місцевого бюджету , в тому числі :</t>
  </si>
  <si>
    <t>0110180</t>
  </si>
  <si>
    <t>0133</t>
  </si>
  <si>
    <t>Відділ освіти, культури, молоді та спорту Смолінської селищної ради</t>
  </si>
  <si>
    <t>0990</t>
  </si>
  <si>
    <t xml:space="preserve">"Про внесення змін до бюджету ради від 18.12.2020 року №37 </t>
  </si>
  <si>
    <t>Рішення сесії Смолінської селищної ради від 18 грудня 2020 року № 35 в редакції рішення селищної ради від 09.07.2021 року № 150</t>
  </si>
  <si>
    <t>Рішення сесії Смолінської селищної ради від 09.07.2021 року № 150</t>
  </si>
  <si>
    <t>0421</t>
  </si>
  <si>
    <t>0490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</si>
  <si>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</si>
  <si>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</si>
  <si>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0611080</t>
  </si>
  <si>
    <t>Інша діяльністі у сфері державного управління</t>
  </si>
  <si>
    <t>М.МАЗУРА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</si>
  <si>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</si>
  <si>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Субвенція обласному бюджету - на фінансову підтримку КНП "Центр екстренної медичної допомоги та медицини катастроф у Кіровоградській області Кіровоградської обласної ради" </t>
  </si>
  <si>
    <t>Субвенція з державного бюджету місцевим бюджетам на реалізацію заходів, спрямованих на підвищення доступності широкосмуговго доступу до Інтернету в сільській місцевості</t>
  </si>
  <si>
    <t>Субвенція з місцевого бюджету на здійснення переданих видатків у сфері охорони здоров`я за рахунок відповідної субвенції з державного бюджету</t>
  </si>
  <si>
    <t>Реконструкція колишньої будівлі інфекційного відділення під відділення паліативної допомоги та інтернат для громадян похилого віку і осіб з інвалідністю комунального некомерційного підприємства" "Смолінська медико - санітарна частина"Смолінської селищної ради "за адресою : вулиця Казакова ,70,селище міського типу Смоліне, Новоукраїнський р-н, Кіровограська обл."</t>
  </si>
  <si>
    <t>Субвенція з місцевого бюджету на виконання програми цивільного захисту населення і території Смолінської селищної територіальної громади на 2021-2025 роки для 34 ДПРЧ У ДСНС України у Кіровоградській області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</si>
  <si>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</si>
  <si>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</si>
  <si>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2021-2022</t>
  </si>
  <si>
    <t>Реконструкція мереж вуличного освітлення від КТП-133 по вул. Давидівка в с.Якимівка Новоукраїнського району Кіровоградської області</t>
  </si>
  <si>
    <t>Реконструкція мереж вуличного освітлення від КТП-131 по вул. Квіткова та вул. Степова в с.Якимівка Новоукраїнського району Кіровоградської області</t>
  </si>
  <si>
    <t>Реконструкція мереж вуличного освітлення від КТП-382 по вул.Травнева в с. Андріївка Новоукраїнського району Кіровоградської області</t>
  </si>
  <si>
    <t>Реконструкція мереж вуличного освітлення від КТП-452 по вул.Молодіжна та вул.Залізнична в с. Новопавлівка Новоукраїнського району Кіровоградської області</t>
  </si>
  <si>
    <t>Реконструкція мереж вуличного освітлення від КТП-187 по вул.Селище в с. Копанки Маловисківського району Кіровоградської області</t>
  </si>
  <si>
    <t>Реконструкція мереж вуличного освітлення від КТП-14 по вул.Центральна в с. Калаколове Новоукраїнського району Кіровоградської області</t>
  </si>
  <si>
    <t>0610000</t>
  </si>
  <si>
    <t>Відділ освіти, культури, молоді та спорту</t>
  </si>
  <si>
    <t>0611061</t>
  </si>
  <si>
    <t>Реконструкція (перепланування) приміщення ресурсної кімнати з улаштуванням санвузла для маломобільних груп населення Смолінського НВО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</si>
  <si>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</si>
  <si>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</si>
  <si>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0113104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</si>
  <si>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</si>
  <si>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0113031</t>
  </si>
  <si>
    <t>Надання інших пільг окремим категоріям громадян відповідно до законодавства</t>
  </si>
  <si>
    <t>Програма «Допомоги учасникам АТО» Смолінської селищної територіальної громади на 2021-2023р.</t>
  </si>
  <si>
    <t>Рішення сесії Смолінської селищної ради від 18 грудня 2020 року № 35 в редакції рішення селищної ради від 23.02.2021 року № 72</t>
  </si>
  <si>
    <t>0113032</t>
  </si>
  <si>
    <t>Надання інших пільг окремим категоріям громадян з оплати послуг зв"язку</t>
  </si>
  <si>
    <t>Рішення сесії Смолінської селищної ради від 18 грудня 2020 року № 35 в редакції рішення селищної ради від 21.05.2021 року № 104</t>
  </si>
  <si>
    <t>0113160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</si>
  <si>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</si>
  <si>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</si>
  <si>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Смолінської селищної територіальної громади № 35 від 18 грудня 2020 року в редакції рішення сесії від 09 липня 2021 року № 150</t>
  </si>
  <si>
    <t>Інші заходи,пов"язані з економічною діяльностю</t>
  </si>
  <si>
    <t>Програма фінансової підтримки КП «Селищний ринок», КП «Енерговодоканал», ОКВП «Дніпро-Кіровоград», КП «Добробут», що здійснюють свою діяльність на території Смолінської селищної територіальної громади та здійснення внесків до їх статутного капіталу на 2021 – 2024 роки.</t>
  </si>
  <si>
    <t>Рішенням Смолінської об’єднаної територіальної громади № 150 від 09 липня 2021 року</t>
  </si>
  <si>
    <t>Програма охорони навколишнього природного середовища Смолінської об’єднаної територіальної громади на 2019 – 2024 роки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</si>
  <si>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</si>
  <si>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</si>
  <si>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 Субвенція обласному бюджету - 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</si>
  <si>
    <t>субвенція державному бюджету, в тому числі:</t>
  </si>
  <si>
    <t>на фінансову підтримку КНП "Маловисківська центральна районна лікарня"</t>
  </si>
  <si>
    <t xml:space="preserve">субвенція міському бюджет Маловисківської ОТГ </t>
  </si>
  <si>
    <t xml:space="preserve">                                   субвенція обласному бюджету, в тому числі :</t>
  </si>
  <si>
    <t xml:space="preserve">                                                                         Інші субвенції з місцевого бюджету</t>
  </si>
  <si>
    <t xml:space="preserve">Субвенція з місцевого  бюджету на проектні, будівенльно - 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 сиріт, дітей, позбавлегних батьківського піклування,осіб з їх числаза рахунок відповідної субвенції з державного бюджету" </t>
  </si>
  <si>
    <t>0117680</t>
  </si>
  <si>
    <t>Членські внески до асоціацій органів місцевого самоврядування</t>
  </si>
  <si>
    <t xml:space="preserve">Субвенція з місцевого бюджету на виконання програми "Комплексна прогшрама профілактики злочинності і правопорушень на 2021 - 2025 роки" </t>
  </si>
  <si>
    <t xml:space="preserve">Субвенція з місцевого бюджету на виконання програми"Енергозбереження та створення належних умов при казначейському обслуговуванні розпорядників та одержувачів бюджетних коштів" </t>
  </si>
  <si>
    <t>Рішення сесії Смолінської селищної ради від 18 грудня 2020 року № 35 (із змінами)</t>
  </si>
  <si>
    <t>0617321</t>
  </si>
  <si>
    <t>Будівництво освітніх закладів</t>
  </si>
  <si>
    <t xml:space="preserve">Програма  цивільного  захисту населення  і  території Смолінської селищної територіальної  
громади на 2021-2025 роки ; "Комплексна прогшрама профілактики злочинності і правопорушень на 2021 - 2025 роки" </t>
  </si>
  <si>
    <t>Капітальний ремонт вул.Нагірна в смт.Смоліне Новоукраїнського району Кіровоградської області</t>
  </si>
  <si>
    <t>2021-2023</t>
  </si>
  <si>
    <t>Капітальний ремонт системи опалення Смолінського ліцею № 2</t>
  </si>
  <si>
    <t>Капітальний ремонт: улаштування автоматичної пожежної сигналізації та оповіщення людей про пожежу в приміщеннях Хмелівського ліцею Смолінської селищної ради</t>
  </si>
  <si>
    <t xml:space="preserve">Капітальний ремонт покрівлі Смолінського НВО (приміщення майстерні) </t>
  </si>
  <si>
    <t>«Капітальний ремонт автоматичної пожежної сигналізації  та системи оповіщення Смолінського ліцею № 2 (корпус початкової школи) Смолінської селищної ради Кіровоградської області що розташований за адресою: Новоукраїнський р-н, смт. Смоліне, вул. Казакова, 42»</t>
  </si>
  <si>
    <t>2022-2023</t>
  </si>
  <si>
    <t xml:space="preserve">«Капітальний ремонт автоматичної пожежної сигналізації  та системи оповіщення Смолінського ліцею №1 Смолінської селищної ради Кіровоградської області за адресою Новоукраїнський р-н, смт. Смоліне, вул. Будівельників, 1» </t>
  </si>
  <si>
    <t>"Реконструкція вхідної групи будівлі НВО та ДЮЦ в смт.Смоліне вул.Казакова, 42 Новоукраїнського району Кіровоградської області"</t>
  </si>
  <si>
    <t>"Капітальний ремонт (благоустрій) майданчика, прилеглої території до будівлі НВО та ДЮЦ в смт.Смоліне вул.Казакова,42 Новоукраїнського району Кіровоградської області"</t>
  </si>
  <si>
    <t>0117321</t>
  </si>
  <si>
    <t>Розробка проекту землеустрою щодо відведення земельної ділянки земель промисловості  для розміщення сміттєзвалища</t>
  </si>
  <si>
    <t>«Капітальний ремонт автоматичної пожежної сигналізації  та системи оповіщення споруди ЗДО №3  "РОМАШКА" Смолінської селищної ради Новоукраїнського району Кіровоградської області за адресою: вул. Казакова, 86, смт Смоліне, Новоукраїнський р-н, Кіровоградська обл.»</t>
  </si>
  <si>
    <t>в редакції рішення Смолінської селищної ради від 10.12.2021 року №__</t>
  </si>
  <si>
    <t>Субвенції з місцевих бюджетів іншим місцевим бюджетам</t>
  </si>
  <si>
    <t>0117130</t>
  </si>
  <si>
    <t>0614060</t>
  </si>
  <si>
    <t>Надання позашкільної освіти закладами позашкільної освіти, заходи із позашкільної роботи з дітьми</t>
  </si>
  <si>
    <t>0611151</t>
  </si>
  <si>
    <t>Забезпечення діяльності інклюзивно-ресурсних центрів за рахунок коштів місцевого бюджету</t>
  </si>
  <si>
    <t>Забезпечення діяльності палаців і будинків культури, клубів, центрів дозвілля та інших клубних закладів</t>
  </si>
  <si>
    <t>Будівництво 1 освітніх установ та закладів</t>
  </si>
  <si>
    <t xml:space="preserve">Дотація з місцевого бюджету на проведення розрахунків протягом опалювального періоду за комунальні послуги та енергоносії , які споживаються установами , організаціями , підприємствами , що утримуються за рахунок відповідних місцевих бюджетів за рахунок відповідної дотації з державного бюджету 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</si>
  <si>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</si>
  <si>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</si>
  <si>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</si>
  <si>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</si>
  <si>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</si>
  <si>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</si>
  <si>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0763</t>
  </si>
  <si>
    <t>0112144</t>
  </si>
  <si>
    <t>Централізовані заходи з лікування хворих на цукровий та нецукровий діабет</t>
  </si>
  <si>
    <t>0611182</t>
  </si>
  <si>
    <t>Виконання  заходів, спрямованих  на забезпечення якісної , сучасаної та доступної загальної середгньої освіти "Нова українська школа"за рахунок субвенції з державного бюджету місцевим бюджетам , в тому числі :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</si>
  <si>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</si>
  <si>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Співфінасування заходів що реалізуються за рахунок субвенції з державного бюджету місцевими бюджетами на забезпечення якісної , сучасаної та доступної загальної середгньої освіти "Нова українська школа"</t>
  </si>
  <si>
    <t>в т. ч.за рахунок коштів  бюджету селищної територіальної громади</t>
  </si>
  <si>
    <t xml:space="preserve">за рахунок дотації з місцевого бюджету на проведення розрахунків протягом опалювального періоду за комунальні послуги та енергоносії , які споживаються установами , організаціями , підприємствами , що утримуються за рахунок відповідних місцевих бюджетів за рахунок відповідної дотації з державного бюджету </t>
  </si>
  <si>
    <t>в редакції рішення Смолінської селищної ради від    .12.2021 року №__</t>
  </si>
  <si>
    <t xml:space="preserve">в редакції рішення Смолінської селищної ради від     12.2021 року №__ </t>
  </si>
  <si>
    <t>в редакції рішення Смолінської селищної ради від    12.2021 року №__</t>
  </si>
  <si>
    <t>в редакції рішення Смолінської селищної ради від __.12.2021 року № __</t>
  </si>
  <si>
    <t>в редакції рішення Смолінської селищної ради від __.12.2021 року №__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</si>
</sst>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0_ ;\-#,##0.00\ "/>
    <numFmt numFmtId="166" formatCode="_-* #,##0.00_₴_-;\-* #,##0.00_₴_-;_-* &quot;-&quot;??_₴_-;_-@_-"/>
    <numFmt numFmtId="167" formatCode="_-* #,##0.00_р_._-;\-* #,##0.00_р_._-;_-* &quot;-&quot;??_р_._-;_-@_-"/>
  </numFmts>
  <fonts count="2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0" fontId="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0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" fillId="0" borderId="0"/>
    <xf numFmtId="0" fontId="22" fillId="0" borderId="0"/>
  </cellStyleXfs>
  <cellXfs count="27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Font="1"/>
    <xf numFmtId="0" fontId="5" fillId="0" borderId="0" xfId="0" applyFont="1"/>
    <xf numFmtId="0" fontId="5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/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/>
    </xf>
    <xf numFmtId="164" fontId="5" fillId="0" borderId="1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Continuous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11" fillId="0" borderId="0" xfId="0" quotePrefix="1" applyFont="1" applyAlignment="1">
      <alignment horizontal="center"/>
    </xf>
    <xf numFmtId="0" fontId="5" fillId="0" borderId="2" xfId="0" applyFont="1" applyBorder="1"/>
    <xf numFmtId="0" fontId="5" fillId="2" borderId="2" xfId="0" applyFont="1" applyFill="1" applyBorder="1"/>
    <xf numFmtId="164" fontId="6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righ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/>
    </xf>
    <xf numFmtId="0" fontId="5" fillId="0" borderId="2" xfId="0" quotePrefix="1" applyFont="1" applyBorder="1" applyAlignment="1">
      <alignment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center" vertical="top" wrapText="1"/>
    </xf>
    <xf numFmtId="2" fontId="15" fillId="0" borderId="2" xfId="2" quotePrefix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2" quotePrefix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2" fontId="15" fillId="0" borderId="2" xfId="2" applyNumberFormat="1" applyFont="1" applyFill="1" applyBorder="1" applyAlignment="1">
      <alignment horizontal="center" vertical="center" wrapText="1"/>
    </xf>
    <xf numFmtId="2" fontId="15" fillId="0" borderId="2" xfId="2" applyNumberFormat="1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5" fillId="0" borderId="2" xfId="0" quotePrefix="1" applyNumberFormat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top" wrapText="1"/>
    </xf>
    <xf numFmtId="0" fontId="0" fillId="4" borderId="0" xfId="0" applyFill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right" vertical="center" wrapTex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4" fontId="5" fillId="4" borderId="2" xfId="0" quotePrefix="1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horizontal="right" vertical="center"/>
    </xf>
    <xf numFmtId="4" fontId="8" fillId="4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21" fillId="0" borderId="2" xfId="0" applyFont="1" applyBorder="1" applyAlignment="1">
      <alignment horizontal="center" vertical="center" wrapText="1"/>
    </xf>
    <xf numFmtId="0" fontId="5" fillId="0" borderId="15" xfId="0" quotePrefix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0" fontId="6" fillId="0" borderId="2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quotePrefix="1" applyNumberFormat="1" applyBorder="1" applyAlignment="1">
      <alignment horizontal="center" vertical="center" wrapText="1"/>
    </xf>
    <xf numFmtId="0" fontId="22" fillId="0" borderId="2" xfId="109" applyBorder="1" applyAlignment="1">
      <alignment vertical="center"/>
    </xf>
    <xf numFmtId="0" fontId="0" fillId="0" borderId="0" xfId="0"/>
    <xf numFmtId="0" fontId="22" fillId="0" borderId="2" xfId="109" applyBorder="1" applyAlignment="1">
      <alignment vertical="center" wrapText="1"/>
    </xf>
    <xf numFmtId="0" fontId="22" fillId="0" borderId="2" xfId="109" applyBorder="1" applyAlignment="1">
      <alignment vertical="center"/>
    </xf>
    <xf numFmtId="0" fontId="22" fillId="0" borderId="2" xfId="109" applyBorder="1" applyAlignment="1">
      <alignment vertical="center" wrapText="1"/>
    </xf>
    <xf numFmtId="0" fontId="22" fillId="0" borderId="2" xfId="109" applyBorder="1" applyAlignment="1">
      <alignment vertical="center"/>
    </xf>
    <xf numFmtId="0" fontId="0" fillId="0" borderId="0" xfId="0"/>
    <xf numFmtId="0" fontId="22" fillId="0" borderId="2" xfId="109" applyBorder="1" applyAlignment="1">
      <alignment vertical="center" wrapText="1"/>
    </xf>
    <xf numFmtId="0" fontId="0" fillId="0" borderId="0" xfId="0"/>
    <xf numFmtId="0" fontId="6" fillId="0" borderId="2" xfId="109" applyFont="1" applyBorder="1" applyAlignment="1">
      <alignment vertical="center"/>
    </xf>
    <xf numFmtId="0" fontId="6" fillId="0" borderId="2" xfId="109" applyFont="1" applyBorder="1" applyAlignment="1">
      <alignment vertical="center" wrapText="1"/>
    </xf>
    <xf numFmtId="0" fontId="6" fillId="0" borderId="2" xfId="109" applyFont="1" applyBorder="1" applyAlignment="1">
      <alignment vertical="center"/>
    </xf>
    <xf numFmtId="0" fontId="6" fillId="0" borderId="2" xfId="109" applyFont="1" applyBorder="1" applyAlignment="1">
      <alignment vertical="center" wrapText="1"/>
    </xf>
    <xf numFmtId="0" fontId="6" fillId="0" borderId="2" xfId="109" applyFont="1" applyBorder="1" applyAlignment="1">
      <alignment vertical="center"/>
    </xf>
    <xf numFmtId="0" fontId="6" fillId="0" borderId="2" xfId="109" applyFont="1" applyBorder="1" applyAlignment="1">
      <alignment vertical="center" wrapText="1"/>
    </xf>
    <xf numFmtId="0" fontId="22" fillId="0" borderId="2" xfId="109" applyBorder="1" applyAlignment="1">
      <alignment vertical="center"/>
    </xf>
    <xf numFmtId="0" fontId="22" fillId="0" borderId="2" xfId="109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22" fillId="0" borderId="2" xfId="109" applyBorder="1" applyAlignment="1">
      <alignment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0" fontId="0" fillId="0" borderId="0" xfId="0"/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22" fillId="0" borderId="2" xfId="109" applyBorder="1" applyAlignment="1">
      <alignment vertical="center" wrapText="1"/>
    </xf>
    <xf numFmtId="0" fontId="22" fillId="0" borderId="3" xfId="109" applyBorder="1" applyAlignment="1">
      <alignment horizontal="center" vertical="center" wrapText="1"/>
    </xf>
    <xf numFmtId="0" fontId="22" fillId="0" borderId="5" xfId="109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3" xfId="0" quotePrefix="1" applyNumberFormat="1" applyFont="1" applyBorder="1" applyAlignment="1">
      <alignment horizontal="center" vertical="center" wrapText="1"/>
    </xf>
    <xf numFmtId="4" fontId="5" fillId="0" borderId="5" xfId="0" quotePrefix="1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1" fillId="0" borderId="0" xfId="0" quotePrefix="1" applyFont="1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22" fillId="0" borderId="3" xfId="109" applyBorder="1" applyAlignment="1">
      <alignment horizontal="center" vertical="center" wrapText="1"/>
    </xf>
    <xf numFmtId="0" fontId="22" fillId="0" borderId="4" xfId="109" applyBorder="1" applyAlignment="1">
      <alignment horizontal="center" vertical="center" wrapText="1"/>
    </xf>
    <xf numFmtId="0" fontId="22" fillId="0" borderId="5" xfId="109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</cellXfs>
  <cellStyles count="110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08"/>
    <cellStyle name="Обычный 3" xfId="100"/>
    <cellStyle name="Обычный 3 2" xfId="109"/>
    <cellStyle name="Обычный 4" xfId="2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view="pageLayout" zoomScaleNormal="100" workbookViewId="0">
      <selection activeCell="D4" sqref="D4:F4"/>
    </sheetView>
  </sheetViews>
  <sheetFormatPr defaultRowHeight="12.75" x14ac:dyDescent="0.2"/>
  <cols>
    <col min="1" max="1" width="11.28515625" style="6" customWidth="1"/>
    <col min="2" max="2" width="44.7109375" style="6" customWidth="1"/>
    <col min="3" max="5" width="19.28515625" style="6" customWidth="1"/>
    <col min="6" max="6" width="17.28515625" style="6" customWidth="1"/>
    <col min="7" max="8" width="9.140625" style="6"/>
    <col min="9" max="9" width="9.140625" style="7"/>
    <col min="10" max="16384" width="9.140625" style="6"/>
  </cols>
  <sheetData>
    <row r="1" spans="1:23" x14ac:dyDescent="0.2">
      <c r="A1" s="11"/>
      <c r="B1" s="11"/>
      <c r="C1" s="11"/>
      <c r="D1" s="11" t="s">
        <v>0</v>
      </c>
      <c r="E1" s="11"/>
      <c r="F1" s="11"/>
    </row>
    <row r="2" spans="1:23" s="9" customFormat="1" x14ac:dyDescent="0.2">
      <c r="A2" s="11"/>
      <c r="B2" s="11"/>
      <c r="C2" s="11"/>
      <c r="D2" s="11" t="s">
        <v>139</v>
      </c>
      <c r="E2" s="11"/>
      <c r="F2" s="11"/>
    </row>
    <row r="3" spans="1:23" s="9" customFormat="1" x14ac:dyDescent="0.2">
      <c r="A3" s="11"/>
      <c r="B3" s="11"/>
      <c r="C3" s="11"/>
      <c r="D3" s="223" t="s">
        <v>140</v>
      </c>
      <c r="E3" s="223"/>
      <c r="F3" s="223"/>
      <c r="G3" s="3"/>
    </row>
    <row r="4" spans="1:23" s="9" customFormat="1" ht="24" customHeight="1" x14ac:dyDescent="0.2">
      <c r="A4" s="11"/>
      <c r="B4" s="11"/>
      <c r="C4" s="11"/>
      <c r="D4" s="223" t="s">
        <v>292</v>
      </c>
      <c r="E4" s="223"/>
      <c r="F4" s="223"/>
    </row>
    <row r="5" spans="1:23" s="9" customFormat="1" ht="15" customHeight="1" x14ac:dyDescent="0.2">
      <c r="A5" s="11"/>
      <c r="B5" s="11"/>
      <c r="C5" s="11"/>
      <c r="D5" s="228" t="s">
        <v>189</v>
      </c>
      <c r="E5" s="228"/>
      <c r="F5" s="228"/>
      <c r="G5" s="3"/>
    </row>
    <row r="6" spans="1:23" s="9" customFormat="1" ht="11.25" customHeight="1" x14ac:dyDescent="0.2">
      <c r="A6" s="11"/>
      <c r="B6" s="11"/>
      <c r="C6" s="11"/>
      <c r="D6" s="229" t="s">
        <v>141</v>
      </c>
      <c r="E6" s="229"/>
      <c r="F6" s="229"/>
      <c r="G6" s="3"/>
    </row>
    <row r="7" spans="1:23" ht="33" customHeight="1" x14ac:dyDescent="0.2">
      <c r="A7" s="224" t="s">
        <v>137</v>
      </c>
      <c r="B7" s="224"/>
      <c r="C7" s="224"/>
      <c r="D7" s="224"/>
      <c r="E7" s="224"/>
      <c r="F7" s="22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25.5" customHeight="1" x14ac:dyDescent="0.2">
      <c r="A8" s="13" t="s">
        <v>17</v>
      </c>
      <c r="B8" s="14"/>
      <c r="C8" s="14"/>
      <c r="D8" s="14"/>
      <c r="E8" s="14"/>
      <c r="F8" s="14"/>
    </row>
    <row r="9" spans="1:23" x14ac:dyDescent="0.2">
      <c r="A9" s="15" t="s">
        <v>18</v>
      </c>
      <c r="B9" s="11"/>
      <c r="C9" s="11"/>
      <c r="D9" s="11"/>
      <c r="E9" s="11"/>
      <c r="F9" s="16" t="s">
        <v>1</v>
      </c>
    </row>
    <row r="10" spans="1:23" x14ac:dyDescent="0.2">
      <c r="A10" s="225" t="s">
        <v>2</v>
      </c>
      <c r="B10" s="225" t="s">
        <v>3</v>
      </c>
      <c r="C10" s="226" t="s">
        <v>4</v>
      </c>
      <c r="D10" s="225" t="s">
        <v>5</v>
      </c>
      <c r="E10" s="225" t="s">
        <v>6</v>
      </c>
      <c r="F10" s="225"/>
    </row>
    <row r="11" spans="1:23" x14ac:dyDescent="0.2">
      <c r="A11" s="225"/>
      <c r="B11" s="225"/>
      <c r="C11" s="225"/>
      <c r="D11" s="225"/>
      <c r="E11" s="225" t="s">
        <v>7</v>
      </c>
      <c r="F11" s="227" t="s">
        <v>8</v>
      </c>
    </row>
    <row r="12" spans="1:23" x14ac:dyDescent="0.2">
      <c r="A12" s="225"/>
      <c r="B12" s="225"/>
      <c r="C12" s="225"/>
      <c r="D12" s="225"/>
      <c r="E12" s="225"/>
      <c r="F12" s="225"/>
    </row>
    <row r="13" spans="1:23" x14ac:dyDescent="0.2">
      <c r="A13" s="17">
        <v>1</v>
      </c>
      <c r="B13" s="17">
        <v>2</v>
      </c>
      <c r="C13" s="18">
        <v>3</v>
      </c>
      <c r="D13" s="17">
        <v>4</v>
      </c>
      <c r="E13" s="17">
        <v>5</v>
      </c>
      <c r="F13" s="17">
        <v>6</v>
      </c>
    </row>
    <row r="14" spans="1:23" s="197" customFormat="1" x14ac:dyDescent="0.2">
      <c r="A14" s="198">
        <v>10000000</v>
      </c>
      <c r="B14" s="199" t="s">
        <v>279</v>
      </c>
      <c r="C14" s="49">
        <f t="shared" ref="C14:D16" si="0">C15</f>
        <v>-1545000</v>
      </c>
      <c r="D14" s="51">
        <f t="shared" si="0"/>
        <v>-1545000</v>
      </c>
      <c r="E14" s="184"/>
      <c r="F14" s="184"/>
    </row>
    <row r="15" spans="1:23" s="197" customFormat="1" ht="25.5" x14ac:dyDescent="0.2">
      <c r="A15" s="200">
        <v>11000000</v>
      </c>
      <c r="B15" s="201" t="s">
        <v>280</v>
      </c>
      <c r="C15" s="49">
        <f t="shared" si="0"/>
        <v>-1545000</v>
      </c>
      <c r="D15" s="51">
        <f t="shared" si="0"/>
        <v>-1545000</v>
      </c>
      <c r="E15" s="184"/>
      <c r="F15" s="184"/>
    </row>
    <row r="16" spans="1:23" s="197" customFormat="1" x14ac:dyDescent="0.2">
      <c r="A16" s="202">
        <v>11010000</v>
      </c>
      <c r="B16" s="203" t="s">
        <v>281</v>
      </c>
      <c r="C16" s="49">
        <f t="shared" si="0"/>
        <v>-1545000</v>
      </c>
      <c r="D16" s="51">
        <f t="shared" si="0"/>
        <v>-1545000</v>
      </c>
      <c r="E16" s="184"/>
      <c r="F16" s="184"/>
    </row>
    <row r="17" spans="1:9" s="197" customFormat="1" ht="38.25" x14ac:dyDescent="0.2">
      <c r="A17" s="204">
        <v>11010100</v>
      </c>
      <c r="B17" s="205" t="s">
        <v>282</v>
      </c>
      <c r="C17" s="49">
        <v>-1545000</v>
      </c>
      <c r="D17" s="51">
        <v>-1545000</v>
      </c>
      <c r="E17" s="184"/>
      <c r="F17" s="184"/>
    </row>
    <row r="18" spans="1:9" s="195" customFormat="1" x14ac:dyDescent="0.2">
      <c r="A18" s="184"/>
      <c r="B18" s="184"/>
      <c r="C18" s="185"/>
      <c r="D18" s="184"/>
      <c r="E18" s="184"/>
      <c r="F18" s="184"/>
    </row>
    <row r="19" spans="1:9" x14ac:dyDescent="0.2">
      <c r="A19" s="19">
        <v>40000000</v>
      </c>
      <c r="B19" s="20" t="s">
        <v>146</v>
      </c>
      <c r="C19" s="21">
        <f t="shared" ref="C19:C20" si="1">D19+E19</f>
        <v>1367433</v>
      </c>
      <c r="D19" s="22">
        <f>D20</f>
        <v>1367433</v>
      </c>
      <c r="E19" s="22">
        <v>0</v>
      </c>
      <c r="F19" s="22">
        <v>0</v>
      </c>
    </row>
    <row r="20" spans="1:9" ht="27.75" customHeight="1" x14ac:dyDescent="0.2">
      <c r="A20" s="23">
        <v>41050000</v>
      </c>
      <c r="B20" s="24" t="s">
        <v>268</v>
      </c>
      <c r="C20" s="21">
        <f t="shared" si="1"/>
        <v>1367433</v>
      </c>
      <c r="D20" s="22">
        <f>D21+D22+D23</f>
        <v>1367433</v>
      </c>
      <c r="E20" s="22">
        <v>0</v>
      </c>
      <c r="F20" s="22">
        <v>0</v>
      </c>
    </row>
    <row r="21" spans="1:9" s="190" customFormat="1" ht="55.5" customHeight="1" x14ac:dyDescent="0.2">
      <c r="A21" s="192">
        <v>41055000</v>
      </c>
      <c r="B21" s="193" t="s">
        <v>277</v>
      </c>
      <c r="C21" s="21">
        <v>-107215</v>
      </c>
      <c r="D21" s="22">
        <v>-107215</v>
      </c>
      <c r="E21" s="22"/>
      <c r="F21" s="22"/>
    </row>
    <row r="22" spans="1:9" s="190" customFormat="1" ht="63" customHeight="1" x14ac:dyDescent="0.2">
      <c r="A22" s="194">
        <v>41051400</v>
      </c>
      <c r="B22" s="196" t="s">
        <v>278</v>
      </c>
      <c r="C22" s="21">
        <v>-70352</v>
      </c>
      <c r="D22" s="22">
        <v>-70352</v>
      </c>
      <c r="E22" s="22"/>
      <c r="F22" s="22"/>
    </row>
    <row r="23" spans="1:9" ht="95.25" customHeight="1" x14ac:dyDescent="0.2">
      <c r="A23" s="189">
        <v>41040500</v>
      </c>
      <c r="B23" s="191" t="s">
        <v>276</v>
      </c>
      <c r="C23" s="26">
        <v>1545000</v>
      </c>
      <c r="D23" s="27">
        <v>1545000</v>
      </c>
      <c r="E23" s="27">
        <v>0</v>
      </c>
      <c r="F23" s="27">
        <v>0</v>
      </c>
    </row>
    <row r="24" spans="1:9" x14ac:dyDescent="0.2">
      <c r="A24" s="28" t="s">
        <v>15</v>
      </c>
      <c r="B24" s="29" t="s">
        <v>14</v>
      </c>
      <c r="C24" s="26">
        <f>C14+C19</f>
        <v>-177567</v>
      </c>
      <c r="D24" s="26">
        <f>D14+D19</f>
        <v>-177567</v>
      </c>
      <c r="E24" s="21">
        <v>0</v>
      </c>
      <c r="F24" s="21">
        <v>0</v>
      </c>
    </row>
    <row r="25" spans="1:9" x14ac:dyDescent="0.2">
      <c r="A25" s="11"/>
      <c r="B25" s="11"/>
      <c r="C25" s="11"/>
      <c r="D25" s="11"/>
      <c r="E25" s="11"/>
      <c r="F25" s="11"/>
    </row>
    <row r="26" spans="1:9" x14ac:dyDescent="0.2">
      <c r="A26" s="11"/>
      <c r="B26" s="11"/>
      <c r="C26" s="11"/>
      <c r="D26" s="11"/>
      <c r="E26" s="11"/>
      <c r="F26" s="11"/>
    </row>
    <row r="27" spans="1:9" x14ac:dyDescent="0.2">
      <c r="A27" s="11"/>
      <c r="B27" s="30" t="s">
        <v>16</v>
      </c>
      <c r="C27" s="11"/>
      <c r="D27" s="11"/>
      <c r="E27" s="30" t="s">
        <v>147</v>
      </c>
      <c r="F27" s="11"/>
    </row>
    <row r="32" spans="1:9" x14ac:dyDescent="0.2">
      <c r="I32" s="10"/>
    </row>
  </sheetData>
  <mergeCells count="12">
    <mergeCell ref="D3:F3"/>
    <mergeCell ref="A7:F7"/>
    <mergeCell ref="A10:A12"/>
    <mergeCell ref="B10:B12"/>
    <mergeCell ref="C10:C12"/>
    <mergeCell ref="D10:D12"/>
    <mergeCell ref="E10:F10"/>
    <mergeCell ref="E11:E12"/>
    <mergeCell ref="F11:F12"/>
    <mergeCell ref="D4:F4"/>
    <mergeCell ref="D5:F5"/>
    <mergeCell ref="D6:F6"/>
  </mergeCells>
  <pageMargins left="0.59055118110236204" right="0.47125" top="0.39370078740157499" bottom="0.39370078740157499" header="0" footer="0"/>
  <pageSetup paperSize="9" scale="78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Layout" zoomScaleNormal="100" workbookViewId="0">
      <selection activeCell="D5" sqref="D5:F5"/>
    </sheetView>
  </sheetViews>
  <sheetFormatPr defaultColWidth="9.140625" defaultRowHeight="12.75" x14ac:dyDescent="0.2"/>
  <cols>
    <col min="1" max="1" width="11.28515625" style="9" customWidth="1"/>
    <col min="2" max="2" width="41" style="9" customWidth="1"/>
    <col min="3" max="5" width="19.7109375" style="9" customWidth="1"/>
    <col min="6" max="6" width="17.140625" style="9" customWidth="1"/>
    <col min="7" max="16384" width="9.140625" style="9"/>
  </cols>
  <sheetData>
    <row r="1" spans="1:6" x14ac:dyDescent="0.2">
      <c r="A1" s="12"/>
      <c r="B1" s="12"/>
      <c r="C1" s="12"/>
      <c r="D1" s="12" t="s">
        <v>171</v>
      </c>
      <c r="E1" s="12"/>
      <c r="F1" s="12"/>
    </row>
    <row r="2" spans="1:6" x14ac:dyDescent="0.2">
      <c r="A2" s="12"/>
      <c r="B2" s="12"/>
      <c r="C2" s="12"/>
      <c r="D2" s="12" t="s">
        <v>139</v>
      </c>
      <c r="E2" s="12"/>
      <c r="F2" s="12"/>
    </row>
    <row r="3" spans="1:6" x14ac:dyDescent="0.2">
      <c r="A3" s="12"/>
      <c r="B3" s="12"/>
      <c r="C3" s="12"/>
      <c r="D3" s="223" t="s">
        <v>140</v>
      </c>
      <c r="E3" s="223"/>
      <c r="F3" s="223"/>
    </row>
    <row r="4" spans="1:6" ht="25.5" customHeight="1" x14ac:dyDescent="0.2">
      <c r="A4" s="12"/>
      <c r="B4" s="12"/>
      <c r="C4" s="12"/>
      <c r="D4" s="223" t="s">
        <v>293</v>
      </c>
      <c r="E4" s="223"/>
      <c r="F4" s="223"/>
    </row>
    <row r="5" spans="1:6" ht="12.75" customHeight="1" x14ac:dyDescent="0.2">
      <c r="A5" s="12"/>
      <c r="B5" s="12"/>
      <c r="C5" s="12"/>
      <c r="D5" s="228" t="s">
        <v>142</v>
      </c>
      <c r="E5" s="228"/>
      <c r="F5" s="228"/>
    </row>
    <row r="6" spans="1:6" x14ac:dyDescent="0.2">
      <c r="A6" s="12"/>
      <c r="B6" s="12"/>
      <c r="C6" s="12"/>
      <c r="D6" s="228" t="s">
        <v>141</v>
      </c>
      <c r="E6" s="228"/>
      <c r="F6" s="228"/>
    </row>
    <row r="7" spans="1:6" x14ac:dyDescent="0.2">
      <c r="A7" s="12"/>
      <c r="B7" s="12"/>
      <c r="C7" s="12"/>
      <c r="D7" s="228"/>
      <c r="E7" s="228"/>
      <c r="F7" s="228"/>
    </row>
    <row r="8" spans="1:6" x14ac:dyDescent="0.2">
      <c r="A8" s="12"/>
      <c r="B8" s="12"/>
      <c r="C8" s="12"/>
      <c r="D8" s="31"/>
      <c r="E8" s="31"/>
      <c r="F8" s="31"/>
    </row>
    <row r="9" spans="1:6" ht="25.5" customHeight="1" x14ac:dyDescent="0.2">
      <c r="A9" s="224" t="s">
        <v>172</v>
      </c>
      <c r="B9" s="233"/>
      <c r="C9" s="233"/>
      <c r="D9" s="233"/>
      <c r="E9" s="233"/>
      <c r="F9" s="233"/>
    </row>
    <row r="10" spans="1:6" ht="25.5" customHeight="1" x14ac:dyDescent="0.2">
      <c r="A10" s="13" t="s">
        <v>17</v>
      </c>
      <c r="B10" s="14"/>
      <c r="C10" s="14"/>
      <c r="D10" s="14"/>
      <c r="E10" s="14"/>
      <c r="F10" s="14"/>
    </row>
    <row r="11" spans="1:6" x14ac:dyDescent="0.2">
      <c r="A11" s="15" t="s">
        <v>18</v>
      </c>
      <c r="B11" s="12"/>
      <c r="C11" s="12"/>
      <c r="D11" s="12"/>
      <c r="E11" s="12"/>
      <c r="F11" s="16" t="s">
        <v>1</v>
      </c>
    </row>
    <row r="12" spans="1:6" x14ac:dyDescent="0.2">
      <c r="A12" s="225" t="s">
        <v>2</v>
      </c>
      <c r="B12" s="225" t="s">
        <v>173</v>
      </c>
      <c r="C12" s="226" t="s">
        <v>4</v>
      </c>
      <c r="D12" s="225" t="s">
        <v>5</v>
      </c>
      <c r="E12" s="225" t="s">
        <v>6</v>
      </c>
      <c r="F12" s="225"/>
    </row>
    <row r="13" spans="1:6" x14ac:dyDescent="0.2">
      <c r="A13" s="225"/>
      <c r="B13" s="225"/>
      <c r="C13" s="225"/>
      <c r="D13" s="225"/>
      <c r="E13" s="225" t="s">
        <v>7</v>
      </c>
      <c r="F13" s="225" t="s">
        <v>8</v>
      </c>
    </row>
    <row r="14" spans="1:6" x14ac:dyDescent="0.2">
      <c r="A14" s="225"/>
      <c r="B14" s="225"/>
      <c r="C14" s="225"/>
      <c r="D14" s="225"/>
      <c r="E14" s="225"/>
      <c r="F14" s="225"/>
    </row>
    <row r="15" spans="1:6" x14ac:dyDescent="0.2">
      <c r="A15" s="17">
        <v>1</v>
      </c>
      <c r="B15" s="17">
        <v>2</v>
      </c>
      <c r="C15" s="18">
        <v>3</v>
      </c>
      <c r="D15" s="17">
        <v>4</v>
      </c>
      <c r="E15" s="17">
        <v>5</v>
      </c>
      <c r="F15" s="17">
        <v>6</v>
      </c>
    </row>
    <row r="16" spans="1:6" ht="21" customHeight="1" x14ac:dyDescent="0.2">
      <c r="A16" s="230" t="s">
        <v>174</v>
      </c>
      <c r="B16" s="231"/>
      <c r="C16" s="231"/>
      <c r="D16" s="231"/>
      <c r="E16" s="231"/>
      <c r="F16" s="232"/>
    </row>
    <row r="17" spans="1:6" x14ac:dyDescent="0.2">
      <c r="A17" s="19">
        <v>200000</v>
      </c>
      <c r="B17" s="20" t="s">
        <v>175</v>
      </c>
      <c r="C17" s="21">
        <v>11319349.84</v>
      </c>
      <c r="D17" s="22">
        <v>5267435.67</v>
      </c>
      <c r="E17" s="22">
        <v>6051914.1699999999</v>
      </c>
      <c r="F17" s="27">
        <v>5213914.17</v>
      </c>
    </row>
    <row r="18" spans="1:6" ht="25.5" x14ac:dyDescent="0.2">
      <c r="A18" s="19">
        <v>208000</v>
      </c>
      <c r="B18" s="20" t="s">
        <v>176</v>
      </c>
      <c r="C18" s="21">
        <v>11319349.84</v>
      </c>
      <c r="D18" s="22">
        <v>5267435.67</v>
      </c>
      <c r="E18" s="22">
        <v>6051914.1699999999</v>
      </c>
      <c r="F18" s="27">
        <v>5213914.17</v>
      </c>
    </row>
    <row r="19" spans="1:6" x14ac:dyDescent="0.2">
      <c r="A19" s="25">
        <v>208100</v>
      </c>
      <c r="B19" s="34" t="s">
        <v>177</v>
      </c>
      <c r="C19" s="26">
        <f t="shared" ref="C19:C21" si="0">D19+E19</f>
        <v>13614124.58</v>
      </c>
      <c r="D19" s="27">
        <v>12593429.720000001</v>
      </c>
      <c r="E19" s="27">
        <v>1020694.86</v>
      </c>
      <c r="F19" s="36">
        <v>0</v>
      </c>
    </row>
    <row r="20" spans="1:6" x14ac:dyDescent="0.2">
      <c r="A20" s="25">
        <v>208200</v>
      </c>
      <c r="B20" s="34" t="s">
        <v>178</v>
      </c>
      <c r="C20" s="26">
        <v>2294774.7400000002</v>
      </c>
      <c r="D20" s="27">
        <v>2112079.88</v>
      </c>
      <c r="E20" s="27">
        <v>182694.86</v>
      </c>
      <c r="F20" s="36">
        <v>0</v>
      </c>
    </row>
    <row r="21" spans="1:6" ht="38.25" x14ac:dyDescent="0.2">
      <c r="A21" s="25">
        <v>208400</v>
      </c>
      <c r="B21" s="34" t="s">
        <v>179</v>
      </c>
      <c r="C21" s="35">
        <f t="shared" si="0"/>
        <v>0</v>
      </c>
      <c r="D21" s="27">
        <v>-5213914.17</v>
      </c>
      <c r="E21" s="27">
        <v>5213914.17</v>
      </c>
      <c r="F21" s="27">
        <v>5213914.17</v>
      </c>
    </row>
    <row r="22" spans="1:6" x14ac:dyDescent="0.2">
      <c r="A22" s="28" t="s">
        <v>15</v>
      </c>
      <c r="B22" s="29" t="s">
        <v>180</v>
      </c>
      <c r="C22" s="32">
        <v>11319349.84</v>
      </c>
      <c r="D22" s="22">
        <v>5267435.67</v>
      </c>
      <c r="E22" s="22">
        <v>6051914.1699999999</v>
      </c>
      <c r="F22" s="27">
        <v>5213914.17</v>
      </c>
    </row>
    <row r="23" spans="1:6" ht="21" customHeight="1" x14ac:dyDescent="0.2">
      <c r="A23" s="230" t="s">
        <v>181</v>
      </c>
      <c r="B23" s="231"/>
      <c r="C23" s="231"/>
      <c r="D23" s="231"/>
      <c r="E23" s="231"/>
      <c r="F23" s="232"/>
    </row>
    <row r="24" spans="1:6" x14ac:dyDescent="0.2">
      <c r="A24" s="19">
        <v>600000</v>
      </c>
      <c r="B24" s="20" t="s">
        <v>182</v>
      </c>
      <c r="C24" s="21">
        <v>11319349.84</v>
      </c>
      <c r="D24" s="22">
        <v>5267435.67</v>
      </c>
      <c r="E24" s="22">
        <v>6051914.1699999999</v>
      </c>
      <c r="F24" s="27">
        <v>5213914.17</v>
      </c>
    </row>
    <row r="25" spans="1:6" x14ac:dyDescent="0.2">
      <c r="A25" s="19">
        <v>602000</v>
      </c>
      <c r="B25" s="20" t="s">
        <v>183</v>
      </c>
      <c r="C25" s="21">
        <v>11319349.84</v>
      </c>
      <c r="D25" s="22">
        <v>5267435.67</v>
      </c>
      <c r="E25" s="22">
        <v>6051914.1699999999</v>
      </c>
      <c r="F25" s="27">
        <v>5213914.17</v>
      </c>
    </row>
    <row r="26" spans="1:6" x14ac:dyDescent="0.2">
      <c r="A26" s="25">
        <v>602100</v>
      </c>
      <c r="B26" s="34" t="s">
        <v>177</v>
      </c>
      <c r="C26" s="26">
        <f t="shared" ref="C26" si="1">D26+E26</f>
        <v>13614124.58</v>
      </c>
      <c r="D26" s="27">
        <v>12593429.720000001</v>
      </c>
      <c r="E26" s="27">
        <v>1020694.86</v>
      </c>
      <c r="F26" s="36">
        <v>0</v>
      </c>
    </row>
    <row r="27" spans="1:6" x14ac:dyDescent="0.2">
      <c r="A27" s="25">
        <v>602200</v>
      </c>
      <c r="B27" s="34" t="s">
        <v>178</v>
      </c>
      <c r="C27" s="26">
        <v>2294774.7400000002</v>
      </c>
      <c r="D27" s="27">
        <v>2112079.88</v>
      </c>
      <c r="E27" s="27">
        <v>182694.86</v>
      </c>
      <c r="F27" s="36">
        <v>0</v>
      </c>
    </row>
    <row r="28" spans="1:6" ht="38.25" x14ac:dyDescent="0.2">
      <c r="A28" s="25">
        <v>602400</v>
      </c>
      <c r="B28" s="34" t="s">
        <v>179</v>
      </c>
      <c r="C28" s="35">
        <f t="shared" ref="C28" si="2">D28+E28</f>
        <v>0</v>
      </c>
      <c r="D28" s="27">
        <v>-5213914.17</v>
      </c>
      <c r="E28" s="36">
        <v>5213914.17</v>
      </c>
      <c r="F28" s="27">
        <v>5213914.17</v>
      </c>
    </row>
    <row r="29" spans="1:6" x14ac:dyDescent="0.2">
      <c r="A29" s="28" t="s">
        <v>15</v>
      </c>
      <c r="B29" s="29" t="s">
        <v>180</v>
      </c>
      <c r="C29" s="21">
        <v>11319349.84</v>
      </c>
      <c r="D29" s="22">
        <v>5267435.67</v>
      </c>
      <c r="E29" s="33">
        <v>6051914.1699999999</v>
      </c>
      <c r="F29" s="27">
        <v>5213914.17</v>
      </c>
    </row>
    <row r="30" spans="1:6" x14ac:dyDescent="0.2">
      <c r="A30" s="12"/>
      <c r="B30" s="12"/>
      <c r="C30" s="12"/>
      <c r="D30" s="12"/>
      <c r="E30" s="12"/>
      <c r="F30" s="12"/>
    </row>
    <row r="31" spans="1:6" x14ac:dyDescent="0.2">
      <c r="A31" s="12"/>
      <c r="B31" s="12"/>
      <c r="C31" s="12"/>
      <c r="D31" s="12"/>
      <c r="E31" s="12"/>
      <c r="F31" s="12"/>
    </row>
    <row r="32" spans="1:6" x14ac:dyDescent="0.2">
      <c r="A32" s="12"/>
      <c r="B32" s="30" t="s">
        <v>16</v>
      </c>
      <c r="C32" s="12"/>
      <c r="D32" s="12"/>
      <c r="E32" s="30" t="s">
        <v>198</v>
      </c>
      <c r="F32" s="12"/>
    </row>
  </sheetData>
  <mergeCells count="15">
    <mergeCell ref="A9:F9"/>
    <mergeCell ref="D3:F3"/>
    <mergeCell ref="D4:F4"/>
    <mergeCell ref="D5:F5"/>
    <mergeCell ref="D6:F6"/>
    <mergeCell ref="D7:F7"/>
    <mergeCell ref="A16:F16"/>
    <mergeCell ref="A23:F23"/>
    <mergeCell ref="A12:A14"/>
    <mergeCell ref="B12:B14"/>
    <mergeCell ref="C12:C14"/>
    <mergeCell ref="D12:D14"/>
    <mergeCell ref="E12:F12"/>
    <mergeCell ref="E13:E14"/>
    <mergeCell ref="F13:F14"/>
  </mergeCells>
  <pageMargins left="0.59055118110236204" right="0.38187500000000002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Layout" zoomScale="85" zoomScaleNormal="75" zoomScalePageLayoutView="85" workbookViewId="0">
      <selection activeCell="L5" sqref="L5:P5"/>
    </sheetView>
  </sheetViews>
  <sheetFormatPr defaultRowHeight="12.75" x14ac:dyDescent="0.2"/>
  <cols>
    <col min="1" max="3" width="12.140625" style="141" customWidth="1"/>
    <col min="4" max="4" width="40.7109375" style="141" customWidth="1"/>
    <col min="5" max="5" width="13.7109375" style="141" customWidth="1"/>
    <col min="6" max="6" width="15" style="141" customWidth="1"/>
    <col min="7" max="16" width="13.7109375" style="141" customWidth="1"/>
    <col min="17" max="16384" width="9.140625" style="141"/>
  </cols>
  <sheetData>
    <row r="1" spans="1:16" x14ac:dyDescent="0.2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 t="s">
        <v>148</v>
      </c>
      <c r="M1" s="182"/>
      <c r="N1" s="182"/>
      <c r="O1" s="182"/>
      <c r="P1" s="182"/>
    </row>
    <row r="2" spans="1:16" x14ac:dyDescent="0.2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 t="s">
        <v>19</v>
      </c>
      <c r="M2" s="182"/>
      <c r="N2" s="182"/>
      <c r="O2" s="182"/>
      <c r="P2" s="182"/>
    </row>
    <row r="3" spans="1:16" ht="14.25" customHeight="1" x14ac:dyDescent="0.2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223" t="s">
        <v>20</v>
      </c>
      <c r="M3" s="223"/>
      <c r="N3" s="223"/>
      <c r="O3" s="223"/>
      <c r="P3" s="223"/>
    </row>
    <row r="4" spans="1:16" ht="14.25" customHeight="1" x14ac:dyDescent="0.2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223" t="s">
        <v>294</v>
      </c>
      <c r="M4" s="223"/>
      <c r="N4" s="223"/>
      <c r="O4" s="223"/>
      <c r="P4" s="223"/>
    </row>
    <row r="5" spans="1:16" ht="14.25" customHeight="1" x14ac:dyDescent="0.2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223" t="s">
        <v>189</v>
      </c>
      <c r="M5" s="223"/>
      <c r="N5" s="223"/>
      <c r="O5" s="223"/>
      <c r="P5" s="223"/>
    </row>
    <row r="6" spans="1:16" x14ac:dyDescent="0.2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228" t="s">
        <v>141</v>
      </c>
      <c r="M6" s="228"/>
      <c r="N6" s="228"/>
      <c r="O6" s="228"/>
      <c r="P6" s="228"/>
    </row>
    <row r="7" spans="1:16" x14ac:dyDescent="0.2">
      <c r="A7" s="234" t="s">
        <v>21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x14ac:dyDescent="0.2">
      <c r="A8" s="234" t="s">
        <v>22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</row>
    <row r="9" spans="1:16" x14ac:dyDescent="0.2">
      <c r="A9" s="13" t="s">
        <v>17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</row>
    <row r="10" spans="1:16" x14ac:dyDescent="0.2">
      <c r="A10" s="15" t="s">
        <v>18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6" t="s">
        <v>23</v>
      </c>
    </row>
    <row r="11" spans="1:16" x14ac:dyDescent="0.2">
      <c r="A11" s="235" t="s">
        <v>24</v>
      </c>
      <c r="B11" s="235" t="s">
        <v>25</v>
      </c>
      <c r="C11" s="235" t="s">
        <v>26</v>
      </c>
      <c r="D11" s="225" t="s">
        <v>27</v>
      </c>
      <c r="E11" s="225" t="s">
        <v>5</v>
      </c>
      <c r="F11" s="225"/>
      <c r="G11" s="225"/>
      <c r="H11" s="225"/>
      <c r="I11" s="225"/>
      <c r="J11" s="225" t="s">
        <v>6</v>
      </c>
      <c r="K11" s="225"/>
      <c r="L11" s="225"/>
      <c r="M11" s="225"/>
      <c r="N11" s="225"/>
      <c r="O11" s="225"/>
      <c r="P11" s="226" t="s">
        <v>149</v>
      </c>
    </row>
    <row r="12" spans="1:16" x14ac:dyDescent="0.2">
      <c r="A12" s="225"/>
      <c r="B12" s="225"/>
      <c r="C12" s="225"/>
      <c r="D12" s="225"/>
      <c r="E12" s="226" t="s">
        <v>7</v>
      </c>
      <c r="F12" s="225" t="s">
        <v>150</v>
      </c>
      <c r="G12" s="225" t="s">
        <v>151</v>
      </c>
      <c r="H12" s="225"/>
      <c r="I12" s="225" t="s">
        <v>152</v>
      </c>
      <c r="J12" s="226" t="s">
        <v>7</v>
      </c>
      <c r="K12" s="225" t="s">
        <v>8</v>
      </c>
      <c r="L12" s="225" t="s">
        <v>150</v>
      </c>
      <c r="M12" s="225" t="s">
        <v>151</v>
      </c>
      <c r="N12" s="225"/>
      <c r="O12" s="225" t="s">
        <v>152</v>
      </c>
      <c r="P12" s="225"/>
    </row>
    <row r="13" spans="1:16" x14ac:dyDescent="0.2">
      <c r="A13" s="225"/>
      <c r="B13" s="225"/>
      <c r="C13" s="225"/>
      <c r="D13" s="225"/>
      <c r="E13" s="225"/>
      <c r="F13" s="225"/>
      <c r="G13" s="225" t="s">
        <v>153</v>
      </c>
      <c r="H13" s="225" t="s">
        <v>154</v>
      </c>
      <c r="I13" s="225"/>
      <c r="J13" s="225"/>
      <c r="K13" s="225"/>
      <c r="L13" s="225"/>
      <c r="M13" s="225" t="s">
        <v>153</v>
      </c>
      <c r="N13" s="225" t="s">
        <v>154</v>
      </c>
      <c r="O13" s="225"/>
      <c r="P13" s="225"/>
    </row>
    <row r="14" spans="1:16" ht="44.25" customHeight="1" x14ac:dyDescent="0.2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</row>
    <row r="15" spans="1:16" x14ac:dyDescent="0.2">
      <c r="A15" s="180">
        <v>1</v>
      </c>
      <c r="B15" s="180">
        <v>2</v>
      </c>
      <c r="C15" s="180">
        <v>3</v>
      </c>
      <c r="D15" s="180">
        <v>4</v>
      </c>
      <c r="E15" s="181">
        <v>5</v>
      </c>
      <c r="F15" s="180">
        <v>6</v>
      </c>
      <c r="G15" s="180">
        <v>7</v>
      </c>
      <c r="H15" s="180">
        <v>8</v>
      </c>
      <c r="I15" s="180">
        <v>9</v>
      </c>
      <c r="J15" s="181">
        <v>10</v>
      </c>
      <c r="K15" s="180">
        <v>11</v>
      </c>
      <c r="L15" s="180">
        <v>12</v>
      </c>
      <c r="M15" s="180">
        <v>13</v>
      </c>
      <c r="N15" s="180">
        <v>14</v>
      </c>
      <c r="O15" s="180">
        <v>15</v>
      </c>
      <c r="P15" s="181">
        <v>16</v>
      </c>
    </row>
    <row r="16" spans="1:16" x14ac:dyDescent="0.2">
      <c r="A16" s="37" t="s">
        <v>28</v>
      </c>
      <c r="B16" s="38"/>
      <c r="C16" s="39"/>
      <c r="D16" s="40" t="s">
        <v>29</v>
      </c>
      <c r="E16" s="45">
        <f>E17</f>
        <v>-107215</v>
      </c>
      <c r="F16" s="39">
        <f>F17</f>
        <v>-107215</v>
      </c>
      <c r="G16" s="39">
        <f>G17</f>
        <v>0</v>
      </c>
      <c r="H16" s="39">
        <f>H17</f>
        <v>0</v>
      </c>
      <c r="I16" s="39"/>
      <c r="J16" s="45">
        <f>J17</f>
        <v>0</v>
      </c>
      <c r="K16" s="39">
        <f>K17</f>
        <v>0</v>
      </c>
      <c r="L16" s="39">
        <f t="shared" ref="L16:O16" si="0">L17</f>
        <v>0</v>
      </c>
      <c r="M16" s="39">
        <f t="shared" si="0"/>
        <v>0</v>
      </c>
      <c r="N16" s="39">
        <f t="shared" si="0"/>
        <v>0</v>
      </c>
      <c r="O16" s="39">
        <f t="shared" si="0"/>
        <v>0</v>
      </c>
      <c r="P16" s="45">
        <f>P17</f>
        <v>-107215</v>
      </c>
    </row>
    <row r="17" spans="1:16" ht="15.75" customHeight="1" x14ac:dyDescent="0.2">
      <c r="A17" s="37" t="s">
        <v>30</v>
      </c>
      <c r="B17" s="37" t="s">
        <v>155</v>
      </c>
      <c r="C17" s="43" t="s">
        <v>156</v>
      </c>
      <c r="D17" s="40" t="s">
        <v>29</v>
      </c>
      <c r="E17" s="45">
        <f xml:space="preserve"> E18</f>
        <v>-107215</v>
      </c>
      <c r="F17" s="46">
        <f>F18</f>
        <v>-107215</v>
      </c>
      <c r="G17" s="46">
        <f>SUM(G18:G18)</f>
        <v>0</v>
      </c>
      <c r="H17" s="46">
        <f>H18</f>
        <v>0</v>
      </c>
      <c r="I17" s="46">
        <f>SUM(I18:I18)</f>
        <v>0</v>
      </c>
      <c r="J17" s="45">
        <f>J18</f>
        <v>0</v>
      </c>
      <c r="K17" s="46">
        <f>SUM(K18:K18)</f>
        <v>0</v>
      </c>
      <c r="L17" s="46">
        <f>SUM(L18:L18)</f>
        <v>0</v>
      </c>
      <c r="M17" s="46">
        <f>SUM(M18:M18)</f>
        <v>0</v>
      </c>
      <c r="N17" s="46">
        <f>SUM(N18:N18)</f>
        <v>0</v>
      </c>
      <c r="O17" s="46">
        <f>SUM(O18:O18)</f>
        <v>0</v>
      </c>
      <c r="P17" s="45">
        <f>P18</f>
        <v>-107215</v>
      </c>
    </row>
    <row r="18" spans="1:16" ht="35.25" customHeight="1" x14ac:dyDescent="0.2">
      <c r="A18" s="206" t="s">
        <v>284</v>
      </c>
      <c r="B18" s="188">
        <v>2144</v>
      </c>
      <c r="C18" s="207" t="s">
        <v>283</v>
      </c>
      <c r="D18" s="210" t="s">
        <v>285</v>
      </c>
      <c r="E18" s="21">
        <v>-107215</v>
      </c>
      <c r="F18" s="51">
        <v>-107215</v>
      </c>
      <c r="G18" s="51"/>
      <c r="H18" s="51"/>
      <c r="I18" s="39"/>
      <c r="J18" s="45"/>
      <c r="K18" s="39"/>
      <c r="L18" s="39"/>
      <c r="M18" s="39"/>
      <c r="N18" s="39"/>
      <c r="O18" s="39"/>
      <c r="P18" s="45">
        <f>E18+J18</f>
        <v>-107215</v>
      </c>
    </row>
    <row r="19" spans="1:16" ht="25.5" x14ac:dyDescent="0.2">
      <c r="A19" s="178" t="s">
        <v>57</v>
      </c>
      <c r="B19" s="47"/>
      <c r="C19" s="48"/>
      <c r="D19" s="42" t="s">
        <v>187</v>
      </c>
      <c r="E19" s="45">
        <f>E20+E23+E24+E27+E30+E33+E35</f>
        <v>-70352</v>
      </c>
      <c r="F19" s="46">
        <f>F20+F23+F24+F27+F33+F35</f>
        <v>-70352</v>
      </c>
      <c r="G19" s="46">
        <f>SUM(G20:G36)</f>
        <v>0</v>
      </c>
      <c r="H19" s="46">
        <f>SUM(H20:H36)</f>
        <v>-57300</v>
      </c>
      <c r="I19" s="46">
        <f>SUM(I20:I36)</f>
        <v>0</v>
      </c>
      <c r="J19" s="45">
        <v>0</v>
      </c>
      <c r="K19" s="46">
        <v>0</v>
      </c>
      <c r="L19" s="46">
        <f>SUM(L20:L36)</f>
        <v>0</v>
      </c>
      <c r="M19" s="46">
        <f>SUM(M20:M36)</f>
        <v>0</v>
      </c>
      <c r="N19" s="46">
        <f>SUM(N20:N36)</f>
        <v>0</v>
      </c>
      <c r="O19" s="46">
        <f>SUM(O20:O36)</f>
        <v>0</v>
      </c>
      <c r="P19" s="45">
        <f>E19+J19</f>
        <v>-70352</v>
      </c>
    </row>
    <row r="20" spans="1:16" ht="70.5" customHeight="1" x14ac:dyDescent="0.2">
      <c r="A20" s="208" t="s">
        <v>286</v>
      </c>
      <c r="B20" s="47">
        <v>1182</v>
      </c>
      <c r="C20" s="209" t="s">
        <v>188</v>
      </c>
      <c r="D20" s="210" t="s">
        <v>287</v>
      </c>
      <c r="E20" s="21">
        <v>-70352</v>
      </c>
      <c r="F20" s="50">
        <v>-70352</v>
      </c>
      <c r="G20" s="50"/>
      <c r="H20" s="50"/>
      <c r="I20" s="50"/>
      <c r="J20" s="45"/>
      <c r="K20" s="46"/>
      <c r="L20" s="46"/>
      <c r="M20" s="46"/>
      <c r="N20" s="46"/>
      <c r="O20" s="46"/>
      <c r="P20" s="45">
        <f t="shared" ref="P20:P36" si="1">E20+J20</f>
        <v>-70352</v>
      </c>
    </row>
    <row r="21" spans="1:16" s="140" customFormat="1" ht="69.75" customHeight="1" x14ac:dyDescent="0.2">
      <c r="A21" s="102"/>
      <c r="B21" s="47"/>
      <c r="C21" s="48"/>
      <c r="D21" s="212" t="s">
        <v>288</v>
      </c>
      <c r="E21" s="45">
        <v>-95352</v>
      </c>
      <c r="F21" s="50">
        <v>-95352</v>
      </c>
      <c r="G21" s="51"/>
      <c r="H21" s="51"/>
      <c r="I21" s="51"/>
      <c r="J21" s="45"/>
      <c r="K21" s="55"/>
      <c r="L21" s="55"/>
      <c r="M21" s="55"/>
      <c r="N21" s="55"/>
      <c r="O21" s="55"/>
      <c r="P21" s="45">
        <v>-95352</v>
      </c>
    </row>
    <row r="22" spans="1:16" s="211" customFormat="1" ht="60" customHeight="1" x14ac:dyDescent="0.2">
      <c r="A22" s="102"/>
      <c r="B22" s="47"/>
      <c r="C22" s="48"/>
      <c r="D22" s="212" t="s">
        <v>288</v>
      </c>
      <c r="E22" s="45">
        <v>25000</v>
      </c>
      <c r="F22" s="50">
        <v>25000</v>
      </c>
      <c r="G22" s="51"/>
      <c r="H22" s="51"/>
      <c r="I22" s="51"/>
      <c r="J22" s="45"/>
      <c r="K22" s="55"/>
      <c r="L22" s="55"/>
      <c r="M22" s="55"/>
      <c r="N22" s="55"/>
      <c r="O22" s="55"/>
      <c r="P22" s="45">
        <v>25000</v>
      </c>
    </row>
    <row r="23" spans="1:16" s="218" customFormat="1" ht="60" customHeight="1" x14ac:dyDescent="0.2">
      <c r="A23" s="215" t="s">
        <v>237</v>
      </c>
      <c r="B23" s="47">
        <v>1181</v>
      </c>
      <c r="C23" s="48" t="s">
        <v>188</v>
      </c>
      <c r="D23" s="217" t="s">
        <v>289</v>
      </c>
      <c r="E23" s="45">
        <v>3000</v>
      </c>
      <c r="F23" s="50">
        <v>3000</v>
      </c>
      <c r="G23" s="51"/>
      <c r="H23" s="51"/>
      <c r="I23" s="51"/>
      <c r="J23" s="45"/>
      <c r="K23" s="55"/>
      <c r="L23" s="55"/>
      <c r="M23" s="55"/>
      <c r="N23" s="55"/>
      <c r="O23" s="55"/>
      <c r="P23" s="45">
        <v>3000</v>
      </c>
    </row>
    <row r="24" spans="1:16" s="211" customFormat="1" ht="15.75" customHeight="1" x14ac:dyDescent="0.2">
      <c r="A24" s="102" t="s">
        <v>158</v>
      </c>
      <c r="B24" s="47">
        <v>1010</v>
      </c>
      <c r="C24" s="213" t="s">
        <v>159</v>
      </c>
      <c r="D24" s="217" t="s">
        <v>160</v>
      </c>
      <c r="E24" s="45">
        <v>-18300</v>
      </c>
      <c r="F24" s="50">
        <v>-18300</v>
      </c>
      <c r="G24" s="51"/>
      <c r="H24" s="51">
        <v>-57300</v>
      </c>
      <c r="I24" s="51"/>
      <c r="J24" s="45"/>
      <c r="K24" s="55"/>
      <c r="L24" s="55"/>
      <c r="M24" s="55"/>
      <c r="N24" s="55"/>
      <c r="O24" s="55"/>
      <c r="P24" s="45">
        <v>-18300</v>
      </c>
    </row>
    <row r="25" spans="1:16" s="218" customFormat="1" ht="30.75" customHeight="1" x14ac:dyDescent="0.2">
      <c r="A25" s="102"/>
      <c r="B25" s="47"/>
      <c r="C25" s="216"/>
      <c r="D25" s="217" t="s">
        <v>290</v>
      </c>
      <c r="E25" s="45">
        <v>-310926.15000000002</v>
      </c>
      <c r="F25" s="50"/>
      <c r="G25" s="51"/>
      <c r="H25" s="51">
        <v>-310926.15000000002</v>
      </c>
      <c r="I25" s="51"/>
      <c r="J25" s="45"/>
      <c r="K25" s="55"/>
      <c r="L25" s="55"/>
      <c r="M25" s="55"/>
      <c r="N25" s="55"/>
      <c r="O25" s="55"/>
      <c r="P25" s="45">
        <v>-310926.15000000002</v>
      </c>
    </row>
    <row r="26" spans="1:16" s="218" customFormat="1" ht="106.5" customHeight="1" x14ac:dyDescent="0.2">
      <c r="A26" s="102"/>
      <c r="B26" s="47"/>
      <c r="C26" s="216"/>
      <c r="D26" s="219" t="s">
        <v>291</v>
      </c>
      <c r="E26" s="45">
        <v>310926.15000000002</v>
      </c>
      <c r="F26" s="50"/>
      <c r="G26" s="51"/>
      <c r="H26" s="51">
        <v>310926.15000000002</v>
      </c>
      <c r="I26" s="51"/>
      <c r="J26" s="45"/>
      <c r="K26" s="55"/>
      <c r="L26" s="55"/>
      <c r="M26" s="55"/>
      <c r="N26" s="55"/>
      <c r="O26" s="55"/>
      <c r="P26" s="45">
        <v>310926.15000000002</v>
      </c>
    </row>
    <row r="27" spans="1:16" s="140" customFormat="1" ht="27" customHeight="1" x14ac:dyDescent="0.2">
      <c r="A27" s="102" t="s">
        <v>58</v>
      </c>
      <c r="B27" s="47">
        <v>1021</v>
      </c>
      <c r="C27" s="48" t="s">
        <v>60</v>
      </c>
      <c r="D27" s="44" t="s">
        <v>61</v>
      </c>
      <c r="E27" s="45">
        <v>10000</v>
      </c>
      <c r="F27" s="50">
        <v>10000</v>
      </c>
      <c r="G27" s="51"/>
      <c r="H27" s="51"/>
      <c r="I27" s="51"/>
      <c r="J27" s="45"/>
      <c r="K27" s="55"/>
      <c r="L27" s="55"/>
      <c r="M27" s="55"/>
      <c r="N27" s="55"/>
      <c r="O27" s="55"/>
      <c r="P27" s="45">
        <v>10000</v>
      </c>
    </row>
    <row r="28" spans="1:16" s="218" customFormat="1" ht="27" customHeight="1" x14ac:dyDescent="0.2">
      <c r="A28" s="102"/>
      <c r="B28" s="47"/>
      <c r="C28" s="48"/>
      <c r="D28" s="217" t="s">
        <v>290</v>
      </c>
      <c r="E28" s="45">
        <v>-876931.64</v>
      </c>
      <c r="F28" s="50"/>
      <c r="G28" s="51"/>
      <c r="H28" s="51">
        <v>-876931.64</v>
      </c>
      <c r="I28" s="51"/>
      <c r="J28" s="45"/>
      <c r="K28" s="55"/>
      <c r="L28" s="55"/>
      <c r="M28" s="55"/>
      <c r="N28" s="55"/>
      <c r="O28" s="55"/>
      <c r="P28" s="45">
        <v>-876931.64</v>
      </c>
    </row>
    <row r="29" spans="1:16" s="218" customFormat="1" ht="110.25" customHeight="1" x14ac:dyDescent="0.2">
      <c r="A29" s="102"/>
      <c r="B29" s="47"/>
      <c r="C29" s="48"/>
      <c r="D29" s="219" t="s">
        <v>291</v>
      </c>
      <c r="E29" s="45">
        <v>876931.64</v>
      </c>
      <c r="F29" s="50"/>
      <c r="G29" s="51"/>
      <c r="H29" s="51">
        <v>876931.64</v>
      </c>
      <c r="I29" s="51"/>
      <c r="J29" s="45"/>
      <c r="K29" s="55"/>
      <c r="L29" s="55"/>
      <c r="M29" s="55"/>
      <c r="N29" s="55"/>
      <c r="O29" s="55"/>
      <c r="P29" s="45">
        <v>876931.64</v>
      </c>
    </row>
    <row r="30" spans="1:16" s="140" customFormat="1" ht="45" customHeight="1" x14ac:dyDescent="0.2">
      <c r="A30" s="102" t="s">
        <v>161</v>
      </c>
      <c r="B30" s="47">
        <v>1070</v>
      </c>
      <c r="C30" s="48" t="s">
        <v>162</v>
      </c>
      <c r="D30" s="44" t="s">
        <v>271</v>
      </c>
      <c r="E30" s="45"/>
      <c r="F30" s="50"/>
      <c r="G30" s="51"/>
      <c r="H30" s="51"/>
      <c r="I30" s="51"/>
      <c r="J30" s="45"/>
      <c r="K30" s="51"/>
      <c r="L30" s="55"/>
      <c r="M30" s="55"/>
      <c r="N30" s="55"/>
      <c r="O30" s="55"/>
      <c r="P30" s="45"/>
    </row>
    <row r="31" spans="1:16" s="218" customFormat="1" ht="25.5" customHeight="1" x14ac:dyDescent="0.2">
      <c r="A31" s="102"/>
      <c r="B31" s="47"/>
      <c r="C31" s="48"/>
      <c r="D31" s="217" t="s">
        <v>290</v>
      </c>
      <c r="E31" s="45">
        <v>-357142.21</v>
      </c>
      <c r="F31" s="50"/>
      <c r="G31" s="51"/>
      <c r="H31" s="51">
        <v>-357142.21</v>
      </c>
      <c r="I31" s="51"/>
      <c r="J31" s="45"/>
      <c r="K31" s="51"/>
      <c r="L31" s="55"/>
      <c r="M31" s="55"/>
      <c r="N31" s="55"/>
      <c r="O31" s="55"/>
      <c r="P31" s="45">
        <v>-357142.21</v>
      </c>
    </row>
    <row r="32" spans="1:16" s="218" customFormat="1" ht="99.75" customHeight="1" x14ac:dyDescent="0.2">
      <c r="A32" s="102"/>
      <c r="B32" s="47"/>
      <c r="C32" s="48"/>
      <c r="D32" s="219" t="s">
        <v>291</v>
      </c>
      <c r="E32" s="45">
        <v>357142.21</v>
      </c>
      <c r="F32" s="50"/>
      <c r="G32" s="51"/>
      <c r="H32" s="51">
        <v>357142.21</v>
      </c>
      <c r="I32" s="51"/>
      <c r="J32" s="45"/>
      <c r="K32" s="51"/>
      <c r="L32" s="55"/>
      <c r="M32" s="55"/>
      <c r="N32" s="55"/>
      <c r="O32" s="55"/>
      <c r="P32" s="45">
        <v>357142.21</v>
      </c>
    </row>
    <row r="33" spans="1:16" s="140" customFormat="1" ht="24.75" customHeight="1" x14ac:dyDescent="0.2">
      <c r="A33" s="102" t="s">
        <v>196</v>
      </c>
      <c r="B33" s="47">
        <v>1080</v>
      </c>
      <c r="C33" s="48" t="s">
        <v>162</v>
      </c>
      <c r="D33" s="44" t="s">
        <v>163</v>
      </c>
      <c r="E33" s="45">
        <v>300</v>
      </c>
      <c r="F33" s="50">
        <v>300</v>
      </c>
      <c r="G33" s="51"/>
      <c r="H33" s="51"/>
      <c r="I33" s="51"/>
      <c r="J33" s="45"/>
      <c r="K33" s="51"/>
      <c r="L33" s="51"/>
      <c r="M33" s="51"/>
      <c r="N33" s="51"/>
      <c r="O33" s="51"/>
      <c r="P33" s="45">
        <v>300</v>
      </c>
    </row>
    <row r="34" spans="1:16" s="140" customFormat="1" ht="24.75" customHeight="1" x14ac:dyDescent="0.2">
      <c r="A34" s="102" t="s">
        <v>272</v>
      </c>
      <c r="B34" s="47">
        <v>1151</v>
      </c>
      <c r="C34" s="48" t="s">
        <v>188</v>
      </c>
      <c r="D34" s="44" t="s">
        <v>273</v>
      </c>
      <c r="E34" s="45"/>
      <c r="F34" s="50"/>
      <c r="G34" s="51"/>
      <c r="H34" s="51"/>
      <c r="I34" s="51"/>
      <c r="J34" s="45"/>
      <c r="K34" s="51"/>
      <c r="L34" s="51"/>
      <c r="M34" s="51"/>
      <c r="N34" s="51"/>
      <c r="O34" s="51"/>
      <c r="P34" s="45"/>
    </row>
    <row r="35" spans="1:16" s="140" customFormat="1" ht="41.25" customHeight="1" x14ac:dyDescent="0.2">
      <c r="A35" s="102" t="s">
        <v>270</v>
      </c>
      <c r="B35" s="47">
        <v>4060</v>
      </c>
      <c r="C35" s="48" t="s">
        <v>164</v>
      </c>
      <c r="D35" s="44" t="s">
        <v>274</v>
      </c>
      <c r="E35" s="45">
        <v>5000</v>
      </c>
      <c r="F35" s="50">
        <v>5000</v>
      </c>
      <c r="G35" s="51"/>
      <c r="H35" s="51"/>
      <c r="I35" s="51"/>
      <c r="J35" s="45"/>
      <c r="K35" s="51"/>
      <c r="L35" s="51"/>
      <c r="M35" s="51"/>
      <c r="N35" s="51"/>
      <c r="O35" s="51"/>
      <c r="P35" s="45">
        <v>5000</v>
      </c>
    </row>
    <row r="36" spans="1:16" s="140" customFormat="1" ht="25.5" customHeight="1" x14ac:dyDescent="0.2">
      <c r="A36" s="102" t="s">
        <v>251</v>
      </c>
      <c r="B36" s="47">
        <v>7321</v>
      </c>
      <c r="C36" s="48" t="s">
        <v>128</v>
      </c>
      <c r="D36" s="44" t="s">
        <v>275</v>
      </c>
      <c r="E36" s="45">
        <f t="shared" ref="E36" si="2">F36</f>
        <v>0</v>
      </c>
      <c r="F36" s="50"/>
      <c r="G36" s="51"/>
      <c r="H36" s="51"/>
      <c r="I36" s="51"/>
      <c r="J36" s="45">
        <v>0</v>
      </c>
      <c r="K36" s="51">
        <v>0</v>
      </c>
      <c r="L36" s="51"/>
      <c r="M36" s="51"/>
      <c r="N36" s="51"/>
      <c r="O36" s="51"/>
      <c r="P36" s="45">
        <f t="shared" si="1"/>
        <v>0</v>
      </c>
    </row>
    <row r="37" spans="1:16" x14ac:dyDescent="0.2">
      <c r="A37" s="57" t="s">
        <v>15</v>
      </c>
      <c r="B37" s="57" t="s">
        <v>15</v>
      </c>
      <c r="C37" s="45" t="s">
        <v>15</v>
      </c>
      <c r="D37" s="41" t="s">
        <v>66</v>
      </c>
      <c r="E37" s="45">
        <f>E17+E19</f>
        <v>-177567</v>
      </c>
      <c r="F37" s="45">
        <f>F16+F19</f>
        <v>-177567</v>
      </c>
      <c r="G37" s="45">
        <f>G16+G19</f>
        <v>0</v>
      </c>
      <c r="H37" s="45">
        <f>H16+H19</f>
        <v>-57300</v>
      </c>
      <c r="I37" s="45"/>
      <c r="J37" s="45">
        <f>J17+J19</f>
        <v>0</v>
      </c>
      <c r="K37" s="45">
        <f>K16+K19</f>
        <v>0</v>
      </c>
      <c r="L37" s="45"/>
      <c r="M37" s="45"/>
      <c r="N37" s="45"/>
      <c r="O37" s="45"/>
      <c r="P37" s="45">
        <f>P17+P19</f>
        <v>-177567</v>
      </c>
    </row>
    <row r="38" spans="1:16" x14ac:dyDescent="0.2">
      <c r="A38" s="182"/>
      <c r="B38" s="182"/>
      <c r="C38" s="182"/>
      <c r="D38" s="182"/>
      <c r="E38" s="176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76"/>
    </row>
    <row r="39" spans="1:16" x14ac:dyDescent="0.2">
      <c r="A39" s="182"/>
      <c r="B39" s="30" t="s">
        <v>16</v>
      </c>
      <c r="C39" s="182"/>
      <c r="D39" s="182"/>
      <c r="E39" s="176"/>
      <c r="F39" s="182"/>
      <c r="G39" s="182"/>
      <c r="H39" s="182"/>
      <c r="I39" s="30" t="s">
        <v>198</v>
      </c>
      <c r="J39" s="182"/>
      <c r="K39" s="182"/>
      <c r="L39" s="182"/>
      <c r="M39" s="182"/>
      <c r="N39" s="182"/>
      <c r="O39" s="182"/>
      <c r="P39" s="176"/>
    </row>
  </sheetData>
  <mergeCells count="26"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  <mergeCell ref="A11:A14"/>
    <mergeCell ref="B11:B14"/>
    <mergeCell ref="C11:C14"/>
    <mergeCell ref="D11:D14"/>
    <mergeCell ref="E11:I11"/>
    <mergeCell ref="G13:G14"/>
    <mergeCell ref="H13:H14"/>
    <mergeCell ref="A8:P8"/>
    <mergeCell ref="L3:P3"/>
    <mergeCell ref="L4:P4"/>
    <mergeCell ref="L5:P5"/>
    <mergeCell ref="L6:P6"/>
    <mergeCell ref="A7:P7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view="pageLayout" zoomScale="85" zoomScaleNormal="75" zoomScalePageLayoutView="85" workbookViewId="0">
      <selection activeCell="E19" sqref="E19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 t="s">
        <v>67</v>
      </c>
      <c r="N1" s="12"/>
      <c r="O1" s="12"/>
      <c r="P1" s="12"/>
    </row>
    <row r="2" spans="1:1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 t="s">
        <v>19</v>
      </c>
      <c r="N2" s="12"/>
      <c r="O2" s="12"/>
      <c r="P2" s="12"/>
    </row>
    <row r="3" spans="1:16" ht="28.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23" t="s">
        <v>20</v>
      </c>
      <c r="N3" s="223"/>
      <c r="O3" s="223"/>
      <c r="P3" s="223"/>
    </row>
    <row r="4" spans="1:16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">
      <c r="A5" s="234" t="s">
        <v>68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</row>
    <row r="6" spans="1:16" x14ac:dyDescent="0.2">
      <c r="A6" s="234" t="s">
        <v>22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</row>
    <row r="7" spans="1:16" x14ac:dyDescent="0.2">
      <c r="A7" s="1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3.5" thickBot="1" x14ac:dyDescent="0.25">
      <c r="A8" s="15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6" t="s">
        <v>23</v>
      </c>
    </row>
    <row r="9" spans="1:16" ht="13.5" thickBot="1" x14ac:dyDescent="0.25">
      <c r="A9" s="236" t="s">
        <v>24</v>
      </c>
      <c r="B9" s="236" t="s">
        <v>25</v>
      </c>
      <c r="C9" s="236" t="s">
        <v>26</v>
      </c>
      <c r="D9" s="236" t="s">
        <v>69</v>
      </c>
      <c r="E9" s="238" t="s">
        <v>70</v>
      </c>
      <c r="F9" s="241"/>
      <c r="G9" s="241"/>
      <c r="H9" s="239"/>
      <c r="I9" s="238" t="s">
        <v>71</v>
      </c>
      <c r="J9" s="241"/>
      <c r="K9" s="241"/>
      <c r="L9" s="239"/>
      <c r="M9" s="238" t="s">
        <v>72</v>
      </c>
      <c r="N9" s="241"/>
      <c r="O9" s="241"/>
      <c r="P9" s="239"/>
    </row>
    <row r="10" spans="1:16" ht="13.5" thickBot="1" x14ac:dyDescent="0.25">
      <c r="A10" s="240"/>
      <c r="B10" s="240"/>
      <c r="C10" s="240"/>
      <c r="D10" s="240"/>
      <c r="E10" s="236" t="s">
        <v>73</v>
      </c>
      <c r="F10" s="238" t="s">
        <v>74</v>
      </c>
      <c r="G10" s="239"/>
      <c r="H10" s="236" t="s">
        <v>75</v>
      </c>
      <c r="I10" s="236" t="s">
        <v>73</v>
      </c>
      <c r="J10" s="238" t="s">
        <v>74</v>
      </c>
      <c r="K10" s="239"/>
      <c r="L10" s="236" t="s">
        <v>75</v>
      </c>
      <c r="M10" s="236" t="s">
        <v>73</v>
      </c>
      <c r="N10" s="238" t="s">
        <v>74</v>
      </c>
      <c r="O10" s="239"/>
      <c r="P10" s="236" t="s">
        <v>75</v>
      </c>
    </row>
    <row r="11" spans="1:16" ht="85.5" customHeight="1" thickBot="1" x14ac:dyDescent="0.25">
      <c r="A11" s="237"/>
      <c r="B11" s="237"/>
      <c r="C11" s="237"/>
      <c r="D11" s="237"/>
      <c r="E11" s="237"/>
      <c r="F11" s="58" t="s">
        <v>7</v>
      </c>
      <c r="G11" s="58" t="s">
        <v>8</v>
      </c>
      <c r="H11" s="237"/>
      <c r="I11" s="237"/>
      <c r="J11" s="58" t="s">
        <v>7</v>
      </c>
      <c r="K11" s="58" t="s">
        <v>8</v>
      </c>
      <c r="L11" s="237"/>
      <c r="M11" s="237"/>
      <c r="N11" s="58" t="s">
        <v>7</v>
      </c>
      <c r="O11" s="58" t="s">
        <v>8</v>
      </c>
      <c r="P11" s="237"/>
    </row>
    <row r="12" spans="1:16" ht="13.5" thickBot="1" x14ac:dyDescent="0.25">
      <c r="A12" s="59">
        <v>1</v>
      </c>
      <c r="B12" s="60">
        <v>2</v>
      </c>
      <c r="C12" s="60">
        <v>3</v>
      </c>
      <c r="D12" s="60">
        <v>4</v>
      </c>
      <c r="E12" s="60">
        <v>5</v>
      </c>
      <c r="F12" s="60">
        <v>6</v>
      </c>
      <c r="G12" s="60">
        <v>7</v>
      </c>
      <c r="H12" s="60">
        <v>8</v>
      </c>
      <c r="I12" s="60">
        <v>9</v>
      </c>
      <c r="J12" s="60">
        <v>10</v>
      </c>
      <c r="K12" s="60">
        <v>11</v>
      </c>
      <c r="L12" s="60">
        <v>12</v>
      </c>
      <c r="M12" s="60">
        <v>13</v>
      </c>
      <c r="N12" s="60">
        <v>14</v>
      </c>
      <c r="O12" s="60">
        <v>15</v>
      </c>
      <c r="P12" s="60">
        <v>16</v>
      </c>
    </row>
    <row r="13" spans="1:16" ht="13.5" thickBot="1" x14ac:dyDescent="0.25">
      <c r="A13" s="59" t="s">
        <v>76</v>
      </c>
      <c r="B13" s="60" t="s">
        <v>76</v>
      </c>
      <c r="C13" s="60" t="s">
        <v>76</v>
      </c>
      <c r="D13" s="60" t="s">
        <v>76</v>
      </c>
      <c r="E13" s="60" t="s">
        <v>76</v>
      </c>
      <c r="F13" s="60" t="s">
        <v>76</v>
      </c>
      <c r="G13" s="60" t="s">
        <v>76</v>
      </c>
      <c r="H13" s="60" t="s">
        <v>76</v>
      </c>
      <c r="I13" s="60" t="s">
        <v>76</v>
      </c>
      <c r="J13" s="60" t="s">
        <v>76</v>
      </c>
      <c r="K13" s="60" t="s">
        <v>76</v>
      </c>
      <c r="L13" s="60" t="s">
        <v>76</v>
      </c>
      <c r="M13" s="60" t="s">
        <v>76</v>
      </c>
      <c r="N13" s="60" t="s">
        <v>76</v>
      </c>
      <c r="O13" s="60" t="s">
        <v>76</v>
      </c>
      <c r="P13" s="60" t="s">
        <v>76</v>
      </c>
    </row>
    <row r="14" spans="1:16" ht="13.5" thickBot="1" x14ac:dyDescent="0.25">
      <c r="A14" s="59" t="s">
        <v>77</v>
      </c>
      <c r="B14" s="60" t="s">
        <v>77</v>
      </c>
      <c r="C14" s="60" t="s">
        <v>77</v>
      </c>
      <c r="D14" s="61" t="s">
        <v>66</v>
      </c>
      <c r="E14" s="60" t="s">
        <v>76</v>
      </c>
      <c r="F14" s="60" t="s">
        <v>76</v>
      </c>
      <c r="G14" s="60" t="s">
        <v>76</v>
      </c>
      <c r="H14" s="60" t="s">
        <v>76</v>
      </c>
      <c r="I14" s="60" t="s">
        <v>76</v>
      </c>
      <c r="J14" s="60" t="s">
        <v>76</v>
      </c>
      <c r="K14" s="60" t="s">
        <v>76</v>
      </c>
      <c r="L14" s="60" t="s">
        <v>76</v>
      </c>
      <c r="M14" s="60" t="s">
        <v>76</v>
      </c>
      <c r="N14" s="60" t="s">
        <v>76</v>
      </c>
      <c r="O14" s="60" t="s">
        <v>76</v>
      </c>
      <c r="P14" s="60" t="s">
        <v>76</v>
      </c>
    </row>
    <row r="15" spans="1:16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">
      <c r="A17" s="12"/>
      <c r="B17" s="30" t="s">
        <v>16</v>
      </c>
      <c r="C17" s="12"/>
      <c r="D17" s="12"/>
      <c r="E17" s="12"/>
      <c r="F17" s="12"/>
      <c r="G17" s="12"/>
      <c r="H17" s="12"/>
      <c r="I17" s="30" t="s">
        <v>198</v>
      </c>
      <c r="J17" s="12"/>
      <c r="K17" s="12"/>
      <c r="L17" s="12"/>
      <c r="M17" s="12"/>
      <c r="N17" s="12"/>
      <c r="O17" s="12"/>
      <c r="P17" s="12"/>
    </row>
  </sheetData>
  <mergeCells count="19"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  <mergeCell ref="H10:H11"/>
    <mergeCell ref="I10:I11"/>
    <mergeCell ref="J10:K10"/>
    <mergeCell ref="L10:L11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view="pageLayout" zoomScaleNormal="85" workbookViewId="0">
      <selection activeCell="E40" sqref="E40"/>
    </sheetView>
  </sheetViews>
  <sheetFormatPr defaultRowHeight="12.75" x14ac:dyDescent="0.2"/>
  <cols>
    <col min="1" max="2" width="20.7109375" style="141" customWidth="1"/>
    <col min="3" max="3" width="61.85546875" style="141" customWidth="1"/>
    <col min="4" max="4" width="40.28515625" style="141" customWidth="1"/>
    <col min="5" max="5" width="20.7109375" style="141" customWidth="1"/>
    <col min="6" max="16384" width="9.140625" style="141"/>
  </cols>
  <sheetData>
    <row r="1" spans="1:5" x14ac:dyDescent="0.2">
      <c r="A1" s="31"/>
      <c r="B1" s="159"/>
      <c r="C1" s="31"/>
      <c r="D1" s="31" t="s">
        <v>87</v>
      </c>
      <c r="E1" s="31"/>
    </row>
    <row r="2" spans="1:5" x14ac:dyDescent="0.2">
      <c r="A2" s="31"/>
      <c r="B2" s="159"/>
      <c r="C2" s="16"/>
      <c r="D2" s="228" t="s">
        <v>19</v>
      </c>
      <c r="E2" s="228"/>
    </row>
    <row r="3" spans="1:5" x14ac:dyDescent="0.2">
      <c r="A3" s="31"/>
      <c r="B3" s="159"/>
      <c r="C3" s="16"/>
      <c r="D3" s="228" t="s">
        <v>144</v>
      </c>
      <c r="E3" s="228"/>
    </row>
    <row r="4" spans="1:5" x14ac:dyDescent="0.2">
      <c r="A4" s="159"/>
      <c r="B4" s="159"/>
      <c r="C4" s="62"/>
      <c r="D4" s="223" t="s">
        <v>267</v>
      </c>
      <c r="E4" s="223"/>
    </row>
    <row r="5" spans="1:5" x14ac:dyDescent="0.2">
      <c r="A5" s="159"/>
      <c r="B5" s="159"/>
      <c r="C5" s="31"/>
      <c r="D5" s="228" t="s">
        <v>143</v>
      </c>
      <c r="E5" s="228"/>
    </row>
    <row r="6" spans="1:5" x14ac:dyDescent="0.2">
      <c r="A6" s="159"/>
      <c r="B6" s="159"/>
      <c r="C6" s="16"/>
      <c r="D6" s="228" t="s">
        <v>144</v>
      </c>
      <c r="E6" s="228"/>
    </row>
    <row r="7" spans="1:5" x14ac:dyDescent="0.2">
      <c r="A7" s="234" t="s">
        <v>88</v>
      </c>
      <c r="B7" s="233"/>
      <c r="C7" s="233"/>
      <c r="D7" s="233"/>
      <c r="E7" s="233"/>
    </row>
    <row r="8" spans="1:5" x14ac:dyDescent="0.2">
      <c r="A8" s="260" t="s">
        <v>17</v>
      </c>
      <c r="B8" s="228"/>
      <c r="C8" s="228"/>
      <c r="D8" s="228"/>
      <c r="E8" s="228"/>
    </row>
    <row r="9" spans="1:5" x14ac:dyDescent="0.2">
      <c r="A9" s="228" t="s">
        <v>18</v>
      </c>
      <c r="B9" s="228"/>
      <c r="C9" s="228"/>
      <c r="D9" s="228"/>
      <c r="E9" s="228"/>
    </row>
    <row r="10" spans="1:5" ht="15" x14ac:dyDescent="0.25">
      <c r="A10" s="63" t="s">
        <v>89</v>
      </c>
      <c r="B10" s="159"/>
      <c r="C10" s="159"/>
      <c r="D10" s="159"/>
      <c r="E10" s="159"/>
    </row>
    <row r="11" spans="1:5" x14ac:dyDescent="0.2">
      <c r="A11" s="159"/>
      <c r="B11" s="159"/>
      <c r="C11" s="159"/>
      <c r="D11" s="159"/>
      <c r="E11" s="16" t="s">
        <v>1</v>
      </c>
    </row>
    <row r="12" spans="1:5" ht="38.25" customHeight="1" x14ac:dyDescent="0.2">
      <c r="A12" s="163" t="s">
        <v>90</v>
      </c>
      <c r="B12" s="255" t="s">
        <v>91</v>
      </c>
      <c r="C12" s="261"/>
      <c r="D12" s="256"/>
      <c r="E12" s="164" t="s">
        <v>4</v>
      </c>
    </row>
    <row r="13" spans="1:5" x14ac:dyDescent="0.2">
      <c r="A13" s="64">
        <v>1</v>
      </c>
      <c r="B13" s="255">
        <v>2</v>
      </c>
      <c r="C13" s="261"/>
      <c r="D13" s="256"/>
      <c r="E13" s="65">
        <v>3</v>
      </c>
    </row>
    <row r="14" spans="1:5" x14ac:dyDescent="0.2">
      <c r="A14" s="259" t="s">
        <v>92</v>
      </c>
      <c r="B14" s="259"/>
      <c r="C14" s="259"/>
      <c r="D14" s="259"/>
      <c r="E14" s="259"/>
    </row>
    <row r="15" spans="1:5" x14ac:dyDescent="0.2">
      <c r="A15" s="160" t="s">
        <v>93</v>
      </c>
      <c r="B15" s="66" t="s">
        <v>9</v>
      </c>
      <c r="C15" s="67"/>
      <c r="D15" s="67"/>
      <c r="E15" s="68">
        <v>1598200</v>
      </c>
    </row>
    <row r="16" spans="1:5" x14ac:dyDescent="0.2">
      <c r="A16" s="165" t="s">
        <v>17</v>
      </c>
      <c r="B16" s="69" t="s">
        <v>94</v>
      </c>
      <c r="C16" s="70"/>
      <c r="D16" s="70"/>
      <c r="E16" s="71">
        <v>1598200</v>
      </c>
    </row>
    <row r="17" spans="1:5" x14ac:dyDescent="0.2">
      <c r="A17" s="160" t="s">
        <v>95</v>
      </c>
      <c r="B17" s="66" t="s">
        <v>10</v>
      </c>
      <c r="C17" s="67"/>
      <c r="D17" s="67"/>
      <c r="E17" s="68">
        <v>32468900</v>
      </c>
    </row>
    <row r="18" spans="1:5" x14ac:dyDescent="0.2">
      <c r="A18" s="165" t="s">
        <v>17</v>
      </c>
      <c r="B18" s="69" t="s">
        <v>94</v>
      </c>
      <c r="C18" s="70"/>
      <c r="D18" s="70"/>
      <c r="E18" s="71">
        <v>32468900</v>
      </c>
    </row>
    <row r="19" spans="1:5" ht="25.5" x14ac:dyDescent="0.2">
      <c r="A19" s="160">
        <v>41035500</v>
      </c>
      <c r="B19" s="66" t="s">
        <v>201</v>
      </c>
      <c r="C19" s="67"/>
      <c r="D19" s="67"/>
      <c r="E19" s="68">
        <v>1498004</v>
      </c>
    </row>
    <row r="20" spans="1:5" x14ac:dyDescent="0.2">
      <c r="A20" s="165" t="s">
        <v>17</v>
      </c>
      <c r="B20" s="69" t="s">
        <v>94</v>
      </c>
      <c r="C20" s="70"/>
      <c r="D20" s="70"/>
      <c r="E20" s="71">
        <v>1498004</v>
      </c>
    </row>
    <row r="21" spans="1:5" ht="25.5" x14ac:dyDescent="0.2">
      <c r="A21" s="160" t="s">
        <v>96</v>
      </c>
      <c r="B21" s="66" t="s">
        <v>11</v>
      </c>
      <c r="C21" s="67"/>
      <c r="D21" s="67"/>
      <c r="E21" s="68">
        <v>1154100</v>
      </c>
    </row>
    <row r="22" spans="1:5" x14ac:dyDescent="0.2">
      <c r="A22" s="165" t="s">
        <v>17</v>
      </c>
      <c r="B22" s="69" t="s">
        <v>94</v>
      </c>
      <c r="C22" s="70"/>
      <c r="D22" s="70"/>
      <c r="E22" s="71">
        <v>1154100</v>
      </c>
    </row>
    <row r="23" spans="1:5" s="214" customFormat="1" ht="40.5" customHeight="1" x14ac:dyDescent="0.2">
      <c r="A23" s="186">
        <v>41040500</v>
      </c>
      <c r="B23" s="262" t="s">
        <v>276</v>
      </c>
      <c r="C23" s="263"/>
      <c r="D23" s="264"/>
      <c r="E23" s="71">
        <v>1545000</v>
      </c>
    </row>
    <row r="24" spans="1:5" s="214" customFormat="1" ht="15.75" customHeight="1" x14ac:dyDescent="0.2">
      <c r="A24" s="186" t="s">
        <v>17</v>
      </c>
      <c r="B24" s="220"/>
      <c r="C24" s="187" t="s">
        <v>94</v>
      </c>
      <c r="D24" s="221"/>
      <c r="E24" s="71">
        <v>1545000</v>
      </c>
    </row>
    <row r="25" spans="1:5" x14ac:dyDescent="0.2">
      <c r="A25" s="160" t="s">
        <v>97</v>
      </c>
      <c r="B25" s="66" t="s">
        <v>12</v>
      </c>
      <c r="C25" s="67"/>
      <c r="D25" s="67"/>
      <c r="E25" s="68">
        <v>874030</v>
      </c>
    </row>
    <row r="26" spans="1:5" x14ac:dyDescent="0.2">
      <c r="A26" s="165" t="s">
        <v>17</v>
      </c>
      <c r="B26" s="69" t="s">
        <v>94</v>
      </c>
      <c r="C26" s="70"/>
      <c r="D26" s="70"/>
      <c r="E26" s="71">
        <v>874030</v>
      </c>
    </row>
    <row r="27" spans="1:5" ht="25.5" x14ac:dyDescent="0.2">
      <c r="A27" s="160" t="s">
        <v>98</v>
      </c>
      <c r="B27" s="66" t="s">
        <v>13</v>
      </c>
      <c r="C27" s="67"/>
      <c r="D27" s="67"/>
      <c r="E27" s="68">
        <f>222415-10000</f>
        <v>212415</v>
      </c>
    </row>
    <row r="28" spans="1:5" x14ac:dyDescent="0.2">
      <c r="A28" s="165" t="s">
        <v>17</v>
      </c>
      <c r="B28" s="69" t="s">
        <v>94</v>
      </c>
      <c r="C28" s="70"/>
      <c r="D28" s="70"/>
      <c r="E28" s="71">
        <f>E27</f>
        <v>212415</v>
      </c>
    </row>
    <row r="29" spans="1:5" ht="25.5" x14ac:dyDescent="0.2">
      <c r="A29" s="160">
        <v>41051400</v>
      </c>
      <c r="B29" s="66" t="s">
        <v>199</v>
      </c>
      <c r="C29" s="67"/>
      <c r="D29" s="67"/>
      <c r="E29" s="68">
        <v>447000</v>
      </c>
    </row>
    <row r="30" spans="1:5" x14ac:dyDescent="0.2">
      <c r="A30" s="72" t="s">
        <v>17</v>
      </c>
      <c r="B30" s="73" t="s">
        <v>94</v>
      </c>
      <c r="C30" s="74"/>
      <c r="D30" s="74"/>
      <c r="E30" s="75">
        <v>447000</v>
      </c>
    </row>
    <row r="31" spans="1:5" x14ac:dyDescent="0.2">
      <c r="A31" s="160">
        <v>41053900</v>
      </c>
      <c r="B31" s="66" t="s">
        <v>56</v>
      </c>
      <c r="C31" s="67"/>
      <c r="D31" s="67"/>
      <c r="E31" s="109">
        <v>13880.37</v>
      </c>
    </row>
    <row r="32" spans="1:5" x14ac:dyDescent="0.2">
      <c r="A32" s="72" t="s">
        <v>17</v>
      </c>
      <c r="B32" s="73" t="s">
        <v>94</v>
      </c>
      <c r="C32" s="74"/>
      <c r="D32" s="74"/>
      <c r="E32" s="110">
        <v>13880.37</v>
      </c>
    </row>
    <row r="33" spans="1:5" ht="25.5" x14ac:dyDescent="0.2">
      <c r="A33" s="160">
        <v>41055000</v>
      </c>
      <c r="B33" s="66" t="s">
        <v>202</v>
      </c>
      <c r="C33" s="67"/>
      <c r="D33" s="67"/>
      <c r="E33" s="68">
        <v>468185</v>
      </c>
    </row>
    <row r="34" spans="1:5" x14ac:dyDescent="0.2">
      <c r="A34" s="72" t="s">
        <v>17</v>
      </c>
      <c r="B34" s="143"/>
      <c r="C34" s="145" t="s">
        <v>94</v>
      </c>
      <c r="D34" s="74"/>
      <c r="E34" s="75">
        <v>468185</v>
      </c>
    </row>
    <row r="35" spans="1:5" ht="38.25" x14ac:dyDescent="0.2">
      <c r="A35" s="142">
        <v>41050900</v>
      </c>
      <c r="B35" s="143" t="s">
        <v>245</v>
      </c>
      <c r="C35" s="144"/>
      <c r="D35" s="144"/>
      <c r="E35" s="21">
        <v>382819</v>
      </c>
    </row>
    <row r="36" spans="1:5" x14ac:dyDescent="0.2">
      <c r="A36" s="72" t="s">
        <v>17</v>
      </c>
      <c r="B36" s="143"/>
      <c r="C36" s="145" t="s">
        <v>94</v>
      </c>
      <c r="D36" s="144"/>
      <c r="E36" s="26">
        <v>382819</v>
      </c>
    </row>
    <row r="37" spans="1:5" x14ac:dyDescent="0.2">
      <c r="A37" s="259" t="s">
        <v>99</v>
      </c>
      <c r="B37" s="259"/>
      <c r="C37" s="259"/>
      <c r="D37" s="259"/>
      <c r="E37" s="259"/>
    </row>
    <row r="38" spans="1:5" x14ac:dyDescent="0.2">
      <c r="A38" s="76" t="s">
        <v>15</v>
      </c>
      <c r="B38" s="242" t="s">
        <v>100</v>
      </c>
      <c r="C38" s="252"/>
      <c r="D38" s="243"/>
      <c r="E38" s="111">
        <f>E39</f>
        <v>40662533.369999997</v>
      </c>
    </row>
    <row r="39" spans="1:5" x14ac:dyDescent="0.2">
      <c r="A39" s="76" t="s">
        <v>15</v>
      </c>
      <c r="B39" s="242" t="s">
        <v>73</v>
      </c>
      <c r="C39" s="252"/>
      <c r="D39" s="243"/>
      <c r="E39" s="111">
        <f>E16+E18+E22+E26+E28+E30+E20+E32+E34+E36+E24</f>
        <v>40662533.369999997</v>
      </c>
    </row>
    <row r="40" spans="1:5" x14ac:dyDescent="0.2">
      <c r="A40" s="76" t="s">
        <v>15</v>
      </c>
      <c r="B40" s="242" t="s">
        <v>74</v>
      </c>
      <c r="C40" s="252"/>
      <c r="D40" s="243"/>
      <c r="E40" s="77">
        <v>0</v>
      </c>
    </row>
    <row r="41" spans="1:5" x14ac:dyDescent="0.2">
      <c r="A41" s="159"/>
      <c r="B41" s="159"/>
      <c r="C41" s="159"/>
      <c r="D41" s="159"/>
      <c r="E41" s="159"/>
    </row>
    <row r="42" spans="1:5" ht="22.15" customHeight="1" x14ac:dyDescent="0.25">
      <c r="A42" s="63" t="s">
        <v>101</v>
      </c>
      <c r="B42" s="159"/>
      <c r="C42" s="159"/>
      <c r="D42" s="159"/>
      <c r="E42" s="16" t="s">
        <v>1</v>
      </c>
    </row>
    <row r="43" spans="1:5" ht="51" x14ac:dyDescent="0.2">
      <c r="A43" s="78" t="s">
        <v>102</v>
      </c>
      <c r="B43" s="78" t="s">
        <v>103</v>
      </c>
      <c r="C43" s="253" t="s">
        <v>104</v>
      </c>
      <c r="D43" s="254"/>
      <c r="E43" s="78" t="s">
        <v>4</v>
      </c>
    </row>
    <row r="44" spans="1:5" x14ac:dyDescent="0.2">
      <c r="A44" s="79">
        <v>1</v>
      </c>
      <c r="B44" s="79">
        <v>2</v>
      </c>
      <c r="C44" s="255">
        <v>3</v>
      </c>
      <c r="D44" s="256"/>
      <c r="E44" s="79">
        <v>4</v>
      </c>
    </row>
    <row r="45" spans="1:5" x14ac:dyDescent="0.2">
      <c r="A45" s="245" t="s">
        <v>92</v>
      </c>
      <c r="B45" s="245"/>
      <c r="C45" s="245"/>
      <c r="D45" s="245"/>
      <c r="E45" s="245"/>
    </row>
    <row r="46" spans="1:5" x14ac:dyDescent="0.2">
      <c r="A46" s="80"/>
      <c r="B46" s="80"/>
      <c r="C46" s="257" t="s">
        <v>56</v>
      </c>
      <c r="D46" s="258"/>
      <c r="E46" s="81">
        <f>E47+E50+E52</f>
        <v>122000</v>
      </c>
    </row>
    <row r="47" spans="1:5" x14ac:dyDescent="0.2">
      <c r="A47" s="172" t="s">
        <v>205</v>
      </c>
      <c r="B47" s="82">
        <v>9800</v>
      </c>
      <c r="C47" s="246" t="s">
        <v>240</v>
      </c>
      <c r="D47" s="247"/>
      <c r="E47" s="83">
        <f>E48+E49</f>
        <v>50000</v>
      </c>
    </row>
    <row r="48" spans="1:5" ht="26.25" customHeight="1" x14ac:dyDescent="0.2">
      <c r="A48" s="82"/>
      <c r="B48" s="82"/>
      <c r="C48" s="246" t="s">
        <v>204</v>
      </c>
      <c r="D48" s="247"/>
      <c r="E48" s="83">
        <v>30000</v>
      </c>
    </row>
    <row r="49" spans="1:5" ht="39.75" customHeight="1" x14ac:dyDescent="0.2">
      <c r="A49" s="172" t="s">
        <v>205</v>
      </c>
      <c r="B49" s="82">
        <v>9800</v>
      </c>
      <c r="C49" s="246" t="s">
        <v>248</v>
      </c>
      <c r="D49" s="247"/>
      <c r="E49" s="83">
        <v>20000</v>
      </c>
    </row>
    <row r="50" spans="1:5" x14ac:dyDescent="0.2">
      <c r="A50" s="82">
        <v>3719770</v>
      </c>
      <c r="B50" s="84">
        <v>9770</v>
      </c>
      <c r="C50" s="85" t="s">
        <v>242</v>
      </c>
      <c r="D50" s="85"/>
      <c r="E50" s="83">
        <v>45000</v>
      </c>
    </row>
    <row r="51" spans="1:5" x14ac:dyDescent="0.2">
      <c r="A51" s="82"/>
      <c r="B51" s="84"/>
      <c r="C51" s="246" t="s">
        <v>241</v>
      </c>
      <c r="D51" s="247"/>
      <c r="E51" s="83"/>
    </row>
    <row r="52" spans="1:5" ht="26.25" customHeight="1" x14ac:dyDescent="0.2">
      <c r="A52" s="82">
        <v>3719770</v>
      </c>
      <c r="B52" s="84">
        <v>9770</v>
      </c>
      <c r="C52" s="250" t="s">
        <v>200</v>
      </c>
      <c r="D52" s="251"/>
      <c r="E52" s="83">
        <v>27000</v>
      </c>
    </row>
    <row r="53" spans="1:5" ht="12.75" customHeight="1" x14ac:dyDescent="0.2">
      <c r="A53" s="245" t="s">
        <v>99</v>
      </c>
      <c r="B53" s="245"/>
      <c r="C53" s="245"/>
      <c r="D53" s="245"/>
      <c r="E53" s="245"/>
    </row>
    <row r="54" spans="1:5" ht="12.75" customHeight="1" x14ac:dyDescent="0.25">
      <c r="A54" s="162"/>
      <c r="B54" s="162"/>
      <c r="C54" s="138" t="s">
        <v>244</v>
      </c>
      <c r="D54" s="136"/>
      <c r="E54" s="139">
        <v>196255</v>
      </c>
    </row>
    <row r="55" spans="1:5" ht="12.75" customHeight="1" x14ac:dyDescent="0.2">
      <c r="A55" s="162"/>
      <c r="B55" s="162"/>
      <c r="C55" s="135" t="s">
        <v>243</v>
      </c>
      <c r="D55" s="136"/>
      <c r="E55" s="137">
        <v>100000</v>
      </c>
    </row>
    <row r="56" spans="1:5" x14ac:dyDescent="0.2">
      <c r="A56" s="86">
        <v>3719740</v>
      </c>
      <c r="B56" s="86">
        <v>9740</v>
      </c>
      <c r="C56" s="246" t="s">
        <v>126</v>
      </c>
      <c r="D56" s="247"/>
      <c r="E56" s="87"/>
    </row>
    <row r="57" spans="1:5" x14ac:dyDescent="0.2">
      <c r="A57" s="86"/>
      <c r="B57" s="86"/>
      <c r="C57" s="248" t="s">
        <v>145</v>
      </c>
      <c r="D57" s="249"/>
      <c r="E57" s="87">
        <v>100000</v>
      </c>
    </row>
    <row r="58" spans="1:5" x14ac:dyDescent="0.2">
      <c r="A58" s="82">
        <v>3719770</v>
      </c>
      <c r="B58" s="82">
        <v>9770</v>
      </c>
      <c r="C58" s="248" t="s">
        <v>184</v>
      </c>
      <c r="D58" s="249"/>
      <c r="E58" s="87">
        <v>76255</v>
      </c>
    </row>
    <row r="59" spans="1:5" ht="39.75" customHeight="1" x14ac:dyDescent="0.2">
      <c r="A59" s="82"/>
      <c r="B59" s="84"/>
      <c r="C59" s="250" t="s">
        <v>239</v>
      </c>
      <c r="D59" s="251"/>
      <c r="E59" s="87">
        <v>76255</v>
      </c>
    </row>
    <row r="60" spans="1:5" ht="30.75" customHeight="1" x14ac:dyDescent="0.2">
      <c r="A60" s="172" t="s">
        <v>205</v>
      </c>
      <c r="B60" s="82">
        <v>9800</v>
      </c>
      <c r="C60" s="246" t="s">
        <v>249</v>
      </c>
      <c r="D60" s="247"/>
      <c r="E60" s="83">
        <v>20000</v>
      </c>
    </row>
    <row r="61" spans="1:5" x14ac:dyDescent="0.2">
      <c r="A61" s="88" t="s">
        <v>15</v>
      </c>
      <c r="B61" s="88" t="s">
        <v>15</v>
      </c>
      <c r="C61" s="242" t="s">
        <v>100</v>
      </c>
      <c r="D61" s="243"/>
      <c r="E61" s="89">
        <f>E46+E54</f>
        <v>318255</v>
      </c>
    </row>
    <row r="62" spans="1:5" x14ac:dyDescent="0.2">
      <c r="A62" s="88" t="s">
        <v>15</v>
      </c>
      <c r="B62" s="88" t="s">
        <v>15</v>
      </c>
      <c r="C62" s="242" t="s">
        <v>73</v>
      </c>
      <c r="D62" s="243"/>
      <c r="E62" s="81">
        <v>122000</v>
      </c>
    </row>
    <row r="63" spans="1:5" x14ac:dyDescent="0.2">
      <c r="A63" s="88" t="s">
        <v>15</v>
      </c>
      <c r="B63" s="88" t="s">
        <v>15</v>
      </c>
      <c r="C63" s="242" t="s">
        <v>74</v>
      </c>
      <c r="D63" s="243"/>
      <c r="E63" s="89">
        <v>196255</v>
      </c>
    </row>
    <row r="64" spans="1:5" x14ac:dyDescent="0.2">
      <c r="A64" s="159"/>
      <c r="B64" s="159"/>
      <c r="C64" s="159"/>
      <c r="D64" s="159"/>
      <c r="E64" s="159"/>
    </row>
    <row r="65" spans="1:5" x14ac:dyDescent="0.2">
      <c r="A65" s="159"/>
      <c r="B65" s="159"/>
      <c r="C65" s="159"/>
      <c r="D65" s="159"/>
      <c r="E65" s="159"/>
    </row>
    <row r="66" spans="1:5" x14ac:dyDescent="0.2">
      <c r="A66" s="159"/>
      <c r="B66" s="159"/>
      <c r="C66" s="159"/>
      <c r="D66" s="159"/>
      <c r="E66" s="159"/>
    </row>
    <row r="67" spans="1:5" x14ac:dyDescent="0.2">
      <c r="A67" s="159"/>
      <c r="B67" s="30" t="s">
        <v>16</v>
      </c>
      <c r="C67" s="90" t="s">
        <v>198</v>
      </c>
      <c r="D67" s="90"/>
      <c r="E67" s="159"/>
    </row>
    <row r="68" spans="1:5" x14ac:dyDescent="0.2">
      <c r="A68" s="244"/>
      <c r="B68" s="244"/>
      <c r="C68" s="244"/>
      <c r="D68" s="244"/>
      <c r="E68" s="244"/>
    </row>
  </sheetData>
  <mergeCells count="35">
    <mergeCell ref="A37:E37"/>
    <mergeCell ref="D2:E2"/>
    <mergeCell ref="D3:E3"/>
    <mergeCell ref="D4:E4"/>
    <mergeCell ref="D5:E5"/>
    <mergeCell ref="D6:E6"/>
    <mergeCell ref="A7:E7"/>
    <mergeCell ref="A8:E8"/>
    <mergeCell ref="A9:E9"/>
    <mergeCell ref="B12:D12"/>
    <mergeCell ref="B13:D13"/>
    <mergeCell ref="A14:E14"/>
    <mergeCell ref="B23:D23"/>
    <mergeCell ref="C52:D52"/>
    <mergeCell ref="B38:D38"/>
    <mergeCell ref="B39:D39"/>
    <mergeCell ref="B40:D40"/>
    <mergeCell ref="C43:D43"/>
    <mergeCell ref="C44:D44"/>
    <mergeCell ref="A45:E45"/>
    <mergeCell ref="C46:D46"/>
    <mergeCell ref="C47:D47"/>
    <mergeCell ref="C48:D48"/>
    <mergeCell ref="C49:D49"/>
    <mergeCell ref="C51:D51"/>
    <mergeCell ref="C61:D61"/>
    <mergeCell ref="C62:D62"/>
    <mergeCell ref="C63:D63"/>
    <mergeCell ref="A68:E68"/>
    <mergeCell ref="A53:E53"/>
    <mergeCell ref="C56:D56"/>
    <mergeCell ref="C57:D57"/>
    <mergeCell ref="C58:D58"/>
    <mergeCell ref="C59:D59"/>
    <mergeCell ref="C60:D60"/>
  </mergeCells>
  <pageMargins left="0.59055118110236204" right="0.59055118110236204" top="0.39370078740157499" bottom="0.39370078740157499" header="0" footer="0"/>
  <pageSetup paperSize="9" scale="61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85" zoomScaleNormal="85" zoomScalePageLayoutView="85" workbookViewId="0">
      <selection activeCell="F16" sqref="F16"/>
    </sheetView>
  </sheetViews>
  <sheetFormatPr defaultRowHeight="12.75" x14ac:dyDescent="0.2"/>
  <cols>
    <col min="1" max="1" width="12.140625" style="141" customWidth="1"/>
    <col min="2" max="2" width="11.28515625" style="141" customWidth="1"/>
    <col min="3" max="3" width="12.140625" style="141" customWidth="1"/>
    <col min="4" max="4" width="32.7109375" style="141" customWidth="1"/>
    <col min="5" max="5" width="54.85546875" style="141" customWidth="1"/>
    <col min="6" max="6" width="14.28515625" style="141" customWidth="1"/>
    <col min="7" max="7" width="14" style="141" customWidth="1"/>
    <col min="8" max="8" width="11.7109375" style="141" customWidth="1"/>
    <col min="9" max="9" width="17.42578125" style="141" customWidth="1"/>
    <col min="10" max="10" width="10.42578125" style="141" customWidth="1"/>
    <col min="11" max="16" width="13.7109375" style="141" customWidth="1"/>
    <col min="17" max="16384" width="9.140625" style="141"/>
  </cols>
  <sheetData>
    <row r="1" spans="1:16" ht="13.9" customHeight="1" x14ac:dyDescent="0.2">
      <c r="A1" s="167"/>
      <c r="B1" s="167"/>
      <c r="C1" s="167"/>
      <c r="D1" s="167"/>
      <c r="E1" s="167"/>
      <c r="F1" s="167"/>
      <c r="G1" s="167" t="s">
        <v>78</v>
      </c>
      <c r="H1" s="167"/>
      <c r="I1" s="167"/>
      <c r="J1" s="167"/>
    </row>
    <row r="2" spans="1:16" x14ac:dyDescent="0.2">
      <c r="A2" s="167"/>
      <c r="B2" s="167"/>
      <c r="C2" s="167"/>
      <c r="D2" s="167"/>
      <c r="E2" s="167"/>
      <c r="F2" s="167"/>
      <c r="G2" s="167" t="s">
        <v>19</v>
      </c>
      <c r="H2" s="167"/>
      <c r="I2" s="167"/>
      <c r="J2" s="167"/>
    </row>
    <row r="3" spans="1:16" ht="14.25" customHeight="1" x14ac:dyDescent="0.2">
      <c r="A3" s="167"/>
      <c r="B3" s="167"/>
      <c r="C3" s="167"/>
      <c r="D3" s="167"/>
      <c r="E3" s="167"/>
      <c r="F3" s="167"/>
      <c r="G3" s="223" t="s">
        <v>144</v>
      </c>
      <c r="H3" s="223"/>
      <c r="I3" s="223"/>
      <c r="J3" s="223"/>
    </row>
    <row r="4" spans="1:16" ht="24" customHeight="1" x14ac:dyDescent="0.2">
      <c r="A4" s="167"/>
      <c r="B4" s="167"/>
      <c r="C4" s="167"/>
      <c r="D4" s="167"/>
      <c r="E4" s="167"/>
      <c r="F4" s="167"/>
      <c r="G4" s="223" t="s">
        <v>295</v>
      </c>
      <c r="H4" s="223"/>
      <c r="I4" s="223"/>
      <c r="J4" s="223"/>
    </row>
    <row r="5" spans="1:16" ht="15" customHeight="1" x14ac:dyDescent="0.2">
      <c r="A5" s="167"/>
      <c r="B5" s="167"/>
      <c r="C5" s="167"/>
      <c r="D5" s="167"/>
      <c r="E5" s="167"/>
      <c r="F5" s="167"/>
      <c r="G5" s="223" t="s">
        <v>143</v>
      </c>
      <c r="H5" s="223"/>
      <c r="I5" s="223"/>
      <c r="J5" s="223"/>
    </row>
    <row r="6" spans="1:16" ht="14.25" customHeight="1" x14ac:dyDescent="0.2">
      <c r="A6" s="167"/>
      <c r="B6" s="167"/>
      <c r="C6" s="167"/>
      <c r="D6" s="167"/>
      <c r="E6" s="167"/>
      <c r="F6" s="167"/>
      <c r="G6" s="223" t="s">
        <v>144</v>
      </c>
      <c r="H6" s="223"/>
      <c r="I6" s="223"/>
      <c r="J6" s="223"/>
    </row>
    <row r="7" spans="1:16" x14ac:dyDescent="0.2">
      <c r="A7" s="234" t="s">
        <v>21</v>
      </c>
      <c r="B7" s="234"/>
      <c r="C7" s="234"/>
      <c r="D7" s="234"/>
      <c r="E7" s="234"/>
      <c r="F7" s="234"/>
      <c r="G7" s="234"/>
      <c r="H7" s="234"/>
      <c r="I7" s="234"/>
      <c r="J7" s="234"/>
      <c r="K7" s="3"/>
      <c r="L7" s="3"/>
      <c r="M7" s="3"/>
      <c r="N7" s="3"/>
      <c r="O7" s="3"/>
      <c r="P7" s="3"/>
    </row>
    <row r="8" spans="1:16" x14ac:dyDescent="0.2">
      <c r="A8" s="234" t="s">
        <v>79</v>
      </c>
      <c r="B8" s="234"/>
      <c r="C8" s="234"/>
      <c r="D8" s="234"/>
      <c r="E8" s="234"/>
      <c r="F8" s="234"/>
      <c r="G8" s="234"/>
      <c r="H8" s="234"/>
      <c r="I8" s="234"/>
      <c r="J8" s="234"/>
      <c r="K8" s="3"/>
      <c r="L8" s="3"/>
      <c r="M8" s="3"/>
      <c r="N8" s="3"/>
      <c r="O8" s="3"/>
      <c r="P8" s="3"/>
    </row>
    <row r="9" spans="1:16" x14ac:dyDescent="0.2">
      <c r="A9" s="234" t="s">
        <v>80</v>
      </c>
      <c r="B9" s="234"/>
      <c r="C9" s="234"/>
      <c r="D9" s="234"/>
      <c r="E9" s="234"/>
      <c r="F9" s="234"/>
      <c r="G9" s="234"/>
      <c r="H9" s="234"/>
      <c r="I9" s="234"/>
      <c r="J9" s="234"/>
      <c r="K9" s="1"/>
      <c r="L9" s="1"/>
      <c r="M9" s="1"/>
      <c r="N9" s="1"/>
      <c r="O9" s="1"/>
      <c r="P9" s="1"/>
    </row>
    <row r="10" spans="1:16" x14ac:dyDescent="0.2">
      <c r="A10" s="13" t="s">
        <v>17</v>
      </c>
      <c r="B10" s="168"/>
      <c r="C10" s="168"/>
      <c r="D10" s="168"/>
      <c r="E10" s="168"/>
      <c r="F10" s="168"/>
      <c r="G10" s="168"/>
      <c r="H10" s="168"/>
      <c r="I10" s="168"/>
      <c r="J10" s="168"/>
      <c r="K10" s="4"/>
      <c r="L10" s="4"/>
      <c r="M10" s="4"/>
      <c r="N10" s="4"/>
      <c r="O10" s="4"/>
      <c r="P10" s="4"/>
    </row>
    <row r="11" spans="1:16" ht="13.9" customHeight="1" x14ac:dyDescent="0.2">
      <c r="A11" s="15" t="s">
        <v>18</v>
      </c>
      <c r="B11" s="167"/>
      <c r="C11" s="167"/>
      <c r="D11" s="167"/>
      <c r="E11" s="167"/>
      <c r="F11" s="167"/>
      <c r="G11" s="167"/>
      <c r="H11" s="167"/>
      <c r="I11" s="167"/>
      <c r="J11" s="16" t="s">
        <v>23</v>
      </c>
    </row>
    <row r="12" spans="1:16" x14ac:dyDescent="0.2">
      <c r="A12" s="15"/>
      <c r="B12" s="167"/>
      <c r="C12" s="167"/>
      <c r="D12" s="167"/>
      <c r="E12" s="167"/>
      <c r="F12" s="167"/>
      <c r="G12" s="167"/>
      <c r="H12" s="167"/>
      <c r="I12" s="167"/>
      <c r="J12" s="167"/>
      <c r="P12" s="8"/>
    </row>
    <row r="13" spans="1:16" ht="108.75" customHeight="1" x14ac:dyDescent="0.2">
      <c r="A13" s="166" t="s">
        <v>24</v>
      </c>
      <c r="B13" s="166" t="s">
        <v>25</v>
      </c>
      <c r="C13" s="166" t="s">
        <v>26</v>
      </c>
      <c r="D13" s="166" t="s">
        <v>69</v>
      </c>
      <c r="E13" s="166" t="s">
        <v>81</v>
      </c>
      <c r="F13" s="166" t="s">
        <v>82</v>
      </c>
      <c r="G13" s="166" t="s">
        <v>83</v>
      </c>
      <c r="H13" s="166" t="s">
        <v>84</v>
      </c>
      <c r="I13" s="166" t="s">
        <v>85</v>
      </c>
      <c r="J13" s="166" t="s">
        <v>86</v>
      </c>
      <c r="P13" s="8"/>
    </row>
    <row r="14" spans="1:16" x14ac:dyDescent="0.2">
      <c r="A14" s="166">
        <v>1</v>
      </c>
      <c r="B14" s="166">
        <v>2</v>
      </c>
      <c r="C14" s="166">
        <v>3</v>
      </c>
      <c r="D14" s="166">
        <v>4</v>
      </c>
      <c r="E14" s="166">
        <v>5</v>
      </c>
      <c r="F14" s="166">
        <v>6</v>
      </c>
      <c r="G14" s="166">
        <v>7</v>
      </c>
      <c r="H14" s="166">
        <v>8</v>
      </c>
      <c r="I14" s="166">
        <v>9</v>
      </c>
      <c r="J14" s="166">
        <v>10</v>
      </c>
      <c r="P14" s="8"/>
    </row>
    <row r="15" spans="1:16" ht="26.25" customHeight="1" x14ac:dyDescent="0.2">
      <c r="A15" s="113" t="s">
        <v>30</v>
      </c>
      <c r="B15" s="114"/>
      <c r="C15" s="114"/>
      <c r="D15" s="115" t="s">
        <v>29</v>
      </c>
      <c r="E15" s="38"/>
      <c r="F15" s="38"/>
      <c r="G15" s="39"/>
      <c r="H15" s="38"/>
      <c r="I15" s="39">
        <f>SUM(I16:I24)</f>
        <v>2610000</v>
      </c>
      <c r="J15" s="38"/>
      <c r="P15" s="8"/>
    </row>
    <row r="16" spans="1:16" ht="104.25" customHeight="1" x14ac:dyDescent="0.2">
      <c r="A16" s="47" t="s">
        <v>166</v>
      </c>
      <c r="B16" s="166">
        <v>7322</v>
      </c>
      <c r="C16" s="47" t="s">
        <v>128</v>
      </c>
      <c r="D16" s="44" t="s">
        <v>165</v>
      </c>
      <c r="E16" s="107" t="s">
        <v>203</v>
      </c>
      <c r="F16" s="116" t="s">
        <v>207</v>
      </c>
      <c r="G16" s="50">
        <v>18946045</v>
      </c>
      <c r="H16" s="166"/>
      <c r="I16" s="51">
        <v>180000</v>
      </c>
      <c r="J16" s="166"/>
      <c r="P16" s="8"/>
    </row>
    <row r="17" spans="1:16" ht="38.25" x14ac:dyDescent="0.2">
      <c r="A17" s="47" t="s">
        <v>157</v>
      </c>
      <c r="B17" s="47">
        <v>7330</v>
      </c>
      <c r="C17" s="47" t="s">
        <v>128</v>
      </c>
      <c r="D17" s="44" t="s">
        <v>125</v>
      </c>
      <c r="E17" s="169" t="s">
        <v>208</v>
      </c>
      <c r="F17" s="116">
        <v>2021</v>
      </c>
      <c r="G17" s="50">
        <v>186000</v>
      </c>
      <c r="H17" s="50"/>
      <c r="I17" s="50">
        <v>186000</v>
      </c>
      <c r="J17" s="222">
        <v>100</v>
      </c>
      <c r="K17" s="271"/>
      <c r="P17" s="8"/>
    </row>
    <row r="18" spans="1:16" ht="52.5" customHeight="1" x14ac:dyDescent="0.2">
      <c r="A18" s="47"/>
      <c r="B18" s="47"/>
      <c r="C18" s="47"/>
      <c r="D18" s="44"/>
      <c r="E18" s="169" t="s">
        <v>209</v>
      </c>
      <c r="F18" s="116">
        <v>2021</v>
      </c>
      <c r="G18" s="50">
        <v>148000</v>
      </c>
      <c r="H18" s="50"/>
      <c r="I18" s="50">
        <v>61600</v>
      </c>
      <c r="J18" s="166"/>
      <c r="K18" s="170"/>
      <c r="P18" s="8"/>
    </row>
    <row r="19" spans="1:16" ht="38.25" x14ac:dyDescent="0.2">
      <c r="A19" s="47"/>
      <c r="B19" s="47"/>
      <c r="C19" s="47"/>
      <c r="D19" s="44"/>
      <c r="E19" s="169" t="s">
        <v>210</v>
      </c>
      <c r="F19" s="116">
        <v>2021</v>
      </c>
      <c r="G19" s="50">
        <v>264000</v>
      </c>
      <c r="H19" s="50"/>
      <c r="I19" s="50">
        <v>264000</v>
      </c>
      <c r="J19" s="166">
        <v>100</v>
      </c>
      <c r="P19" s="8"/>
    </row>
    <row r="20" spans="1:16" ht="38.25" x14ac:dyDescent="0.2">
      <c r="A20" s="47"/>
      <c r="B20" s="47"/>
      <c r="C20" s="47"/>
      <c r="D20" s="44"/>
      <c r="E20" s="169" t="s">
        <v>211</v>
      </c>
      <c r="F20" s="116">
        <v>2021</v>
      </c>
      <c r="G20" s="50">
        <v>427000</v>
      </c>
      <c r="H20" s="50"/>
      <c r="I20" s="50">
        <v>5900</v>
      </c>
      <c r="J20" s="166"/>
      <c r="P20" s="8"/>
    </row>
    <row r="21" spans="1:16" ht="47.25" customHeight="1" x14ac:dyDescent="0.2">
      <c r="A21" s="47"/>
      <c r="B21" s="47"/>
      <c r="C21" s="47"/>
      <c r="D21" s="44"/>
      <c r="E21" s="169" t="s">
        <v>212</v>
      </c>
      <c r="F21" s="116">
        <v>2021</v>
      </c>
      <c r="G21" s="50">
        <v>370000</v>
      </c>
      <c r="H21" s="50"/>
      <c r="I21" s="50">
        <v>370000</v>
      </c>
      <c r="J21" s="166">
        <v>100</v>
      </c>
      <c r="P21" s="8"/>
    </row>
    <row r="22" spans="1:16" ht="38.25" x14ac:dyDescent="0.2">
      <c r="A22" s="47"/>
      <c r="B22" s="47"/>
      <c r="C22" s="47"/>
      <c r="D22" s="44"/>
      <c r="E22" s="169" t="s">
        <v>213</v>
      </c>
      <c r="F22" s="116">
        <v>2021</v>
      </c>
      <c r="G22" s="50">
        <v>270000</v>
      </c>
      <c r="H22" s="50"/>
      <c r="I22" s="50">
        <f>1000000-I21-I20-I19-I18-I17</f>
        <v>112500</v>
      </c>
      <c r="J22" s="166"/>
      <c r="P22" s="8"/>
    </row>
    <row r="23" spans="1:16" x14ac:dyDescent="0.2">
      <c r="A23" s="47"/>
      <c r="B23" s="47"/>
      <c r="C23" s="47"/>
      <c r="D23" s="44"/>
      <c r="E23" s="169"/>
      <c r="F23" s="116"/>
      <c r="G23" s="50"/>
      <c r="H23" s="50"/>
      <c r="I23" s="50"/>
      <c r="J23" s="166"/>
      <c r="P23" s="8"/>
    </row>
    <row r="24" spans="1:16" ht="38.25" x14ac:dyDescent="0.2">
      <c r="A24" s="102" t="s">
        <v>135</v>
      </c>
      <c r="B24" s="102">
        <v>7461</v>
      </c>
      <c r="C24" s="102" t="s">
        <v>133</v>
      </c>
      <c r="D24" s="173" t="s">
        <v>132</v>
      </c>
      <c r="E24" s="169" t="s">
        <v>254</v>
      </c>
      <c r="F24" s="116" t="s">
        <v>255</v>
      </c>
      <c r="G24" s="50">
        <v>1430000</v>
      </c>
      <c r="H24" s="50"/>
      <c r="I24" s="50">
        <v>1430000</v>
      </c>
      <c r="J24" s="116"/>
      <c r="P24" s="8"/>
    </row>
    <row r="25" spans="1:16" ht="31.5" x14ac:dyDescent="0.2">
      <c r="A25" s="117" t="s">
        <v>214</v>
      </c>
      <c r="B25" s="118"/>
      <c r="C25" s="119"/>
      <c r="D25" s="120" t="s">
        <v>215</v>
      </c>
      <c r="E25" s="171"/>
      <c r="F25" s="38"/>
      <c r="G25" s="39"/>
      <c r="H25" s="38"/>
      <c r="I25" s="121">
        <f>SUM(I26:I34)</f>
        <v>2415979.13</v>
      </c>
      <c r="J25" s="38"/>
      <c r="P25" s="8"/>
    </row>
    <row r="26" spans="1:16" ht="25.5" x14ac:dyDescent="0.2">
      <c r="A26" s="102" t="s">
        <v>216</v>
      </c>
      <c r="B26" s="116">
        <v>1061</v>
      </c>
      <c r="C26" s="102" t="s">
        <v>128</v>
      </c>
      <c r="D26" s="173" t="s">
        <v>61</v>
      </c>
      <c r="E26" s="174" t="s">
        <v>256</v>
      </c>
      <c r="F26" s="116" t="s">
        <v>207</v>
      </c>
      <c r="G26" s="50"/>
      <c r="H26" s="50"/>
      <c r="I26" s="50">
        <v>125000</v>
      </c>
      <c r="J26" s="116"/>
      <c r="P26" s="8"/>
    </row>
    <row r="27" spans="1:16" ht="38.25" x14ac:dyDescent="0.2">
      <c r="A27" s="102"/>
      <c r="B27" s="116"/>
      <c r="C27" s="102"/>
      <c r="D27" s="53"/>
      <c r="E27" s="174" t="s">
        <v>257</v>
      </c>
      <c r="F27" s="116">
        <v>2021</v>
      </c>
      <c r="G27" s="50"/>
      <c r="H27" s="50"/>
      <c r="I27" s="50">
        <v>700000</v>
      </c>
      <c r="J27" s="116"/>
      <c r="P27" s="8"/>
    </row>
    <row r="28" spans="1:16" ht="25.5" x14ac:dyDescent="0.2">
      <c r="A28" s="102"/>
      <c r="B28" s="116"/>
      <c r="C28" s="102"/>
      <c r="D28" s="53"/>
      <c r="E28" s="174" t="s">
        <v>258</v>
      </c>
      <c r="F28" s="116">
        <v>2021</v>
      </c>
      <c r="G28" s="50">
        <v>1172829</v>
      </c>
      <c r="H28" s="50"/>
      <c r="I28" s="50">
        <v>1072005.97</v>
      </c>
      <c r="J28" s="50">
        <v>100</v>
      </c>
      <c r="P28" s="8"/>
    </row>
    <row r="29" spans="1:16" ht="64.5" customHeight="1" x14ac:dyDescent="0.2">
      <c r="A29" s="102"/>
      <c r="B29" s="116"/>
      <c r="C29" s="102"/>
      <c r="D29" s="53"/>
      <c r="E29" s="174" t="s">
        <v>259</v>
      </c>
      <c r="F29" s="116" t="s">
        <v>260</v>
      </c>
      <c r="G29" s="50"/>
      <c r="H29" s="50"/>
      <c r="I29" s="50">
        <f>49950+5000</f>
        <v>54950</v>
      </c>
      <c r="J29" s="50"/>
      <c r="P29" s="8"/>
    </row>
    <row r="30" spans="1:16" ht="63.75" customHeight="1" x14ac:dyDescent="0.2">
      <c r="A30" s="102"/>
      <c r="B30" s="116"/>
      <c r="C30" s="102"/>
      <c r="D30" s="53"/>
      <c r="E30" s="174" t="s">
        <v>261</v>
      </c>
      <c r="F30" s="116" t="s">
        <v>260</v>
      </c>
      <c r="G30" s="50"/>
      <c r="H30" s="50"/>
      <c r="I30" s="50">
        <f>49900+5000</f>
        <v>54900</v>
      </c>
      <c r="J30" s="50"/>
      <c r="P30" s="8"/>
    </row>
    <row r="31" spans="1:16" ht="43.5" customHeight="1" x14ac:dyDescent="0.2">
      <c r="A31" s="102"/>
      <c r="B31" s="116"/>
      <c r="C31" s="102"/>
      <c r="D31" s="53"/>
      <c r="E31" s="174" t="s">
        <v>262</v>
      </c>
      <c r="F31" s="116" t="s">
        <v>260</v>
      </c>
      <c r="G31" s="50"/>
      <c r="H31" s="50"/>
      <c r="I31" s="50">
        <v>42714.58</v>
      </c>
      <c r="J31" s="50"/>
      <c r="P31" s="8"/>
    </row>
    <row r="32" spans="1:16" ht="51" x14ac:dyDescent="0.2">
      <c r="A32" s="102"/>
      <c r="B32" s="116"/>
      <c r="C32" s="102"/>
      <c r="D32" s="53"/>
      <c r="E32" s="174" t="s">
        <v>263</v>
      </c>
      <c r="F32" s="116" t="s">
        <v>260</v>
      </c>
      <c r="G32" s="50"/>
      <c r="H32" s="50"/>
      <c r="I32" s="50">
        <v>42714.58</v>
      </c>
      <c r="J32" s="50"/>
      <c r="P32" s="8"/>
    </row>
    <row r="33" spans="1:16" ht="63.75" x14ac:dyDescent="0.2">
      <c r="A33" s="102" t="s">
        <v>264</v>
      </c>
      <c r="B33" s="102">
        <v>7321</v>
      </c>
      <c r="C33" s="102" t="s">
        <v>128</v>
      </c>
      <c r="D33" s="132" t="s">
        <v>252</v>
      </c>
      <c r="E33" s="174" t="s">
        <v>266</v>
      </c>
      <c r="F33" s="116">
        <v>2021</v>
      </c>
      <c r="G33" s="50">
        <v>200000</v>
      </c>
      <c r="H33" s="50"/>
      <c r="I33" s="50">
        <v>200000</v>
      </c>
      <c r="J33" s="116"/>
      <c r="K33" s="271"/>
      <c r="P33" s="8"/>
    </row>
    <row r="34" spans="1:16" ht="38.25" x14ac:dyDescent="0.2">
      <c r="A34" s="122"/>
      <c r="B34" s="123"/>
      <c r="C34" s="175"/>
      <c r="D34" s="173"/>
      <c r="E34" s="174" t="s">
        <v>217</v>
      </c>
      <c r="F34" s="116" t="s">
        <v>207</v>
      </c>
      <c r="G34" s="50">
        <v>123694.39999999999</v>
      </c>
      <c r="H34" s="50"/>
      <c r="I34" s="50">
        <v>123694</v>
      </c>
      <c r="J34" s="50">
        <v>5.5540105291751285</v>
      </c>
      <c r="P34" s="8"/>
    </row>
    <row r="35" spans="1:16" ht="15.75" x14ac:dyDescent="0.2">
      <c r="A35" s="124" t="s">
        <v>77</v>
      </c>
      <c r="B35" s="124" t="s">
        <v>77</v>
      </c>
      <c r="C35" s="124" t="s">
        <v>77</v>
      </c>
      <c r="D35" s="124" t="s">
        <v>66</v>
      </c>
      <c r="E35" s="124" t="s">
        <v>77</v>
      </c>
      <c r="F35" s="124" t="s">
        <v>77</v>
      </c>
      <c r="G35" s="124" t="s">
        <v>77</v>
      </c>
      <c r="H35" s="124" t="s">
        <v>76</v>
      </c>
      <c r="I35" s="121">
        <f>I15+I25</f>
        <v>5025979.13</v>
      </c>
      <c r="J35" s="124" t="s">
        <v>77</v>
      </c>
      <c r="P35" s="8"/>
    </row>
    <row r="36" spans="1:16" ht="39.75" customHeight="1" x14ac:dyDescent="0.2">
      <c r="A36" s="15"/>
      <c r="B36" s="167"/>
      <c r="C36" s="167"/>
      <c r="D36" s="167"/>
      <c r="E36" s="167"/>
      <c r="F36" s="167"/>
      <c r="G36" s="167"/>
      <c r="H36" s="167"/>
      <c r="I36" s="176"/>
      <c r="J36" s="167"/>
      <c r="P36" s="8"/>
    </row>
    <row r="37" spans="1:16" x14ac:dyDescent="0.2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P37" s="8"/>
    </row>
    <row r="38" spans="1:16" s="5" customFormat="1" x14ac:dyDescent="0.2">
      <c r="A38" s="167"/>
      <c r="B38" s="30" t="s">
        <v>16</v>
      </c>
      <c r="C38" s="167"/>
      <c r="D38" s="167"/>
      <c r="E38" s="167"/>
      <c r="F38" s="167"/>
      <c r="G38" s="91" t="s">
        <v>198</v>
      </c>
      <c r="H38" s="167"/>
      <c r="I38" s="177"/>
      <c r="J38" s="167"/>
      <c r="P38" s="2"/>
    </row>
  </sheetData>
  <mergeCells count="7">
    <mergeCell ref="A9:J9"/>
    <mergeCell ref="G3:J3"/>
    <mergeCell ref="G4:J4"/>
    <mergeCell ref="G5:J5"/>
    <mergeCell ref="G6:J6"/>
    <mergeCell ref="A7:J7"/>
    <mergeCell ref="A8:J8"/>
  </mergeCells>
  <pageMargins left="0.38541666666666669" right="0.19685039370078741" top="0.23622047244094491" bottom="0.19685039370078741" header="0" footer="0"/>
  <pageSetup paperSize="9" scale="75" fitToHeight="500" orientation="landscape" r:id="rId1"/>
  <rowBreaks count="1" manualBreakCount="1">
    <brk id="2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view="pageLayout" zoomScaleNormal="100" workbookViewId="0">
      <selection activeCell="F5" sqref="F5:J5"/>
    </sheetView>
  </sheetViews>
  <sheetFormatPr defaultRowHeight="12.75" x14ac:dyDescent="0.2"/>
  <cols>
    <col min="1" max="3" width="12.140625" style="9" customWidth="1"/>
    <col min="4" max="5" width="30.7109375" style="9" customWidth="1"/>
    <col min="6" max="6" width="32" style="9" customWidth="1"/>
    <col min="7" max="7" width="12.85546875" style="9" customWidth="1"/>
    <col min="8" max="8" width="13.7109375" style="9" customWidth="1"/>
    <col min="9" max="9" width="10.42578125" style="9" customWidth="1"/>
    <col min="10" max="10" width="11.85546875" style="9" customWidth="1"/>
    <col min="11" max="16384" width="9.140625" style="9"/>
  </cols>
  <sheetData>
    <row r="1" spans="1:10" x14ac:dyDescent="0.2">
      <c r="A1" s="126"/>
      <c r="B1" s="126"/>
      <c r="C1" s="126"/>
      <c r="D1" s="126"/>
      <c r="E1" s="126"/>
      <c r="F1" s="228" t="s">
        <v>105</v>
      </c>
      <c r="G1" s="228"/>
      <c r="H1" s="228"/>
      <c r="I1" s="228"/>
      <c r="J1" s="228"/>
    </row>
    <row r="2" spans="1:10" x14ac:dyDescent="0.2">
      <c r="A2" s="126"/>
      <c r="B2" s="126"/>
      <c r="C2" s="126"/>
      <c r="D2" s="126"/>
      <c r="E2" s="126"/>
      <c r="F2" s="228" t="s">
        <v>19</v>
      </c>
      <c r="G2" s="228"/>
      <c r="H2" s="228"/>
      <c r="I2" s="228"/>
      <c r="J2" s="228"/>
    </row>
    <row r="3" spans="1:10" x14ac:dyDescent="0.2">
      <c r="A3" s="126"/>
      <c r="B3" s="126"/>
      <c r="C3" s="126"/>
      <c r="D3" s="126"/>
      <c r="E3" s="126"/>
      <c r="F3" s="223" t="s">
        <v>144</v>
      </c>
      <c r="G3" s="223"/>
      <c r="H3" s="223"/>
      <c r="I3" s="223"/>
      <c r="J3" s="223"/>
    </row>
    <row r="4" spans="1:10" x14ac:dyDescent="0.2">
      <c r="A4" s="126"/>
      <c r="B4" s="126"/>
      <c r="C4" s="126"/>
      <c r="D4" s="126"/>
      <c r="E4" s="126"/>
      <c r="F4" s="223" t="s">
        <v>296</v>
      </c>
      <c r="G4" s="223"/>
      <c r="H4" s="223"/>
      <c r="I4" s="223"/>
      <c r="J4" s="223"/>
    </row>
    <row r="5" spans="1:10" x14ac:dyDescent="0.2">
      <c r="A5" s="126"/>
      <c r="B5" s="126"/>
      <c r="C5" s="126"/>
      <c r="D5" s="126"/>
      <c r="E5" s="126"/>
      <c r="F5" s="223" t="s">
        <v>143</v>
      </c>
      <c r="G5" s="223"/>
      <c r="H5" s="223"/>
      <c r="I5" s="223"/>
      <c r="J5" s="223"/>
    </row>
    <row r="6" spans="1:10" x14ac:dyDescent="0.2">
      <c r="A6" s="126"/>
      <c r="B6" s="126"/>
      <c r="C6" s="126"/>
      <c r="D6" s="126"/>
      <c r="E6" s="126"/>
      <c r="F6" s="223" t="s">
        <v>144</v>
      </c>
      <c r="G6" s="223"/>
      <c r="H6" s="223"/>
      <c r="I6" s="223"/>
      <c r="J6" s="223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234" t="s">
        <v>106</v>
      </c>
      <c r="B8" s="233"/>
      <c r="C8" s="233"/>
      <c r="D8" s="233"/>
      <c r="E8" s="233"/>
      <c r="F8" s="233"/>
      <c r="G8" s="233"/>
      <c r="H8" s="233"/>
      <c r="I8" s="233"/>
      <c r="J8" s="233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92" t="s">
        <v>17</v>
      </c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 t="s">
        <v>18</v>
      </c>
      <c r="B11" s="126"/>
      <c r="C11" s="126"/>
      <c r="D11" s="126"/>
      <c r="E11" s="126"/>
      <c r="F11" s="126"/>
      <c r="G11" s="126"/>
      <c r="H11" s="126"/>
      <c r="I11" s="126"/>
      <c r="J11" s="16" t="s">
        <v>23</v>
      </c>
    </row>
    <row r="12" spans="1:10" ht="13.9" customHeight="1" x14ac:dyDescent="0.2">
      <c r="A12" s="265" t="s">
        <v>24</v>
      </c>
      <c r="B12" s="265" t="s">
        <v>25</v>
      </c>
      <c r="C12" s="265" t="s">
        <v>26</v>
      </c>
      <c r="D12" s="267" t="s">
        <v>27</v>
      </c>
      <c r="E12" s="267" t="s">
        <v>107</v>
      </c>
      <c r="F12" s="265" t="s">
        <v>108</v>
      </c>
      <c r="G12" s="269" t="s">
        <v>4</v>
      </c>
      <c r="H12" s="267" t="s">
        <v>5</v>
      </c>
      <c r="I12" s="246" t="s">
        <v>6</v>
      </c>
      <c r="J12" s="247"/>
    </row>
    <row r="13" spans="1:10" ht="99" customHeight="1" x14ac:dyDescent="0.2">
      <c r="A13" s="266"/>
      <c r="B13" s="266"/>
      <c r="C13" s="266"/>
      <c r="D13" s="268"/>
      <c r="E13" s="268"/>
      <c r="F13" s="266"/>
      <c r="G13" s="270"/>
      <c r="H13" s="268"/>
      <c r="I13" s="125" t="s">
        <v>7</v>
      </c>
      <c r="J13" s="125" t="s">
        <v>8</v>
      </c>
    </row>
    <row r="14" spans="1:10" x14ac:dyDescent="0.2">
      <c r="A14" s="93">
        <v>1</v>
      </c>
      <c r="B14" s="93">
        <v>2</v>
      </c>
      <c r="C14" s="93">
        <v>3</v>
      </c>
      <c r="D14" s="93">
        <v>4</v>
      </c>
      <c r="E14" s="93">
        <v>5</v>
      </c>
      <c r="F14" s="93">
        <v>6</v>
      </c>
      <c r="G14" s="94">
        <v>7</v>
      </c>
      <c r="H14" s="93">
        <v>8</v>
      </c>
      <c r="I14" s="93">
        <v>9</v>
      </c>
      <c r="J14" s="93">
        <v>10</v>
      </c>
    </row>
    <row r="15" spans="1:10" x14ac:dyDescent="0.2">
      <c r="A15" s="19" t="s">
        <v>28</v>
      </c>
      <c r="B15" s="20" t="s">
        <v>109</v>
      </c>
      <c r="C15" s="20" t="s">
        <v>109</v>
      </c>
      <c r="D15" s="20" t="s">
        <v>110</v>
      </c>
      <c r="E15" s="20" t="s">
        <v>109</v>
      </c>
      <c r="F15" s="20" t="s">
        <v>109</v>
      </c>
      <c r="G15" s="95">
        <f>G16+G17+G18+G19+G20+G21+G22+G23+G24+G25+G26+G27+G28+G29+G30+G31+G32+G33+G34+G35+G36</f>
        <v>23246045.189999998</v>
      </c>
      <c r="H15" s="95">
        <f>H16+H17+H18+H19+H20+H21+H22+H23+H24+H25+H26+H27+H28+H29+H30+H31+H32+H33+H34+H35+H36</f>
        <v>20118045.189999998</v>
      </c>
      <c r="I15" s="95">
        <f>I16+I17+I23+I24+I25+I26+I28+I35+I31+I32+I22+I33+I30+I36+I34</f>
        <v>3128000</v>
      </c>
      <c r="J15" s="95">
        <f>J16+J1+J17+J18+J19+J20+J21+J22+J23+J24+J25+J26+J27+J28+J29+J30+J31+J32+J33+J34+J35+J36</f>
        <v>2300000</v>
      </c>
    </row>
    <row r="16" spans="1:10" ht="63.75" x14ac:dyDescent="0.2">
      <c r="A16" s="96" t="s">
        <v>32</v>
      </c>
      <c r="B16" s="125" t="s">
        <v>33</v>
      </c>
      <c r="C16" s="125" t="s">
        <v>34</v>
      </c>
      <c r="D16" s="34" t="s">
        <v>35</v>
      </c>
      <c r="E16" s="34" t="s">
        <v>218</v>
      </c>
      <c r="F16" s="127" t="s">
        <v>250</v>
      </c>
      <c r="G16" s="97">
        <v>7560938</v>
      </c>
      <c r="H16" s="147">
        <v>7560938</v>
      </c>
      <c r="I16" s="98">
        <v>0</v>
      </c>
      <c r="J16" s="98">
        <v>0</v>
      </c>
    </row>
    <row r="17" spans="1:10" s="130" customFormat="1" ht="76.5" x14ac:dyDescent="0.2">
      <c r="A17" s="96" t="s">
        <v>36</v>
      </c>
      <c r="B17" s="116" t="s">
        <v>37</v>
      </c>
      <c r="C17" s="116" t="s">
        <v>38</v>
      </c>
      <c r="D17" s="99" t="s">
        <v>39</v>
      </c>
      <c r="E17" s="99" t="s">
        <v>219</v>
      </c>
      <c r="F17" s="128" t="s">
        <v>190</v>
      </c>
      <c r="G17" s="97">
        <f t="shared" ref="G17:G37" si="0">H17+I17</f>
        <v>1050408.19</v>
      </c>
      <c r="H17" s="129">
        <v>1050408.19</v>
      </c>
      <c r="I17" s="129">
        <v>0</v>
      </c>
      <c r="J17" s="129"/>
    </row>
    <row r="18" spans="1:10" s="130" customFormat="1" ht="77.25" customHeight="1" x14ac:dyDescent="0.2">
      <c r="A18" s="101" t="s">
        <v>220</v>
      </c>
      <c r="B18" s="116">
        <v>3104</v>
      </c>
      <c r="C18" s="116">
        <v>1020</v>
      </c>
      <c r="D18" s="99" t="s">
        <v>221</v>
      </c>
      <c r="E18" s="34" t="s">
        <v>194</v>
      </c>
      <c r="F18" s="128" t="s">
        <v>190</v>
      </c>
      <c r="G18" s="97">
        <v>1910040</v>
      </c>
      <c r="H18" s="129">
        <v>1910040</v>
      </c>
      <c r="I18" s="129"/>
      <c r="J18" s="129"/>
    </row>
    <row r="19" spans="1:10" s="130" customFormat="1" ht="60.75" customHeight="1" x14ac:dyDescent="0.2">
      <c r="A19" s="101" t="s">
        <v>222</v>
      </c>
      <c r="B19" s="116">
        <v>3031</v>
      </c>
      <c r="C19" s="116">
        <v>1030</v>
      </c>
      <c r="D19" s="99" t="s">
        <v>223</v>
      </c>
      <c r="E19" s="99" t="s">
        <v>224</v>
      </c>
      <c r="F19" s="99" t="s">
        <v>225</v>
      </c>
      <c r="G19" s="97">
        <f t="shared" si="0"/>
        <v>5000</v>
      </c>
      <c r="H19" s="129">
        <v>5000</v>
      </c>
      <c r="I19" s="129"/>
      <c r="J19" s="129"/>
    </row>
    <row r="20" spans="1:10" s="130" customFormat="1" ht="60.75" customHeight="1" x14ac:dyDescent="0.2">
      <c r="A20" s="101" t="s">
        <v>226</v>
      </c>
      <c r="B20" s="116">
        <v>3032</v>
      </c>
      <c r="C20" s="116">
        <v>1070</v>
      </c>
      <c r="D20" s="99" t="s">
        <v>227</v>
      </c>
      <c r="E20" s="99" t="s">
        <v>224</v>
      </c>
      <c r="F20" s="99" t="s">
        <v>228</v>
      </c>
      <c r="G20" s="97">
        <f t="shared" si="0"/>
        <v>22000</v>
      </c>
      <c r="H20" s="129">
        <v>22000</v>
      </c>
      <c r="I20" s="129"/>
      <c r="J20" s="129"/>
    </row>
    <row r="21" spans="1:10" s="130" customFormat="1" ht="94.5" customHeight="1" x14ac:dyDescent="0.2">
      <c r="A21" s="101" t="s">
        <v>229</v>
      </c>
      <c r="B21" s="116">
        <v>3160</v>
      </c>
      <c r="C21" s="116">
        <v>1010</v>
      </c>
      <c r="D21" s="99" t="s">
        <v>230</v>
      </c>
      <c r="E21" s="128" t="s">
        <v>231</v>
      </c>
      <c r="F21" s="128" t="s">
        <v>232</v>
      </c>
      <c r="G21" s="97">
        <f t="shared" si="0"/>
        <v>38500</v>
      </c>
      <c r="H21" s="129">
        <v>38500</v>
      </c>
      <c r="I21" s="129"/>
      <c r="J21" s="129"/>
    </row>
    <row r="22" spans="1:10" ht="63.75" x14ac:dyDescent="0.2">
      <c r="A22" s="96">
        <v>113210</v>
      </c>
      <c r="B22" s="125">
        <v>3210</v>
      </c>
      <c r="C22" s="125">
        <v>1050</v>
      </c>
      <c r="D22" s="44" t="s">
        <v>136</v>
      </c>
      <c r="E22" s="34" t="s">
        <v>115</v>
      </c>
      <c r="F22" s="34" t="s">
        <v>190</v>
      </c>
      <c r="G22" s="97">
        <f t="shared" si="0"/>
        <v>45960</v>
      </c>
      <c r="H22" s="98">
        <v>45960</v>
      </c>
      <c r="I22" s="98"/>
      <c r="J22" s="98"/>
    </row>
    <row r="23" spans="1:10" ht="38.25" x14ac:dyDescent="0.2">
      <c r="A23" s="96" t="s">
        <v>40</v>
      </c>
      <c r="B23" s="125" t="s">
        <v>41</v>
      </c>
      <c r="C23" s="125" t="s">
        <v>42</v>
      </c>
      <c r="D23" s="34" t="s">
        <v>43</v>
      </c>
      <c r="E23" s="99" t="s">
        <v>112</v>
      </c>
      <c r="F23" s="34" t="s">
        <v>191</v>
      </c>
      <c r="G23" s="97">
        <f t="shared" si="0"/>
        <v>40000</v>
      </c>
      <c r="H23" s="98">
        <v>40000</v>
      </c>
      <c r="I23" s="98">
        <v>0</v>
      </c>
      <c r="J23" s="98">
        <v>0</v>
      </c>
    </row>
    <row r="24" spans="1:10" ht="54.75" customHeight="1" x14ac:dyDescent="0.2">
      <c r="A24" s="86" t="s">
        <v>44</v>
      </c>
      <c r="B24" s="125" t="s">
        <v>45</v>
      </c>
      <c r="C24" s="125" t="s">
        <v>46</v>
      </c>
      <c r="D24" s="34" t="s">
        <v>47</v>
      </c>
      <c r="E24" s="34" t="s">
        <v>113</v>
      </c>
      <c r="F24" s="34" t="s">
        <v>111</v>
      </c>
      <c r="G24" s="97">
        <v>24000</v>
      </c>
      <c r="H24" s="98">
        <v>24000</v>
      </c>
      <c r="I24" s="98">
        <v>0</v>
      </c>
      <c r="J24" s="98">
        <v>0</v>
      </c>
    </row>
    <row r="25" spans="1:10" ht="76.5" x14ac:dyDescent="0.2">
      <c r="A25" s="86" t="s">
        <v>44</v>
      </c>
      <c r="B25" s="125" t="s">
        <v>45</v>
      </c>
      <c r="C25" s="125" t="s">
        <v>46</v>
      </c>
      <c r="D25" s="34" t="s">
        <v>47</v>
      </c>
      <c r="E25" s="34" t="s">
        <v>114</v>
      </c>
      <c r="F25" s="34" t="s">
        <v>111</v>
      </c>
      <c r="G25" s="97">
        <v>141300</v>
      </c>
      <c r="H25" s="98">
        <v>141300</v>
      </c>
      <c r="I25" s="98"/>
      <c r="J25" s="98">
        <v>0</v>
      </c>
    </row>
    <row r="26" spans="1:10" ht="63.75" x14ac:dyDescent="0.2">
      <c r="A26" s="86" t="s">
        <v>44</v>
      </c>
      <c r="B26" s="125" t="s">
        <v>45</v>
      </c>
      <c r="C26" s="125" t="s">
        <v>46</v>
      </c>
      <c r="D26" s="34" t="s">
        <v>47</v>
      </c>
      <c r="E26" s="34" t="s">
        <v>115</v>
      </c>
      <c r="F26" s="34" t="s">
        <v>111</v>
      </c>
      <c r="G26" s="97">
        <v>454800</v>
      </c>
      <c r="H26" s="98">
        <v>454800</v>
      </c>
      <c r="I26" s="98">
        <v>0</v>
      </c>
      <c r="J26" s="98">
        <v>0</v>
      </c>
    </row>
    <row r="27" spans="1:10" s="141" customFormat="1" ht="63.75" x14ac:dyDescent="0.2">
      <c r="A27" s="47" t="s">
        <v>185</v>
      </c>
      <c r="B27" s="47" t="s">
        <v>31</v>
      </c>
      <c r="C27" s="48" t="s">
        <v>186</v>
      </c>
      <c r="D27" s="44" t="s">
        <v>197</v>
      </c>
      <c r="E27" s="34" t="s">
        <v>115</v>
      </c>
      <c r="F27" s="34" t="s">
        <v>111</v>
      </c>
      <c r="G27" s="49">
        <v>3411545</v>
      </c>
      <c r="H27" s="50">
        <v>3411545</v>
      </c>
      <c r="I27" s="98"/>
      <c r="J27" s="98"/>
    </row>
    <row r="28" spans="1:10" ht="51" x14ac:dyDescent="0.2">
      <c r="A28" s="96" t="s">
        <v>48</v>
      </c>
      <c r="B28" s="125" t="s">
        <v>49</v>
      </c>
      <c r="C28" s="125" t="s">
        <v>50</v>
      </c>
      <c r="D28" s="34" t="s">
        <v>51</v>
      </c>
      <c r="E28" s="34" t="s">
        <v>194</v>
      </c>
      <c r="F28" s="34" t="s">
        <v>190</v>
      </c>
      <c r="G28" s="97">
        <v>3270700</v>
      </c>
      <c r="H28" s="98">
        <v>3240700</v>
      </c>
      <c r="I28" s="98">
        <v>30000</v>
      </c>
      <c r="J28" s="98">
        <v>0</v>
      </c>
    </row>
    <row r="29" spans="1:10" s="141" customFormat="1" ht="51" x14ac:dyDescent="0.2">
      <c r="A29" s="47" t="s">
        <v>246</v>
      </c>
      <c r="B29" s="179">
        <v>7680</v>
      </c>
      <c r="C29" s="48" t="s">
        <v>193</v>
      </c>
      <c r="D29" s="44" t="s">
        <v>247</v>
      </c>
      <c r="E29" s="34" t="s">
        <v>194</v>
      </c>
      <c r="F29" s="34" t="s">
        <v>190</v>
      </c>
      <c r="G29" s="45">
        <v>22854</v>
      </c>
      <c r="H29" s="46">
        <v>22854</v>
      </c>
      <c r="I29" s="98"/>
      <c r="J29" s="98"/>
    </row>
    <row r="30" spans="1:10" ht="51" x14ac:dyDescent="0.2">
      <c r="A30" s="101" t="s">
        <v>166</v>
      </c>
      <c r="B30" s="125">
        <v>7322</v>
      </c>
      <c r="C30" s="100" t="s">
        <v>128</v>
      </c>
      <c r="D30" s="34" t="s">
        <v>168</v>
      </c>
      <c r="E30" s="34" t="s">
        <v>194</v>
      </c>
      <c r="F30" s="34" t="s">
        <v>190</v>
      </c>
      <c r="G30" s="97">
        <f t="shared" si="0"/>
        <v>180000</v>
      </c>
      <c r="H30" s="98"/>
      <c r="I30" s="98">
        <v>180000</v>
      </c>
      <c r="J30" s="98">
        <v>180000</v>
      </c>
    </row>
    <row r="31" spans="1:10" ht="51" x14ac:dyDescent="0.2">
      <c r="A31" s="101" t="s">
        <v>157</v>
      </c>
      <c r="B31" s="125">
        <v>7330</v>
      </c>
      <c r="C31" s="47" t="s">
        <v>128</v>
      </c>
      <c r="D31" s="44" t="s">
        <v>125</v>
      </c>
      <c r="E31" s="34" t="s">
        <v>194</v>
      </c>
      <c r="F31" s="34" t="s">
        <v>190</v>
      </c>
      <c r="G31" s="97">
        <f t="shared" si="0"/>
        <v>1000000</v>
      </c>
      <c r="H31" s="98"/>
      <c r="I31" s="98">
        <v>1000000</v>
      </c>
      <c r="J31" s="98">
        <v>1000000</v>
      </c>
    </row>
    <row r="32" spans="1:10" ht="51" customHeight="1" x14ac:dyDescent="0.2">
      <c r="A32" s="101" t="s">
        <v>269</v>
      </c>
      <c r="B32" s="125">
        <v>7130</v>
      </c>
      <c r="C32" s="47" t="s">
        <v>192</v>
      </c>
      <c r="D32" s="52" t="s">
        <v>127</v>
      </c>
      <c r="E32" s="99" t="s">
        <v>138</v>
      </c>
      <c r="F32" s="99" t="s">
        <v>111</v>
      </c>
      <c r="G32" s="97">
        <f t="shared" si="0"/>
        <v>460000</v>
      </c>
      <c r="H32" s="98"/>
      <c r="I32" s="98">
        <v>460000</v>
      </c>
      <c r="J32" s="98"/>
    </row>
    <row r="33" spans="1:10" ht="56.25" customHeight="1" x14ac:dyDescent="0.2">
      <c r="A33" s="102" t="s">
        <v>135</v>
      </c>
      <c r="B33" s="47" t="s">
        <v>134</v>
      </c>
      <c r="C33" s="48" t="s">
        <v>133</v>
      </c>
      <c r="D33" s="44" t="s">
        <v>132</v>
      </c>
      <c r="E33" s="34" t="s">
        <v>194</v>
      </c>
      <c r="F33" s="34" t="s">
        <v>190</v>
      </c>
      <c r="G33" s="97">
        <f t="shared" si="0"/>
        <v>2880000</v>
      </c>
      <c r="H33" s="98">
        <v>1830000</v>
      </c>
      <c r="I33" s="98">
        <v>1050000</v>
      </c>
      <c r="J33" s="98">
        <v>1050000</v>
      </c>
    </row>
    <row r="34" spans="1:10" s="130" customFormat="1" ht="75.75" customHeight="1" x14ac:dyDescent="0.2">
      <c r="A34" s="102" t="s">
        <v>167</v>
      </c>
      <c r="B34" s="102">
        <v>7693</v>
      </c>
      <c r="C34" s="131" t="s">
        <v>193</v>
      </c>
      <c r="D34" s="132" t="s">
        <v>233</v>
      </c>
      <c r="E34" s="99" t="s">
        <v>234</v>
      </c>
      <c r="F34" s="133" t="s">
        <v>235</v>
      </c>
      <c r="G34" s="97">
        <f t="shared" si="0"/>
        <v>320000</v>
      </c>
      <c r="H34" s="129">
        <v>270000</v>
      </c>
      <c r="I34" s="129">
        <v>50000</v>
      </c>
      <c r="J34" s="129">
        <v>50000</v>
      </c>
    </row>
    <row r="35" spans="1:10" s="130" customFormat="1" ht="63.75" x14ac:dyDescent="0.2">
      <c r="A35" s="96" t="s">
        <v>52</v>
      </c>
      <c r="B35" s="116" t="s">
        <v>53</v>
      </c>
      <c r="C35" s="116" t="s">
        <v>54</v>
      </c>
      <c r="D35" s="99" t="s">
        <v>55</v>
      </c>
      <c r="E35" s="99" t="s">
        <v>236</v>
      </c>
      <c r="F35" s="99" t="s">
        <v>195</v>
      </c>
      <c r="G35" s="97">
        <f t="shared" si="0"/>
        <v>338000</v>
      </c>
      <c r="H35" s="129">
        <v>0</v>
      </c>
      <c r="I35" s="129">
        <v>338000</v>
      </c>
      <c r="J35" s="129"/>
    </row>
    <row r="36" spans="1:10" ht="89.25" x14ac:dyDescent="0.2">
      <c r="A36" s="101" t="s">
        <v>205</v>
      </c>
      <c r="B36" s="125">
        <v>9800</v>
      </c>
      <c r="C36" s="47" t="s">
        <v>31</v>
      </c>
      <c r="D36" s="112" t="s">
        <v>206</v>
      </c>
      <c r="E36" s="34" t="s">
        <v>253</v>
      </c>
      <c r="F36" s="34" t="s">
        <v>195</v>
      </c>
      <c r="G36" s="97">
        <f t="shared" si="0"/>
        <v>70000</v>
      </c>
      <c r="H36" s="98">
        <v>50000</v>
      </c>
      <c r="I36" s="98">
        <v>20000</v>
      </c>
      <c r="J36" s="98">
        <v>20000</v>
      </c>
    </row>
    <row r="37" spans="1:10" s="134" customFormat="1" ht="25.5" x14ac:dyDescent="0.2">
      <c r="A37" s="155" t="s">
        <v>57</v>
      </c>
      <c r="B37" s="24" t="s">
        <v>109</v>
      </c>
      <c r="C37" s="156" t="s">
        <v>109</v>
      </c>
      <c r="D37" s="24" t="s">
        <v>116</v>
      </c>
      <c r="E37" s="24" t="s">
        <v>109</v>
      </c>
      <c r="F37" s="24" t="s">
        <v>109</v>
      </c>
      <c r="G37" s="95">
        <f t="shared" si="0"/>
        <v>47475100.370000005</v>
      </c>
      <c r="H37" s="157">
        <f>SUM(H38:H45)</f>
        <v>44985500.370000005</v>
      </c>
      <c r="I37" s="157">
        <f>SUM(I38:I45)</f>
        <v>2489600</v>
      </c>
      <c r="J37" s="157">
        <f>SUM(J38:J45)</f>
        <v>235000</v>
      </c>
    </row>
    <row r="38" spans="1:10" ht="51" x14ac:dyDescent="0.2">
      <c r="A38" s="96" t="s">
        <v>58</v>
      </c>
      <c r="B38" s="125" t="s">
        <v>59</v>
      </c>
      <c r="C38" s="125" t="s">
        <v>60</v>
      </c>
      <c r="D38" s="34" t="s">
        <v>61</v>
      </c>
      <c r="E38" s="34" t="s">
        <v>117</v>
      </c>
      <c r="F38" s="34" t="s">
        <v>190</v>
      </c>
      <c r="G38" s="97">
        <f>H38+I38</f>
        <v>20278790.370000001</v>
      </c>
      <c r="H38" s="98">
        <v>18951590.370000001</v>
      </c>
      <c r="I38" s="98">
        <v>1327200</v>
      </c>
      <c r="J38" s="98"/>
    </row>
    <row r="39" spans="1:10" ht="51" x14ac:dyDescent="0.2">
      <c r="A39" s="101" t="s">
        <v>161</v>
      </c>
      <c r="B39" s="125">
        <v>1070</v>
      </c>
      <c r="C39" s="47" t="s">
        <v>162</v>
      </c>
      <c r="D39" s="44" t="s">
        <v>169</v>
      </c>
      <c r="E39" s="34" t="s">
        <v>117</v>
      </c>
      <c r="F39" s="34" t="s">
        <v>190</v>
      </c>
      <c r="G39" s="97">
        <f t="shared" ref="G39:G45" si="1">H39+I39</f>
        <v>4783100</v>
      </c>
      <c r="H39" s="98">
        <v>4657500</v>
      </c>
      <c r="I39" s="98">
        <v>125600</v>
      </c>
      <c r="J39" s="98"/>
    </row>
    <row r="40" spans="1:10" ht="51" x14ac:dyDescent="0.2">
      <c r="A40" s="101" t="s">
        <v>158</v>
      </c>
      <c r="B40" s="125">
        <v>1010</v>
      </c>
      <c r="C40" s="47" t="s">
        <v>159</v>
      </c>
      <c r="D40" s="34" t="s">
        <v>160</v>
      </c>
      <c r="E40" s="34" t="s">
        <v>117</v>
      </c>
      <c r="F40" s="34" t="s">
        <v>190</v>
      </c>
      <c r="G40" s="97">
        <f t="shared" si="1"/>
        <v>15042100</v>
      </c>
      <c r="H40" s="98">
        <v>14332300</v>
      </c>
      <c r="I40" s="98">
        <v>709800</v>
      </c>
      <c r="J40" s="98"/>
    </row>
    <row r="41" spans="1:10" ht="51" x14ac:dyDescent="0.2">
      <c r="A41" s="101" t="s">
        <v>196</v>
      </c>
      <c r="B41" s="125">
        <v>1080</v>
      </c>
      <c r="C41" s="47" t="s">
        <v>162</v>
      </c>
      <c r="D41" s="44" t="s">
        <v>163</v>
      </c>
      <c r="E41" s="34" t="s">
        <v>117</v>
      </c>
      <c r="F41" s="34" t="s">
        <v>190</v>
      </c>
      <c r="G41" s="97">
        <f t="shared" si="1"/>
        <v>3308700</v>
      </c>
      <c r="H41" s="98">
        <v>3223700</v>
      </c>
      <c r="I41" s="98">
        <v>85000</v>
      </c>
      <c r="J41" s="98"/>
    </row>
    <row r="42" spans="1:10" s="141" customFormat="1" ht="51" x14ac:dyDescent="0.2">
      <c r="A42" s="101" t="s">
        <v>251</v>
      </c>
      <c r="B42" s="146">
        <v>7321</v>
      </c>
      <c r="C42" s="48" t="s">
        <v>128</v>
      </c>
      <c r="D42" s="44" t="s">
        <v>252</v>
      </c>
      <c r="E42" s="34" t="s">
        <v>117</v>
      </c>
      <c r="F42" s="34" t="s">
        <v>190</v>
      </c>
      <c r="G42" s="97">
        <f t="shared" si="1"/>
        <v>200000</v>
      </c>
      <c r="H42" s="98"/>
      <c r="I42" s="154">
        <v>200000</v>
      </c>
      <c r="J42" s="154">
        <v>200000</v>
      </c>
    </row>
    <row r="43" spans="1:10" s="134" customFormat="1" ht="91.5" customHeight="1" x14ac:dyDescent="0.2">
      <c r="A43" s="148" t="s">
        <v>237</v>
      </c>
      <c r="B43" s="149">
        <v>1181</v>
      </c>
      <c r="C43" s="150" t="s">
        <v>188</v>
      </c>
      <c r="D43" s="151" t="s">
        <v>238</v>
      </c>
      <c r="E43" s="152" t="s">
        <v>117</v>
      </c>
      <c r="F43" s="152" t="s">
        <v>190</v>
      </c>
      <c r="G43" s="97">
        <f t="shared" si="1"/>
        <v>490000</v>
      </c>
      <c r="H43" s="153">
        <v>490000</v>
      </c>
      <c r="I43" s="153"/>
      <c r="J43" s="153"/>
    </row>
    <row r="44" spans="1:10" ht="50.25" customHeight="1" x14ac:dyDescent="0.2">
      <c r="A44" s="101" t="s">
        <v>270</v>
      </c>
      <c r="B44" s="125">
        <v>4060</v>
      </c>
      <c r="C44" s="47" t="s">
        <v>164</v>
      </c>
      <c r="D44" s="44" t="s">
        <v>170</v>
      </c>
      <c r="E44" s="34" t="s">
        <v>118</v>
      </c>
      <c r="F44" s="34" t="s">
        <v>190</v>
      </c>
      <c r="G44" s="97">
        <v>2687910</v>
      </c>
      <c r="H44" s="98">
        <v>2482910</v>
      </c>
      <c r="I44" s="98">
        <v>5000</v>
      </c>
      <c r="J44" s="98"/>
    </row>
    <row r="45" spans="1:10" ht="51" x14ac:dyDescent="0.2">
      <c r="A45" s="96" t="s">
        <v>62</v>
      </c>
      <c r="B45" s="125" t="s">
        <v>63</v>
      </c>
      <c r="C45" s="125" t="s">
        <v>64</v>
      </c>
      <c r="D45" s="34" t="s">
        <v>65</v>
      </c>
      <c r="E45" s="34" t="s">
        <v>118</v>
      </c>
      <c r="F45" s="34" t="s">
        <v>190</v>
      </c>
      <c r="G45" s="97">
        <f t="shared" si="1"/>
        <v>884500</v>
      </c>
      <c r="H45" s="98">
        <v>847500</v>
      </c>
      <c r="I45" s="98">
        <v>37000</v>
      </c>
      <c r="J45" s="98">
        <v>35000</v>
      </c>
    </row>
    <row r="46" spans="1:10" x14ac:dyDescent="0.2">
      <c r="A46" s="103" t="s">
        <v>15</v>
      </c>
      <c r="B46" s="103" t="s">
        <v>15</v>
      </c>
      <c r="C46" s="103" t="s">
        <v>15</v>
      </c>
      <c r="D46" s="104" t="s">
        <v>66</v>
      </c>
      <c r="E46" s="104" t="s">
        <v>15</v>
      </c>
      <c r="F46" s="104" t="s">
        <v>15</v>
      </c>
      <c r="G46" s="105">
        <f>G15+G37</f>
        <v>70721145.560000002</v>
      </c>
      <c r="H46" s="105">
        <f>H15+H37</f>
        <v>65103545.560000002</v>
      </c>
      <c r="I46" s="105">
        <f>I15+I37</f>
        <v>5617600</v>
      </c>
      <c r="J46" s="105">
        <f>J15+J37</f>
        <v>2535000</v>
      </c>
    </row>
    <row r="47" spans="1:10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</row>
    <row r="48" spans="1:10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</row>
    <row r="49" spans="1:10" x14ac:dyDescent="0.2">
      <c r="A49" s="126"/>
      <c r="B49" s="30"/>
      <c r="C49" s="126"/>
      <c r="D49" s="126"/>
      <c r="E49" s="126"/>
      <c r="F49" s="126"/>
      <c r="G49" s="126"/>
      <c r="H49" s="126"/>
      <c r="I49" s="30"/>
      <c r="J49" s="126"/>
    </row>
    <row r="50" spans="1:10" x14ac:dyDescent="0.2">
      <c r="A50" s="126"/>
      <c r="B50" s="30" t="s">
        <v>16</v>
      </c>
      <c r="C50" s="126"/>
      <c r="D50" s="126"/>
      <c r="E50" s="126"/>
      <c r="F50" s="30" t="s">
        <v>198</v>
      </c>
      <c r="G50" s="126"/>
      <c r="H50" s="126"/>
      <c r="I50" s="126"/>
      <c r="J50" s="126"/>
    </row>
    <row r="51" spans="1:10" x14ac:dyDescent="0.2">
      <c r="A51" s="244"/>
      <c r="B51" s="244"/>
      <c r="C51" s="244"/>
      <c r="D51" s="244"/>
      <c r="E51" s="244"/>
      <c r="F51" s="244"/>
      <c r="G51" s="244"/>
      <c r="H51" s="244"/>
      <c r="I51" s="244"/>
      <c r="J51" s="244"/>
    </row>
  </sheetData>
  <mergeCells count="17">
    <mergeCell ref="A51:J51"/>
    <mergeCell ref="A8:J8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F6:J6"/>
    <mergeCell ref="F1:J1"/>
    <mergeCell ref="F2:J2"/>
    <mergeCell ref="F3:J3"/>
    <mergeCell ref="F4:J4"/>
    <mergeCell ref="F5:J5"/>
  </mergeCells>
  <pageMargins left="0.196850393700787" right="0.196850393700787" top="0.39370078740157499" bottom="0.196850393700787" header="0" footer="0"/>
  <pageSetup paperSize="9" scale="90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Layout" zoomScaleNormal="100" workbookViewId="0">
      <selection activeCell="G5" sqref="G5:J5"/>
    </sheetView>
  </sheetViews>
  <sheetFormatPr defaultColWidth="8.85546875" defaultRowHeight="12.75" x14ac:dyDescent="0.2"/>
  <cols>
    <col min="1" max="3" width="12.140625" style="141" customWidth="1"/>
    <col min="4" max="4" width="30.7109375" style="141" customWidth="1"/>
    <col min="5" max="5" width="32.85546875" style="141" customWidth="1"/>
    <col min="6" max="10" width="15.42578125" style="141" customWidth="1"/>
    <col min="11" max="16" width="13.7109375" style="141" customWidth="1"/>
    <col min="17" max="16384" width="8.85546875" style="141"/>
  </cols>
  <sheetData>
    <row r="1" spans="1:16" x14ac:dyDescent="0.2">
      <c r="A1" s="159"/>
      <c r="B1" s="159"/>
      <c r="C1" s="159"/>
      <c r="D1" s="159"/>
      <c r="E1" s="159"/>
      <c r="F1" s="159"/>
      <c r="G1" s="159" t="s">
        <v>119</v>
      </c>
      <c r="H1" s="159"/>
      <c r="I1" s="159"/>
      <c r="J1" s="159"/>
    </row>
    <row r="2" spans="1:16" x14ac:dyDescent="0.2">
      <c r="A2" s="159"/>
      <c r="B2" s="159"/>
      <c r="C2" s="159"/>
      <c r="D2" s="159"/>
      <c r="E2" s="159"/>
      <c r="F2" s="159"/>
      <c r="G2" s="159" t="s">
        <v>19</v>
      </c>
      <c r="H2" s="159"/>
      <c r="I2" s="159"/>
      <c r="J2" s="159"/>
    </row>
    <row r="3" spans="1:16" x14ac:dyDescent="0.2">
      <c r="A3" s="159"/>
      <c r="B3" s="159"/>
      <c r="C3" s="159"/>
      <c r="D3" s="159"/>
      <c r="E3" s="159"/>
      <c r="F3" s="159"/>
      <c r="G3" s="223" t="s">
        <v>144</v>
      </c>
      <c r="H3" s="223"/>
      <c r="I3" s="223"/>
      <c r="J3" s="223"/>
    </row>
    <row r="4" spans="1:16" x14ac:dyDescent="0.2">
      <c r="A4" s="159"/>
      <c r="B4" s="159"/>
      <c r="C4" s="159"/>
      <c r="D4" s="159"/>
      <c r="E4" s="159"/>
      <c r="F4" s="159"/>
      <c r="G4" s="223" t="s">
        <v>296</v>
      </c>
      <c r="H4" s="223"/>
      <c r="I4" s="223"/>
      <c r="J4" s="223"/>
    </row>
    <row r="5" spans="1:16" x14ac:dyDescent="0.2">
      <c r="A5" s="159"/>
      <c r="B5" s="159"/>
      <c r="C5" s="159"/>
      <c r="D5" s="159"/>
      <c r="E5" s="159"/>
      <c r="F5" s="159"/>
      <c r="G5" s="223" t="s">
        <v>143</v>
      </c>
      <c r="H5" s="223"/>
      <c r="I5" s="223"/>
      <c r="J5" s="223"/>
    </row>
    <row r="6" spans="1:16" x14ac:dyDescent="0.2">
      <c r="A6" s="159"/>
      <c r="B6" s="159"/>
      <c r="C6" s="159"/>
      <c r="D6" s="159"/>
      <c r="E6" s="159"/>
      <c r="F6" s="159"/>
      <c r="G6" s="223" t="s">
        <v>144</v>
      </c>
      <c r="H6" s="223"/>
      <c r="I6" s="223"/>
      <c r="J6" s="223"/>
    </row>
    <row r="7" spans="1:16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</row>
    <row r="8" spans="1:16" x14ac:dyDescent="0.2">
      <c r="A8" s="234" t="s">
        <v>120</v>
      </c>
      <c r="B8" s="234"/>
      <c r="C8" s="234"/>
      <c r="D8" s="234"/>
      <c r="E8" s="234"/>
      <c r="F8" s="234"/>
      <c r="G8" s="234"/>
      <c r="H8" s="234"/>
      <c r="I8" s="234"/>
      <c r="J8" s="234"/>
      <c r="K8" s="3"/>
      <c r="L8" s="3"/>
      <c r="M8" s="3"/>
      <c r="N8" s="3"/>
      <c r="O8" s="3"/>
      <c r="P8" s="3"/>
    </row>
    <row r="9" spans="1:16" x14ac:dyDescent="0.2">
      <c r="A9" s="234" t="s">
        <v>131</v>
      </c>
      <c r="B9" s="234"/>
      <c r="C9" s="234"/>
      <c r="D9" s="234"/>
      <c r="E9" s="234"/>
      <c r="F9" s="234"/>
      <c r="G9" s="234"/>
      <c r="H9" s="234"/>
      <c r="I9" s="234"/>
      <c r="J9" s="234"/>
      <c r="K9" s="3"/>
      <c r="L9" s="3"/>
      <c r="M9" s="3"/>
      <c r="N9" s="3"/>
      <c r="O9" s="3"/>
      <c r="P9" s="3"/>
    </row>
    <row r="10" spans="1:16" x14ac:dyDescent="0.2">
      <c r="A10" s="13" t="s">
        <v>17</v>
      </c>
      <c r="B10" s="161"/>
      <c r="C10" s="161"/>
      <c r="D10" s="161"/>
      <c r="E10" s="161"/>
      <c r="F10" s="161"/>
      <c r="G10" s="161"/>
      <c r="H10" s="161"/>
      <c r="I10" s="161"/>
      <c r="J10" s="161"/>
      <c r="K10" s="4"/>
      <c r="L10" s="4"/>
      <c r="M10" s="4"/>
      <c r="N10" s="4"/>
      <c r="O10" s="4"/>
      <c r="P10" s="4"/>
    </row>
    <row r="11" spans="1:16" ht="13.9" customHeight="1" x14ac:dyDescent="0.2">
      <c r="A11" s="15" t="s">
        <v>18</v>
      </c>
      <c r="B11" s="159"/>
      <c r="C11" s="159"/>
      <c r="D11" s="159"/>
      <c r="E11" s="159"/>
      <c r="F11" s="159"/>
      <c r="G11" s="159"/>
      <c r="H11" s="159"/>
      <c r="I11" s="159"/>
      <c r="J11" s="16" t="s">
        <v>23</v>
      </c>
    </row>
    <row r="12" spans="1:16" x14ac:dyDescent="0.2">
      <c r="A12" s="15"/>
      <c r="B12" s="159"/>
      <c r="C12" s="159"/>
      <c r="D12" s="159"/>
      <c r="E12" s="159"/>
      <c r="F12" s="159"/>
      <c r="G12" s="159"/>
      <c r="H12" s="159"/>
      <c r="I12" s="159"/>
      <c r="J12" s="159"/>
      <c r="P12" s="8"/>
    </row>
    <row r="13" spans="1:16" ht="109.5" customHeight="1" x14ac:dyDescent="0.2">
      <c r="A13" s="158" t="s">
        <v>24</v>
      </c>
      <c r="B13" s="158" t="s">
        <v>25</v>
      </c>
      <c r="C13" s="158" t="s">
        <v>26</v>
      </c>
      <c r="D13" s="158" t="s">
        <v>69</v>
      </c>
      <c r="E13" s="158" t="s">
        <v>121</v>
      </c>
      <c r="F13" s="158" t="s">
        <v>82</v>
      </c>
      <c r="G13" s="158" t="s">
        <v>83</v>
      </c>
      <c r="H13" s="158" t="s">
        <v>84</v>
      </c>
      <c r="I13" s="158" t="s">
        <v>122</v>
      </c>
      <c r="J13" s="158" t="s">
        <v>86</v>
      </c>
      <c r="P13" s="8"/>
    </row>
    <row r="14" spans="1:16" x14ac:dyDescent="0.2">
      <c r="A14" s="158">
        <v>1</v>
      </c>
      <c r="B14" s="158">
        <v>2</v>
      </c>
      <c r="C14" s="158">
        <v>3</v>
      </c>
      <c r="D14" s="158">
        <v>4</v>
      </c>
      <c r="E14" s="158">
        <v>5</v>
      </c>
      <c r="F14" s="158">
        <v>6</v>
      </c>
      <c r="G14" s="158">
        <v>7</v>
      </c>
      <c r="H14" s="158">
        <v>8</v>
      </c>
      <c r="I14" s="158">
        <v>9</v>
      </c>
      <c r="J14" s="158">
        <v>10</v>
      </c>
      <c r="P14" s="8"/>
    </row>
    <row r="15" spans="1:16" x14ac:dyDescent="0.2">
      <c r="A15" s="37" t="s">
        <v>28</v>
      </c>
      <c r="B15" s="38"/>
      <c r="C15" s="39"/>
      <c r="D15" s="40" t="s">
        <v>29</v>
      </c>
      <c r="E15" s="38"/>
      <c r="F15" s="38"/>
      <c r="G15" s="38"/>
      <c r="H15" s="38"/>
      <c r="I15" s="39">
        <v>338000</v>
      </c>
      <c r="J15" s="38"/>
      <c r="P15" s="8"/>
    </row>
    <row r="16" spans="1:16" x14ac:dyDescent="0.2">
      <c r="A16" s="37" t="s">
        <v>30</v>
      </c>
      <c r="B16" s="38"/>
      <c r="C16" s="39"/>
      <c r="D16" s="40" t="s">
        <v>29</v>
      </c>
      <c r="E16" s="38"/>
      <c r="F16" s="38"/>
      <c r="G16" s="38"/>
      <c r="H16" s="38"/>
      <c r="I16" s="39"/>
      <c r="J16" s="38"/>
      <c r="P16" s="8"/>
    </row>
    <row r="17" spans="1:16" ht="25.5" x14ac:dyDescent="0.2">
      <c r="A17" s="47" t="s">
        <v>52</v>
      </c>
      <c r="B17" s="47" t="s">
        <v>53</v>
      </c>
      <c r="C17" s="48" t="s">
        <v>54</v>
      </c>
      <c r="D17" s="44" t="s">
        <v>55</v>
      </c>
      <c r="E17" s="158"/>
      <c r="F17" s="158"/>
      <c r="G17" s="158"/>
      <c r="H17" s="158"/>
      <c r="I17" s="51">
        <v>338000</v>
      </c>
      <c r="J17" s="158"/>
      <c r="P17" s="8"/>
    </row>
    <row r="18" spans="1:16" x14ac:dyDescent="0.2">
      <c r="A18" s="47"/>
      <c r="B18" s="158"/>
      <c r="C18" s="51"/>
      <c r="D18" s="56" t="s">
        <v>123</v>
      </c>
      <c r="E18" s="158"/>
      <c r="F18" s="158"/>
      <c r="G18" s="158"/>
      <c r="H18" s="158"/>
      <c r="I18" s="51"/>
      <c r="J18" s="158"/>
      <c r="P18" s="8"/>
    </row>
    <row r="19" spans="1:16" ht="30" customHeight="1" x14ac:dyDescent="0.2">
      <c r="A19" s="106"/>
      <c r="B19" s="107"/>
      <c r="C19" s="55"/>
      <c r="D19" s="108"/>
      <c r="E19" s="174" t="s">
        <v>124</v>
      </c>
      <c r="F19" s="174"/>
      <c r="G19" s="174"/>
      <c r="H19" s="174"/>
      <c r="I19" s="54">
        <f>100000-27000</f>
        <v>73000</v>
      </c>
      <c r="J19" s="174"/>
      <c r="P19" s="8"/>
    </row>
    <row r="20" spans="1:16" ht="63.75" x14ac:dyDescent="0.2">
      <c r="A20" s="106"/>
      <c r="B20" s="107"/>
      <c r="C20" s="55"/>
      <c r="D20" s="108"/>
      <c r="E20" s="174" t="s">
        <v>129</v>
      </c>
      <c r="F20" s="174"/>
      <c r="G20" s="174"/>
      <c r="H20" s="174"/>
      <c r="I20" s="54">
        <v>50000</v>
      </c>
      <c r="J20" s="174"/>
      <c r="P20" s="8"/>
    </row>
    <row r="21" spans="1:16" ht="43.5" customHeight="1" x14ac:dyDescent="0.2">
      <c r="A21" s="106"/>
      <c r="B21" s="107"/>
      <c r="C21" s="55"/>
      <c r="D21" s="108"/>
      <c r="E21" s="174" t="s">
        <v>130</v>
      </c>
      <c r="F21" s="174"/>
      <c r="G21" s="174"/>
      <c r="H21" s="174"/>
      <c r="I21" s="54">
        <v>188000</v>
      </c>
      <c r="J21" s="174"/>
      <c r="P21" s="8"/>
    </row>
    <row r="22" spans="1:16" ht="51" x14ac:dyDescent="0.2">
      <c r="A22" s="106"/>
      <c r="B22" s="107"/>
      <c r="C22" s="55"/>
      <c r="D22" s="108"/>
      <c r="E22" s="174" t="s">
        <v>265</v>
      </c>
      <c r="F22" s="174"/>
      <c r="G22" s="174"/>
      <c r="H22" s="174"/>
      <c r="I22" s="54">
        <v>27000</v>
      </c>
      <c r="J22" s="174"/>
      <c r="P22" s="8"/>
    </row>
    <row r="23" spans="1:16" x14ac:dyDescent="0.2">
      <c r="A23" s="38" t="s">
        <v>77</v>
      </c>
      <c r="B23" s="38" t="s">
        <v>77</v>
      </c>
      <c r="C23" s="38" t="s">
        <v>77</v>
      </c>
      <c r="D23" s="38" t="s">
        <v>66</v>
      </c>
      <c r="E23" s="38" t="s">
        <v>77</v>
      </c>
      <c r="F23" s="38" t="s">
        <v>77</v>
      </c>
      <c r="G23" s="38" t="s">
        <v>77</v>
      </c>
      <c r="H23" s="38" t="s">
        <v>76</v>
      </c>
      <c r="I23" s="39">
        <v>338000</v>
      </c>
      <c r="J23" s="38" t="s">
        <v>77</v>
      </c>
      <c r="P23" s="8"/>
    </row>
    <row r="24" spans="1:16" x14ac:dyDescent="0.2">
      <c r="A24" s="15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16" x14ac:dyDescent="0.2">
      <c r="A25" s="159"/>
      <c r="B25" s="159"/>
      <c r="C25" s="159"/>
      <c r="D25" s="159"/>
      <c r="E25" s="159"/>
      <c r="F25" s="159"/>
      <c r="G25" s="159"/>
      <c r="H25" s="159"/>
      <c r="I25" s="159"/>
      <c r="J25" s="159"/>
    </row>
    <row r="26" spans="1:16" x14ac:dyDescent="0.2">
      <c r="A26" s="159"/>
      <c r="B26" s="30" t="s">
        <v>16</v>
      </c>
      <c r="C26" s="159"/>
      <c r="D26" s="159"/>
      <c r="E26" s="159"/>
      <c r="F26" s="159"/>
      <c r="G26" s="30" t="s">
        <v>198</v>
      </c>
      <c r="H26" s="159"/>
      <c r="J26" s="159"/>
    </row>
    <row r="27" spans="1:16" x14ac:dyDescent="0.2">
      <c r="A27" s="159"/>
      <c r="B27" s="159"/>
      <c r="C27" s="159"/>
      <c r="D27" s="159"/>
      <c r="E27" s="159"/>
      <c r="F27" s="159"/>
      <c r="G27" s="159"/>
      <c r="H27" s="159"/>
      <c r="I27" s="159"/>
      <c r="J27" s="159"/>
    </row>
  </sheetData>
  <mergeCells count="6">
    <mergeCell ref="A9:J9"/>
    <mergeCell ref="G3:J3"/>
    <mergeCell ref="G4:J4"/>
    <mergeCell ref="G5:J5"/>
    <mergeCell ref="G6:J6"/>
    <mergeCell ref="A8:J8"/>
  </mergeCells>
  <pageMargins left="0.196850393700787" right="0.13270833333333334" top="0.39370078740157499" bottom="0.170625" header="0" footer="0"/>
  <pageSetup paperSize="9" scale="9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дод8</vt:lpstr>
      <vt:lpstr>дод6!Область_печати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2021-12-09T15:44:54Z</cp:lastPrinted>
  <dcterms:created xsi:type="dcterms:W3CDTF">2020-12-23T06:51:23Z</dcterms:created>
  <dcterms:modified xsi:type="dcterms:W3CDTF">2021-12-20T12:47:43Z</dcterms:modified>
</cp:coreProperties>
</file>