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5" windowWidth="13290" windowHeight="12660"/>
  </bookViews>
  <sheets>
    <sheet name="Дод.1" sheetId="16" r:id="rId1"/>
    <sheet name="Дод.3" sheetId="13" r:id="rId2"/>
    <sheet name="дод5" sheetId="17" r:id="rId3"/>
    <sheet name="дод7" sheetId="15" r:id="rId4"/>
    <sheet name="дод8" sheetId="18" r:id="rId5"/>
  </sheets>
  <definedNames>
    <definedName name="_xlnm.Print_Area" localSheetId="0">Дод.1!$A$1:$F$89</definedName>
    <definedName name="_xlnm.Print_Area" localSheetId="1">Дод.3!$A$1:$P$75</definedName>
    <definedName name="_xlnm.Print_Area" localSheetId="2">дод5!$A$1:$D$63</definedName>
    <definedName name="_xlnm.Print_Area" localSheetId="3">дод7!$A$1:$J$67</definedName>
    <definedName name="_xlnm.Print_Area" localSheetId="4">дод8!$A$1:$J$22</definedName>
  </definedNames>
  <calcPr calcId="145621"/>
</workbook>
</file>

<file path=xl/calcChain.xml><?xml version="1.0" encoding="utf-8"?>
<calcChain xmlns="http://schemas.openxmlformats.org/spreadsheetml/2006/main">
  <c r="D78" i="16" l="1"/>
  <c r="D83" i="16"/>
  <c r="D80" i="16" s="1"/>
  <c r="D79" i="16" s="1"/>
  <c r="I15" i="18"/>
  <c r="I19" i="18"/>
  <c r="D42" i="17" l="1"/>
  <c r="D25" i="17"/>
  <c r="D23" i="17"/>
  <c r="D21" i="17"/>
  <c r="D19" i="17"/>
  <c r="D15" i="17"/>
  <c r="D41" i="17" s="1"/>
  <c r="D40" i="17" l="1"/>
  <c r="I59" i="15" l="1"/>
  <c r="H59" i="15"/>
  <c r="G38" i="15"/>
  <c r="H14" i="15"/>
  <c r="G28" i="15"/>
  <c r="O68" i="13" l="1"/>
  <c r="K68" i="13"/>
  <c r="J68" i="13"/>
  <c r="E37" i="13"/>
  <c r="F37" i="13"/>
  <c r="P42" i="13"/>
  <c r="H17" i="13" l="1"/>
  <c r="E36" i="13"/>
  <c r="F36" i="13"/>
  <c r="C86" i="16" l="1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E17" i="13" l="1"/>
  <c r="F17" i="13"/>
  <c r="P32" i="13"/>
  <c r="P31" i="13"/>
  <c r="G17" i="13" l="1"/>
  <c r="G62" i="15" l="1"/>
  <c r="G25" i="15" l="1"/>
  <c r="P30" i="13"/>
  <c r="P29" i="13"/>
  <c r="L17" i="13" l="1"/>
  <c r="G56" i="15" l="1"/>
  <c r="O37" i="13" l="1"/>
  <c r="O36" i="13" s="1"/>
  <c r="O67" i="13"/>
  <c r="K67" i="13"/>
  <c r="J67" i="13"/>
  <c r="G44" i="15"/>
  <c r="G43" i="15"/>
  <c r="O72" i="13" l="1"/>
  <c r="G27" i="15"/>
  <c r="G18" i="15"/>
  <c r="G17" i="15"/>
  <c r="G61" i="15" l="1"/>
  <c r="G60" i="15"/>
  <c r="G58" i="15"/>
  <c r="G57" i="15"/>
  <c r="G55" i="15"/>
  <c r="G54" i="15"/>
  <c r="G53" i="15"/>
  <c r="I52" i="15"/>
  <c r="H52" i="15"/>
  <c r="G51" i="15"/>
  <c r="G50" i="15"/>
  <c r="G49" i="15"/>
  <c r="G48" i="15"/>
  <c r="G47" i="15"/>
  <c r="G46" i="15"/>
  <c r="G45" i="15"/>
  <c r="G42" i="15"/>
  <c r="I41" i="15"/>
  <c r="H41" i="15"/>
  <c r="G39" i="15"/>
  <c r="G37" i="15"/>
  <c r="G36" i="15"/>
  <c r="G35" i="15"/>
  <c r="G34" i="15"/>
  <c r="G33" i="15"/>
  <c r="G32" i="15"/>
  <c r="G31" i="15"/>
  <c r="G30" i="15"/>
  <c r="J29" i="15"/>
  <c r="I29" i="15"/>
  <c r="H29" i="15"/>
  <c r="G24" i="15"/>
  <c r="G23" i="15"/>
  <c r="G22" i="15"/>
  <c r="G21" i="15"/>
  <c r="G20" i="15"/>
  <c r="G19" i="15"/>
  <c r="G16" i="15"/>
  <c r="G15" i="15"/>
  <c r="J14" i="15"/>
  <c r="I14" i="15"/>
  <c r="G59" i="15" l="1"/>
  <c r="J63" i="15"/>
  <c r="G29" i="15"/>
  <c r="G52" i="15"/>
  <c r="I63" i="15"/>
  <c r="G41" i="15"/>
  <c r="H63" i="15"/>
  <c r="G14" i="15"/>
  <c r="G63" i="15" l="1"/>
  <c r="L16" i="13"/>
  <c r="L50" i="13"/>
  <c r="K51" i="13"/>
  <c r="K50" i="13" s="1"/>
  <c r="J50" i="13"/>
  <c r="H50" i="13"/>
  <c r="G50" i="13"/>
  <c r="E50" i="13"/>
  <c r="F50" i="13"/>
  <c r="J59" i="13" l="1"/>
  <c r="E59" i="13"/>
  <c r="J37" i="13"/>
  <c r="P35" i="13" l="1"/>
  <c r="P34" i="13"/>
  <c r="H16" i="13" l="1"/>
  <c r="G16" i="13"/>
  <c r="L37" i="13" l="1"/>
  <c r="L36" i="13" s="1"/>
  <c r="K37" i="13"/>
  <c r="K36" i="13" s="1"/>
  <c r="J36" i="13"/>
  <c r="H37" i="13"/>
  <c r="G37" i="13"/>
  <c r="G36" i="13" s="1"/>
  <c r="F68" i="13"/>
  <c r="F67" i="13" s="1"/>
  <c r="F16" i="13"/>
  <c r="P33" i="13"/>
  <c r="E68" i="13" l="1"/>
  <c r="E67" i="13" s="1"/>
  <c r="P71" i="13"/>
  <c r="P27" i="13" l="1"/>
  <c r="L59" i="13" l="1"/>
  <c r="K59" i="13"/>
  <c r="P51" i="13"/>
  <c r="J17" i="13"/>
  <c r="J16" i="13" s="1"/>
  <c r="H59" i="13"/>
  <c r="G59" i="13"/>
  <c r="F59" i="13"/>
  <c r="F72" i="13" s="1"/>
  <c r="E16" i="13"/>
  <c r="E72" i="13" s="1"/>
  <c r="P59" i="13"/>
  <c r="P61" i="13"/>
  <c r="P60" i="13"/>
  <c r="P25" i="13"/>
  <c r="P23" i="13"/>
  <c r="P26" i="13"/>
  <c r="P22" i="13"/>
  <c r="P21" i="13"/>
  <c r="P20" i="13"/>
  <c r="J72" i="13" l="1"/>
  <c r="P50" i="13"/>
  <c r="H72" i="13"/>
  <c r="K72" i="13"/>
  <c r="L72" i="13"/>
  <c r="G72" i="13"/>
  <c r="P72" i="13" l="1"/>
  <c r="P70" i="13"/>
  <c r="P69" i="13"/>
  <c r="P68" i="13"/>
  <c r="P67" i="13"/>
  <c r="P49" i="13"/>
  <c r="P48" i="13"/>
  <c r="P47" i="13"/>
  <c r="P46" i="13"/>
  <c r="P45" i="13"/>
  <c r="P44" i="13"/>
  <c r="P43" i="13"/>
  <c r="P41" i="13"/>
  <c r="P40" i="13"/>
  <c r="P39" i="13"/>
  <c r="P38" i="13"/>
  <c r="P37" i="13"/>
  <c r="P36" i="13"/>
  <c r="P66" i="13"/>
  <c r="P64" i="13"/>
  <c r="P63" i="13"/>
  <c r="P62" i="13"/>
  <c r="P58" i="13"/>
  <c r="P57" i="13"/>
  <c r="P56" i="13"/>
  <c r="P55" i="13"/>
  <c r="P54" i="13"/>
  <c r="P53" i="13"/>
  <c r="P52" i="13"/>
  <c r="P19" i="13"/>
  <c r="P18" i="13"/>
  <c r="P17" i="13"/>
  <c r="P16" i="13"/>
</calcChain>
</file>

<file path=xl/sharedStrings.xml><?xml version="1.0" encoding="utf-8"?>
<sst xmlns="http://schemas.openxmlformats.org/spreadsheetml/2006/main" count="703" uniqueCount="323">
  <si>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</si>
  <si>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</si>
  <si>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</si>
  <si>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</si>
  <si>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</si>
  <si>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</si>
  <si>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</si>
  <si>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</si>
  <si>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</si>
  <si>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</si>
  <si>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</si>
  <si>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</si>
  <si>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</si>
  <si>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</si>
  <si>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</si>
  <si>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</si>
  <si>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</si>
  <si>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</si>
  <si>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</si>
  <si>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</si>
  <si>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</si>
  <si>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</si>
  <si>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</si>
  <si>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</si>
  <si>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</si>
  <si>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</si>
  <si>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</si>
  <si>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</si>
  <si>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</si>
  <si>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</si>
  <si>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</si>
  <si>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</si>
  <si>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</si>
  <si>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</si>
  <si>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</si>
  <si>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</si>
  <si>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</si>
  <si>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</si>
  <si>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</si>
  <si>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</si>
  <si>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</si>
  <si>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</si>
  <si>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</si>
  <si>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</si>
  <si>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</si>
  <si>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</si>
  <si>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</si>
  <si>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</si>
  <si>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</si>
  <si>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</si>
  <si>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</si>
  <si>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</si>
  <si>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</si>
  <si>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</si>
  <si>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</si>
  <si>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</si>
  <si>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8340</t>
  </si>
  <si>
    <t>0540</t>
  </si>
  <si>
    <t>Природоохоронні заходи за рахунок цільових фондів</t>
  </si>
  <si>
    <t>Інші субвенції з місцевого бюджету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</si>
  <si>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</si>
  <si>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</si>
  <si>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</si>
  <si>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</si>
  <si>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</si>
  <si>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</si>
  <si>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</si>
  <si>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</si>
  <si>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</si>
  <si>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</si>
  <si>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</si>
  <si>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</si>
  <si>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</si>
  <si>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</si>
  <si>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</si>
  <si>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</si>
  <si>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</si>
  <si>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</si>
  <si>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</si>
  <si>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</si>
  <si>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</si>
  <si>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</si>
  <si>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0990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</si>
  <si>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</si>
  <si>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</si>
  <si>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</si>
  <si>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</si>
  <si>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</si>
  <si>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</si>
  <si>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</si>
  <si>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</si>
  <si>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</si>
  <si>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</si>
  <si>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</si>
  <si>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</si>
  <si>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</si>
  <si>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</si>
  <si>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</si>
  <si>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</si>
  <si>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</si>
  <si>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</si>
  <si>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</si>
  <si>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</si>
  <si>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</si>
  <si>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</si>
  <si>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</si>
  <si>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соціальної підтримки дітей Смолінської селищної територіальної громади на 2021 рік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</si>
  <si>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</si>
  <si>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</si>
  <si>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</si>
  <si>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"Про бюджет Смолінської селищної територіальної громади на 2022 рік"</t>
  </si>
  <si>
    <t>0113160</t>
  </si>
  <si>
    <t>0113032</t>
  </si>
  <si>
    <t>0456</t>
  </si>
  <si>
    <t>0443</t>
  </si>
  <si>
    <t>Членські внески до асоціацій органів місцевого самоврядування</t>
  </si>
  <si>
    <t>0490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</si>
  <si>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</si>
  <si>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</si>
  <si>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</si>
  <si>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</si>
  <si>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Програма економічного і соціального розвитку Смолінської селищної територіальної громади на 2021-2024 роки</t>
  </si>
  <si>
    <t>Надання інших пільг окремим категоріям громадян відповідно до законодавства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</si>
  <si>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</si>
  <si>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Рішення сесії Смолінської селищної ради від 09.07.2021 року № 150</t>
  </si>
  <si>
    <t>0117680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</si>
  <si>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</si>
  <si>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</si>
  <si>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Програма охорони навколишнього природного середовища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</si>
  <si>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</si>
  <si>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</si>
  <si>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</si>
  <si>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М.МАЗУРА</t>
  </si>
  <si>
    <t>06110160</t>
  </si>
  <si>
    <t>Розроблення схем планування та забудови територій (містобудівної документації)</t>
  </si>
  <si>
    <t>Рішення сесії Смолінської селищної ради від 10 квітня 2020 року № 429 в редакції рішення селищної ради від 09.07.2021 року № 150</t>
  </si>
  <si>
    <t>Комплексна цільова програма для пільгових категорій населення Смолінської селищної територіальної громади на 2021-2023 роки</t>
  </si>
  <si>
    <t>Рішення сесії Смолінської селищної ради від 18 грудня 2020 року № 35</t>
  </si>
  <si>
    <t>Програма призначення і виплати компенсацій фізичним особам, які надають соціальні послуги на 2021-2023 роки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</si>
  <si>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</si>
  <si>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</si>
  <si>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розвитку земельних відносин та містобудівної діяльності Смолінської селищної територіальної громади на 2021-2024 роки</t>
  </si>
  <si>
    <t>Рішення сесії Смолінської селищної ради від 09 липня 2021 року № 150</t>
  </si>
  <si>
    <t>0611142</t>
  </si>
  <si>
    <t>Інші програми та заходи у сфері освіти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</si>
  <si>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</si>
  <si>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3031</t>
  </si>
  <si>
    <t>1030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</si>
  <si>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</si>
  <si>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</si>
  <si>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</si>
  <si>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</si>
  <si>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7350</t>
  </si>
  <si>
    <t>Відділ освіти Смолінської селищної ради</t>
  </si>
  <si>
    <t>Відділ освіти Смолінської селищної рад</t>
  </si>
  <si>
    <t>Надання спеціалізованої освіти мистецькими школами</t>
  </si>
  <si>
    <t>1142</t>
  </si>
  <si>
    <t>Орган з питань фінансів</t>
  </si>
  <si>
    <t>3718710</t>
  </si>
  <si>
    <t>8710</t>
  </si>
  <si>
    <t>Резервний фонд місцевого бюджету</t>
  </si>
  <si>
    <t>0810160</t>
  </si>
  <si>
    <t>0812020</t>
  </si>
  <si>
    <t>0812111</t>
  </si>
  <si>
    <t>0813031</t>
  </si>
  <si>
    <t>0813032</t>
  </si>
  <si>
    <t>0813104</t>
  </si>
  <si>
    <t>0813160</t>
  </si>
  <si>
    <t>0813242</t>
  </si>
  <si>
    <t>Відділ будівництва, земельних ресурсів, архітертури та житлово - комунального господарства</t>
  </si>
  <si>
    <t>Відділ соціального захисту , соціального забезпечення та охорони здоровя</t>
  </si>
  <si>
    <t>0800000</t>
  </si>
  <si>
    <t>0119800</t>
  </si>
  <si>
    <t>Субвеція з місцевого бюджету державному бюджету на виконання програм соціально - економічного розвитку регіонів , в.т.ч :</t>
  </si>
  <si>
    <t xml:space="preserve"> "Комплексна програма профілактики злочинності і правопорушень на 2021 - 2025 роки" </t>
  </si>
  <si>
    <t>субвенція Кіровоградському обласному територіальгному центру комплектування та соціальної підтримки на заходи та роботи з територіальної оборони</t>
  </si>
  <si>
    <t xml:space="preserve">Субвеція з місцевого бюджету державному бюджету на виконання програм соціально - економічного розвитку регіонів </t>
  </si>
  <si>
    <t xml:space="preserve">видатків бюджету Смолінської селищної територіальної громади на 2022 рік , визначених у додатку 3 до </t>
  </si>
  <si>
    <t>рішення Смолінської селищної ради від 10 грудня 2021 року №243 "Про бюджет Смолінської селищної територіальної громади на 2022 рік"( нова редакція)</t>
  </si>
  <si>
    <t>РОЗПОДІЛ</t>
  </si>
  <si>
    <t>Про внесення змін до рішення Смолінської селищної ради від 10.12.2021 р. №243</t>
  </si>
  <si>
    <t>Розподіл витрат бюджету Смолінської теритолріальної громади  на реалізацію місцевих програм у 2022 році,</t>
  </si>
  <si>
    <t xml:space="preserve">визначених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 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</si>
  <si>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</si>
  <si>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Програма економічного і соціального розвитку Смолінської селищної територіальної громади на 2021-2024 роки  (заходи з територіальної оборони)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</si>
  <si>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</si>
  <si>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</si>
  <si>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</si>
  <si>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</si>
  <si>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"Про внесення змін до рішення Смолінської селищної ради від 10.12.2021 р. №243"Про бюджет Смолінської селищної територіальної громади на 2022 рік"</t>
  </si>
  <si>
    <t>0118240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</si>
  <si>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</si>
  <si>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0380</t>
  </si>
  <si>
    <t>Заходи та робота з територіальної оборони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</si>
  <si>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</si>
  <si>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</si>
  <si>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</si>
  <si>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</si>
  <si>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</si>
  <si>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</si>
  <si>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</si>
  <si>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</si>
  <si>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</si>
  <si>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</si>
  <si>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</si>
  <si>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</si>
  <si>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</si>
  <si>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</si>
  <si>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</si>
  <si>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</si>
  <si>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</si>
  <si>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</si>
  <si>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</si>
  <si>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</si>
  <si>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</si>
  <si>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</si>
  <si>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</si>
  <si>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</si>
  <si>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</si>
  <si>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</si>
  <si>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</si>
  <si>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</si>
  <si>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</si>
  <si>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</si>
  <si>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</si>
  <si>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</si>
  <si>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</si>
  <si>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</si>
  <si>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</si>
  <si>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</si>
  <si>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</si>
  <si>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</si>
  <si>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</si>
  <si>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</si>
  <si>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</si>
  <si>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</si>
  <si>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</si>
  <si>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</si>
  <si>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</si>
  <si>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</si>
  <si>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</si>
  <si>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</si>
  <si>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</si>
  <si>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</si>
  <si>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</si>
  <si>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</si>
  <si>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</si>
  <si>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</si>
  <si>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</si>
  <si>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</si>
  <si>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</si>
  <si>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</si>
  <si>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</si>
  <si>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</si>
  <si>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</si>
  <si>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</si>
  <si>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</si>
  <si>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</si>
  <si>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</si>
  <si>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</si>
  <si>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</si>
  <si>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</si>
  <si>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</si>
  <si>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</si>
  <si>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</si>
  <si>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</si>
  <si>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</si>
  <si>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</si>
  <si>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0611061</t>
  </si>
  <si>
    <t>Рішення виконавчого комітету Смолінської селищної ради від 31.03. 2022року  №51</t>
  </si>
  <si>
    <t xml:space="preserve">                                                                                                                                     Про внесення змін до рішення Смолінської селищної ради від 10.12.2021 р. №243</t>
  </si>
  <si>
    <t xml:space="preserve">                                         "Про бюджет Смолінської селищної територіальної громади на 2022 рік"</t>
  </si>
  <si>
    <t>Міжбюджетні трансферти на 2022 рік</t>
  </si>
  <si>
    <t>визначені у додатку 5 до рішення  Смолінської селищної ради від 10 грудня 2021 року №243 "Про бюджет Смолінської селищної територіальної громади на 2022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</si>
  <si>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</si>
  <si>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</si>
  <si>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</si>
  <si>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</si>
  <si>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</si>
  <si>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Базова дотація </t>
  </si>
  <si>
    <t>Бюджет Смолінської селищної територіальної громади</t>
  </si>
  <si>
    <t>41033900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</si>
  <si>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</si>
  <si>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</si>
  <si>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41051000</t>
  </si>
  <si>
    <t>41051200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</si>
  <si>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</si>
  <si>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</si>
  <si>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</si>
  <si>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</si>
  <si>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</si>
  <si>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</si>
  <si>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</si>
  <si>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</si>
  <si>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</si>
  <si>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</si>
  <si>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Субвенція до бюджету Маловисківської територіальної громади</t>
  </si>
  <si>
    <t>Субвенція  бюджету Новоукраїнської міської  територіальноїгромади  на заходи та роботи з територіальної оборони</t>
  </si>
  <si>
    <t>Субвеція з місцевого бюджету державному бюджету на виконання програм соціально - економічного розвитку регіонів ,в т.ч.:</t>
  </si>
  <si>
    <t>ПЕРЕЛІК</t>
  </si>
  <si>
    <t>природоохоронних заходів та об'єктів, фінансування яких буде здійснюватися у 2020 році за рахунок коштів охорони навколишнього природного середовища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</si>
  <si>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</si>
  <si>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</si>
  <si>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</si>
  <si>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</si>
  <si>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</si>
  <si>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</si>
  <si>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</si>
  <si>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</si>
  <si>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</si>
  <si>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</si>
  <si>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х</t>
  </si>
  <si>
    <t xml:space="preserve"> </t>
  </si>
  <si>
    <t>Упорядкування місця видалення побутових відходів</t>
  </si>
  <si>
    <t>Додаток 2</t>
  </si>
  <si>
    <t>до рішення  виконкомуСмолінської селищної ради  від 14.04. 2022 № 59</t>
  </si>
  <si>
    <t xml:space="preserve">                                                                                                                                                           Додаток 3</t>
  </si>
  <si>
    <t>Додаток 4</t>
  </si>
  <si>
    <t xml:space="preserve">до рішення виконкому Смолінської селищної ради від  14 .04.2022р. №59 </t>
  </si>
  <si>
    <t>Додаток 5</t>
  </si>
  <si>
    <t>до рішення виконавчого комітету  Смолінської селищної ради від 14.04.2022р. №59</t>
  </si>
  <si>
    <t>до рішення виконавчого комітету Смолінської селищної ради від  14.04.2022 року  №59</t>
  </si>
  <si>
    <t xml:space="preserve">                                                                                                                                   до рішення виконкому Смолінської селищної ради  від 14.04.2022 №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</si>
</sst>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2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7">
    <xf numFmtId="0" fontId="0" fillId="0" borderId="0"/>
    <xf numFmtId="0" fontId="12" fillId="0" borderId="0"/>
    <xf numFmtId="0" fontId="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9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2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</cellStyleXfs>
  <cellXfs count="281">
    <xf numFmtId="0" fontId="0" fillId="0" borderId="0" xfId="0"/>
    <xf numFmtId="0" fontId="12" fillId="0" borderId="0" xfId="0" applyFont="1"/>
    <xf numFmtId="0" fontId="15" fillId="0" borderId="0" xfId="0" quotePrefix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0" xfId="0" applyFill="1"/>
    <xf numFmtId="0" fontId="12" fillId="0" borderId="2" xfId="0" quotePrefix="1" applyFont="1" applyFill="1" applyBorder="1" applyAlignment="1">
      <alignment horizontal="center" vertical="center"/>
    </xf>
    <xf numFmtId="4" fontId="12" fillId="0" borderId="2" xfId="0" quotePrefix="1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 wrapText="1"/>
    </xf>
    <xf numFmtId="4" fontId="12" fillId="0" borderId="2" xfId="0" quotePrefix="1" applyNumberFormat="1" applyFont="1" applyBorder="1" applyAlignment="1">
      <alignment horizontal="center" vertical="center" wrapText="1"/>
    </xf>
    <xf numFmtId="1" fontId="12" fillId="0" borderId="2" xfId="0" quotePrefix="1" applyNumberFormat="1" applyFont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3" borderId="0" xfId="0" applyFill="1"/>
    <xf numFmtId="4" fontId="17" fillId="3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0" fontId="13" fillId="0" borderId="0" xfId="0" applyFont="1" applyAlignment="1">
      <alignment horizontal="left"/>
    </xf>
    <xf numFmtId="0" fontId="0" fillId="0" borderId="0" xfId="0"/>
    <xf numFmtId="0" fontId="12" fillId="0" borderId="0" xfId="0" applyFont="1" applyAlignment="1"/>
    <xf numFmtId="164" fontId="12" fillId="0" borderId="2" xfId="103" quotePrefix="1" applyFont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8" fillId="0" borderId="0" xfId="108"/>
    <xf numFmtId="0" fontId="12" fillId="0" borderId="1" xfId="108" quotePrefix="1" applyFont="1" applyBorder="1" applyAlignment="1">
      <alignment horizontal="center"/>
    </xf>
    <xf numFmtId="0" fontId="8" fillId="0" borderId="0" xfId="108" applyAlignment="1">
      <alignment horizontal="center"/>
    </xf>
    <xf numFmtId="0" fontId="14" fillId="0" borderId="0" xfId="108" applyFont="1"/>
    <xf numFmtId="0" fontId="8" fillId="0" borderId="0" xfId="108" applyAlignment="1">
      <alignment horizontal="right"/>
    </xf>
    <xf numFmtId="0" fontId="8" fillId="0" borderId="2" xfId="108" applyBorder="1" applyAlignment="1">
      <alignment horizontal="center" vertical="center" wrapText="1"/>
    </xf>
    <xf numFmtId="0" fontId="8" fillId="2" borderId="2" xfId="108" applyFill="1" applyBorder="1" applyAlignment="1">
      <alignment horizontal="center" vertical="center" wrapText="1"/>
    </xf>
    <xf numFmtId="0" fontId="13" fillId="0" borderId="0" xfId="108" applyFont="1" applyAlignment="1">
      <alignment horizontal="left"/>
    </xf>
    <xf numFmtId="0" fontId="13" fillId="0" borderId="2" xfId="108" quotePrefix="1" applyFont="1" applyBorder="1" applyAlignment="1">
      <alignment horizontal="center" vertical="center" wrapText="1"/>
    </xf>
    <xf numFmtId="0" fontId="13" fillId="0" borderId="2" xfId="108" applyFont="1" applyBorder="1" applyAlignment="1">
      <alignment horizontal="center" vertical="center" wrapText="1"/>
    </xf>
    <xf numFmtId="4" fontId="13" fillId="0" borderId="2" xfId="108" applyNumberFormat="1" applyFont="1" applyBorder="1" applyAlignment="1">
      <alignment horizontal="center" vertical="center" wrapText="1"/>
    </xf>
    <xf numFmtId="4" fontId="13" fillId="0" borderId="2" xfId="108" quotePrefix="1" applyNumberFormat="1" applyFont="1" applyBorder="1" applyAlignment="1">
      <alignment vertical="center" wrapText="1"/>
    </xf>
    <xf numFmtId="4" fontId="13" fillId="2" borderId="2" xfId="108" applyNumberFormat="1" applyFont="1" applyFill="1" applyBorder="1" applyAlignment="1">
      <alignment vertical="center" wrapText="1"/>
    </xf>
    <xf numFmtId="4" fontId="13" fillId="0" borderId="2" xfId="108" applyNumberFormat="1" applyFont="1" applyBorder="1" applyAlignment="1">
      <alignment vertical="center" wrapText="1"/>
    </xf>
    <xf numFmtId="0" fontId="8" fillId="0" borderId="2" xfId="108" quotePrefix="1" applyBorder="1" applyAlignment="1">
      <alignment horizontal="center" vertical="center" wrapText="1"/>
    </xf>
    <xf numFmtId="4" fontId="8" fillId="0" borderId="2" xfId="108" quotePrefix="1" applyNumberFormat="1" applyBorder="1" applyAlignment="1">
      <alignment horizontal="center" vertical="center" wrapText="1"/>
    </xf>
    <xf numFmtId="4" fontId="8" fillId="0" borderId="2" xfId="108" quotePrefix="1" applyNumberFormat="1" applyBorder="1" applyAlignment="1">
      <alignment vertical="center" wrapText="1"/>
    </xf>
    <xf numFmtId="4" fontId="8" fillId="2" borderId="2" xfId="108" applyNumberFormat="1" applyFill="1" applyBorder="1" applyAlignment="1">
      <alignment vertical="center" wrapText="1"/>
    </xf>
    <xf numFmtId="4" fontId="8" fillId="0" borderId="2" xfId="108" applyNumberFormat="1" applyBorder="1" applyAlignment="1">
      <alignment vertical="center" wrapText="1"/>
    </xf>
    <xf numFmtId="0" fontId="13" fillId="2" borderId="2" xfId="108" applyFont="1" applyFill="1" applyBorder="1" applyAlignment="1">
      <alignment horizontal="center" vertical="center" wrapText="1"/>
    </xf>
    <xf numFmtId="0" fontId="13" fillId="2" borderId="2" xfId="108" quotePrefix="1" applyFont="1" applyFill="1" applyBorder="1" applyAlignment="1">
      <alignment horizontal="center" vertical="center" wrapText="1"/>
    </xf>
    <xf numFmtId="4" fontId="13" fillId="2" borderId="2" xfId="108" applyNumberFormat="1" applyFont="1" applyFill="1" applyBorder="1" applyAlignment="1">
      <alignment horizontal="center" vertical="center" wrapText="1"/>
    </xf>
    <xf numFmtId="4" fontId="13" fillId="2" borderId="2" xfId="108" quotePrefix="1" applyNumberFormat="1" applyFont="1" applyFill="1" applyBorder="1" applyAlignment="1">
      <alignment vertical="center" wrapText="1"/>
    </xf>
    <xf numFmtId="4" fontId="25" fillId="0" borderId="2" xfId="108" quotePrefix="1" applyNumberFormat="1" applyFont="1" applyBorder="1" applyAlignment="1">
      <alignment vertical="center" wrapText="1"/>
    </xf>
    <xf numFmtId="4" fontId="25" fillId="2" borderId="2" xfId="108" applyNumberFormat="1" applyFont="1" applyFill="1" applyBorder="1" applyAlignment="1">
      <alignment vertical="center" wrapText="1"/>
    </xf>
    <xf numFmtId="4" fontId="25" fillId="0" borderId="2" xfId="108" applyNumberFormat="1" applyFont="1" applyBorder="1" applyAlignment="1">
      <alignment vertical="center" wrapText="1"/>
    </xf>
    <xf numFmtId="0" fontId="25" fillId="0" borderId="2" xfId="108" quotePrefix="1" applyFont="1" applyBorder="1" applyAlignment="1">
      <alignment horizontal="center" vertical="center" wrapText="1"/>
    </xf>
    <xf numFmtId="4" fontId="25" fillId="0" borderId="2" xfId="108" quotePrefix="1" applyNumberFormat="1" applyFont="1" applyBorder="1" applyAlignment="1">
      <alignment horizontal="center" vertical="center" wrapText="1"/>
    </xf>
    <xf numFmtId="0" fontId="8" fillId="0" borderId="2" xfId="108" quotePrefix="1" applyNumberFormat="1" applyBorder="1" applyAlignment="1">
      <alignment horizontal="center" vertical="center" wrapText="1"/>
    </xf>
    <xf numFmtId="0" fontId="25" fillId="0" borderId="2" xfId="108" quotePrefix="1" applyNumberFormat="1" applyFont="1" applyBorder="1" applyAlignment="1">
      <alignment horizontal="center" vertical="center" wrapText="1"/>
    </xf>
    <xf numFmtId="4" fontId="8" fillId="0" borderId="0" xfId="108" applyNumberFormat="1"/>
    <xf numFmtId="2" fontId="8" fillId="0" borderId="0" xfId="108" applyNumberFormat="1"/>
    <xf numFmtId="2" fontId="0" fillId="0" borderId="0" xfId="0" applyNumberFormat="1" applyFill="1"/>
    <xf numFmtId="0" fontId="12" fillId="0" borderId="0" xfId="0" applyFont="1" applyAlignment="1">
      <alignment horizontal="center" vertical="center"/>
    </xf>
    <xf numFmtId="0" fontId="6" fillId="0" borderId="0" xfId="108" applyFont="1"/>
    <xf numFmtId="4" fontId="6" fillId="0" borderId="2" xfId="108" quotePrefix="1" applyNumberFormat="1" applyFont="1" applyBorder="1" applyAlignment="1">
      <alignment vertical="center" wrapText="1"/>
    </xf>
    <xf numFmtId="0" fontId="8" fillId="0" borderId="0" xfId="108" applyFill="1"/>
    <xf numFmtId="3" fontId="8" fillId="0" borderId="0" xfId="108" applyNumberFormat="1" applyFill="1"/>
    <xf numFmtId="4" fontId="8" fillId="0" borderId="0" xfId="108" applyNumberFormat="1" applyFill="1"/>
    <xf numFmtId="4" fontId="13" fillId="0" borderId="0" xfId="108" applyNumberFormat="1" applyFont="1" applyFill="1" applyBorder="1" applyAlignment="1">
      <alignment vertical="center" wrapText="1"/>
    </xf>
    <xf numFmtId="0" fontId="8" fillId="0" borderId="0" xfId="108" applyBorder="1"/>
    <xf numFmtId="4" fontId="25" fillId="2" borderId="2" xfId="110" applyNumberFormat="1" applyFont="1" applyFill="1" applyBorder="1" applyAlignment="1">
      <alignment vertical="center" wrapText="1"/>
    </xf>
    <xf numFmtId="4" fontId="6" fillId="2" borderId="2" xfId="110" applyNumberFormat="1" applyFill="1" applyBorder="1" applyAlignment="1">
      <alignment vertical="center" wrapText="1"/>
    </xf>
    <xf numFmtId="2" fontId="0" fillId="0" borderId="0" xfId="0" applyNumberFormat="1"/>
    <xf numFmtId="4" fontId="25" fillId="0" borderId="2" xfId="108" applyNumberFormat="1" applyFont="1" applyFill="1" applyBorder="1" applyAlignment="1">
      <alignment vertical="center" wrapText="1"/>
    </xf>
    <xf numFmtId="0" fontId="13" fillId="4" borderId="2" xfId="108" quotePrefix="1" applyFont="1" applyFill="1" applyBorder="1" applyAlignment="1">
      <alignment horizontal="center" vertical="center" wrapText="1"/>
    </xf>
    <xf numFmtId="0" fontId="13" fillId="4" borderId="2" xfId="108" applyFont="1" applyFill="1" applyBorder="1" applyAlignment="1">
      <alignment horizontal="center" vertical="center" wrapText="1"/>
    </xf>
    <xf numFmtId="4" fontId="13" fillId="4" borderId="2" xfId="108" applyNumberFormat="1" applyFont="1" applyFill="1" applyBorder="1" applyAlignment="1">
      <alignment horizontal="center" vertical="center" wrapText="1"/>
    </xf>
    <xf numFmtId="4" fontId="13" fillId="4" borderId="2" xfId="108" quotePrefix="1" applyNumberFormat="1" applyFont="1" applyFill="1" applyBorder="1" applyAlignment="1">
      <alignment vertical="center" wrapText="1"/>
    </xf>
    <xf numFmtId="4" fontId="13" fillId="4" borderId="2" xfId="108" applyNumberFormat="1" applyFont="1" applyFill="1" applyBorder="1" applyAlignment="1">
      <alignment vertical="center" wrapText="1"/>
    </xf>
    <xf numFmtId="0" fontId="23" fillId="4" borderId="2" xfId="108" quotePrefix="1" applyFont="1" applyFill="1" applyBorder="1" applyAlignment="1">
      <alignment horizontal="center" vertical="center" wrapText="1"/>
    </xf>
    <xf numFmtId="4" fontId="23" fillId="4" borderId="2" xfId="108" quotePrefix="1" applyNumberFormat="1" applyFont="1" applyFill="1" applyBorder="1" applyAlignment="1">
      <alignment horizontal="center" vertical="center" wrapText="1"/>
    </xf>
    <xf numFmtId="4" fontId="23" fillId="4" borderId="2" xfId="108" quotePrefix="1" applyNumberFormat="1" applyFont="1" applyFill="1" applyBorder="1" applyAlignment="1">
      <alignment vertical="center" wrapText="1"/>
    </xf>
    <xf numFmtId="4" fontId="23" fillId="4" borderId="2" xfId="110" applyNumberFormat="1" applyFont="1" applyFill="1" applyBorder="1" applyAlignment="1">
      <alignment vertical="center" wrapText="1"/>
    </xf>
    <xf numFmtId="4" fontId="23" fillId="4" borderId="2" xfId="108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5" fillId="0" borderId="0" xfId="111"/>
    <xf numFmtId="0" fontId="26" fillId="0" borderId="0" xfId="0" applyFont="1"/>
    <xf numFmtId="4" fontId="5" fillId="0" borderId="2" xfId="111" quotePrefix="1" applyNumberFormat="1" applyFont="1" applyBorder="1" applyAlignment="1">
      <alignment vertical="center" wrapText="1"/>
    </xf>
    <xf numFmtId="4" fontId="5" fillId="0" borderId="2" xfId="111" quotePrefix="1" applyNumberFormat="1" applyBorder="1" applyAlignment="1">
      <alignment vertical="center" wrapText="1"/>
    </xf>
    <xf numFmtId="0" fontId="23" fillId="0" borderId="2" xfId="111" quotePrefix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quotePrefix="1" applyFont="1" applyBorder="1" applyAlignment="1">
      <alignment horizontal="center" vertical="center" wrapText="1"/>
    </xf>
    <xf numFmtId="4" fontId="23" fillId="0" borderId="2" xfId="111" quotePrefix="1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4" fillId="0" borderId="2" xfId="111" quotePrefix="1" applyFont="1" applyBorder="1" applyAlignment="1">
      <alignment horizontal="center" vertical="center" wrapText="1"/>
    </xf>
    <xf numFmtId="4" fontId="24" fillId="0" borderId="2" xfId="111" quotePrefix="1" applyNumberFormat="1" applyFont="1" applyBorder="1" applyAlignment="1">
      <alignment horizontal="center" vertical="center" wrapText="1"/>
    </xf>
    <xf numFmtId="4" fontId="24" fillId="0" borderId="2" xfId="111" quotePrefix="1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4" fontId="24" fillId="2" borderId="2" xfId="108" applyNumberFormat="1" applyFont="1" applyFill="1" applyBorder="1" applyAlignment="1">
      <alignment vertical="center" wrapText="1"/>
    </xf>
    <xf numFmtId="4" fontId="24" fillId="0" borderId="2" xfId="108" applyNumberFormat="1" applyFont="1" applyBorder="1" applyAlignment="1">
      <alignment vertical="center" wrapText="1"/>
    </xf>
    <xf numFmtId="0" fontId="24" fillId="0" borderId="2" xfId="0" applyFont="1" applyFill="1" applyBorder="1" applyAlignment="1">
      <alignment horizontal="left" vertical="center" wrapText="1"/>
    </xf>
    <xf numFmtId="4" fontId="23" fillId="0" borderId="2" xfId="111" quotePrefix="1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4" fontId="24" fillId="0" borderId="2" xfId="111" applyNumberFormat="1" applyFont="1" applyBorder="1" applyAlignment="1">
      <alignment vertical="center" wrapText="1"/>
    </xf>
    <xf numFmtId="4" fontId="24" fillId="0" borderId="2" xfId="111" applyNumberFormat="1" applyFont="1" applyFill="1" applyBorder="1" applyAlignment="1">
      <alignment vertical="center" wrapText="1"/>
    </xf>
    <xf numFmtId="4" fontId="24" fillId="0" borderId="2" xfId="108" applyNumberFormat="1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 vertical="center"/>
    </xf>
    <xf numFmtId="4" fontId="23" fillId="2" borderId="2" xfId="0" applyNumberFormat="1" applyFont="1" applyFill="1" applyBorder="1" applyAlignment="1">
      <alignment horizontal="right" vertical="center" wrapText="1"/>
    </xf>
    <xf numFmtId="4" fontId="23" fillId="0" borderId="2" xfId="111" applyNumberFormat="1" applyFont="1" applyFill="1" applyBorder="1" applyAlignment="1">
      <alignment vertical="center" wrapText="1"/>
    </xf>
    <xf numFmtId="4" fontId="23" fillId="0" borderId="2" xfId="0" applyNumberFormat="1" applyFont="1" applyFill="1" applyBorder="1" applyAlignment="1">
      <alignment horizontal="right" vertical="center"/>
    </xf>
    <xf numFmtId="4" fontId="23" fillId="0" borderId="2" xfId="0" applyNumberFormat="1" applyFont="1" applyBorder="1" applyAlignment="1">
      <alignment horizontal="right" vertical="center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4" fontId="24" fillId="0" borderId="2" xfId="0" applyNumberFormat="1" applyFont="1" applyBorder="1" applyAlignment="1">
      <alignment horizontal="right" vertical="center"/>
    </xf>
    <xf numFmtId="4" fontId="23" fillId="0" borderId="2" xfId="111" applyNumberFormat="1" applyFont="1" applyBorder="1" applyAlignment="1">
      <alignment vertical="center" wrapText="1"/>
    </xf>
    <xf numFmtId="4" fontId="13" fillId="2" borderId="2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108" quotePrefix="1" applyFont="1" applyBorder="1" applyAlignment="1">
      <alignment horizontal="center" vertical="center" wrapText="1"/>
    </xf>
    <xf numFmtId="0" fontId="4" fillId="0" borderId="0" xfId="113"/>
    <xf numFmtId="0" fontId="12" fillId="0" borderId="1" xfId="113" quotePrefix="1" applyFont="1" applyBorder="1" applyAlignment="1">
      <alignment horizontal="center"/>
    </xf>
    <xf numFmtId="0" fontId="4" fillId="0" borderId="0" xfId="113" applyAlignment="1">
      <alignment horizontal="center"/>
    </xf>
    <xf numFmtId="0" fontId="14" fillId="0" borderId="0" xfId="113" applyFont="1"/>
    <xf numFmtId="0" fontId="4" fillId="0" borderId="0" xfId="113" applyAlignment="1">
      <alignment horizontal="right"/>
    </xf>
    <xf numFmtId="0" fontId="4" fillId="0" borderId="2" xfId="113" applyBorder="1" applyAlignment="1">
      <alignment horizontal="center" vertical="center" wrapText="1"/>
    </xf>
    <xf numFmtId="0" fontId="4" fillId="2" borderId="2" xfId="113" applyFill="1" applyBorder="1" applyAlignment="1">
      <alignment horizontal="center" vertical="center" wrapText="1"/>
    </xf>
    <xf numFmtId="0" fontId="13" fillId="0" borderId="2" xfId="113" applyFont="1" applyBorder="1" applyAlignment="1">
      <alignment vertical="center"/>
    </xf>
    <xf numFmtId="0" fontId="13" fillId="0" borderId="2" xfId="113" applyFont="1" applyBorder="1" applyAlignment="1">
      <alignment vertical="center" wrapText="1"/>
    </xf>
    <xf numFmtId="4" fontId="13" fillId="2" borderId="2" xfId="113" applyNumberFormat="1" applyFont="1" applyFill="1" applyBorder="1" applyAlignment="1">
      <alignment vertical="center"/>
    </xf>
    <xf numFmtId="4" fontId="13" fillId="0" borderId="2" xfId="113" applyNumberFormat="1" applyFont="1" applyBorder="1" applyAlignment="1">
      <alignment vertical="center"/>
    </xf>
    <xf numFmtId="0" fontId="4" fillId="0" borderId="2" xfId="113" applyBorder="1" applyAlignment="1">
      <alignment vertical="center"/>
    </xf>
    <xf numFmtId="0" fontId="4" fillId="0" borderId="2" xfId="113" applyBorder="1" applyAlignment="1">
      <alignment vertical="center" wrapText="1"/>
    </xf>
    <xf numFmtId="4" fontId="4" fillId="2" borderId="2" xfId="113" applyNumberFormat="1" applyFill="1" applyBorder="1" applyAlignment="1">
      <alignment vertical="center"/>
    </xf>
    <xf numFmtId="4" fontId="4" fillId="0" borderId="2" xfId="113" applyNumberFormat="1" applyBorder="1" applyAlignment="1">
      <alignment vertical="center"/>
    </xf>
    <xf numFmtId="0" fontId="13" fillId="2" borderId="2" xfId="113" applyFont="1" applyFill="1" applyBorder="1" applyAlignment="1">
      <alignment vertical="center"/>
    </xf>
    <xf numFmtId="0" fontId="13" fillId="2" borderId="2" xfId="113" applyFont="1" applyFill="1" applyBorder="1" applyAlignment="1">
      <alignment vertical="center" wrapText="1"/>
    </xf>
    <xf numFmtId="0" fontId="13" fillId="2" borderId="2" xfId="113" applyFont="1" applyFill="1" applyBorder="1" applyAlignment="1">
      <alignment horizontal="center" vertical="center"/>
    </xf>
    <xf numFmtId="0" fontId="13" fillId="0" borderId="0" xfId="113" applyFont="1" applyAlignment="1">
      <alignment horizontal="left"/>
    </xf>
    <xf numFmtId="0" fontId="13" fillId="0" borderId="0" xfId="114" applyFont="1" applyAlignment="1">
      <alignment horizontal="left"/>
    </xf>
    <xf numFmtId="0" fontId="4" fillId="0" borderId="2" xfId="108" quotePrefix="1" applyFont="1" applyBorder="1" applyAlignment="1">
      <alignment horizontal="center" vertical="center" wrapText="1"/>
    </xf>
    <xf numFmtId="4" fontId="4" fillId="0" borderId="2" xfId="108" quotePrefix="1" applyNumberFormat="1" applyFont="1" applyBorder="1" applyAlignment="1">
      <alignment horizontal="center" vertical="center" wrapText="1"/>
    </xf>
    <xf numFmtId="164" fontId="12" fillId="0" borderId="0" xfId="103" applyFont="1" applyAlignment="1"/>
    <xf numFmtId="164" fontId="12" fillId="0" borderId="0" xfId="103" applyFont="1"/>
    <xf numFmtId="0" fontId="3" fillId="0" borderId="0" xfId="115"/>
    <xf numFmtId="0" fontId="3" fillId="0" borderId="0" xfId="115" applyFont="1" applyAlignment="1"/>
    <xf numFmtId="0" fontId="3" fillId="0" borderId="0" xfId="115" applyFont="1" applyAlignment="1">
      <alignment wrapText="1"/>
    </xf>
    <xf numFmtId="0" fontId="12" fillId="0" borderId="0" xfId="0" applyFont="1" applyAlignment="1">
      <alignment wrapText="1"/>
    </xf>
    <xf numFmtId="164" fontId="12" fillId="0" borderId="0" xfId="103" applyFont="1" applyAlignment="1">
      <alignment horizontal="right"/>
    </xf>
    <xf numFmtId="4" fontId="12" fillId="0" borderId="0" xfId="103" applyNumberFormat="1" applyFont="1" applyAlignment="1">
      <alignment horizontal="center" vertical="center"/>
    </xf>
    <xf numFmtId="164" fontId="28" fillId="0" borderId="0" xfId="103" applyFont="1" applyAlignment="1">
      <alignment horizontal="left"/>
    </xf>
    <xf numFmtId="164" fontId="12" fillId="0" borderId="3" xfId="103" applyFont="1" applyBorder="1" applyAlignment="1">
      <alignment horizontal="center" vertical="top" wrapText="1"/>
    </xf>
    <xf numFmtId="4" fontId="12" fillId="0" borderId="4" xfId="103" applyNumberFormat="1" applyFont="1" applyBorder="1" applyAlignment="1">
      <alignment horizontal="center" vertical="center" wrapText="1"/>
    </xf>
    <xf numFmtId="166" fontId="12" fillId="0" borderId="8" xfId="103" applyNumberFormat="1" applyFont="1" applyBorder="1" applyAlignment="1">
      <alignment horizontal="center" vertical="top" wrapText="1"/>
    </xf>
    <xf numFmtId="1" fontId="12" fillId="0" borderId="9" xfId="103" applyNumberFormat="1" applyFont="1" applyBorder="1" applyAlignment="1">
      <alignment horizontal="center" vertical="center" wrapText="1"/>
    </xf>
    <xf numFmtId="164" fontId="13" fillId="0" borderId="3" xfId="103" applyFont="1" applyBorder="1" applyAlignment="1">
      <alignment horizontal="center" vertical="center"/>
    </xf>
    <xf numFmtId="164" fontId="13" fillId="0" borderId="3" xfId="103" applyFont="1" applyBorder="1" applyAlignment="1">
      <alignment horizontal="centerContinuous" vertical="center" wrapText="1"/>
    </xf>
    <xf numFmtId="164" fontId="13" fillId="0" borderId="4" xfId="103" applyFont="1" applyBorder="1" applyAlignment="1">
      <alignment horizontal="centerContinuous" vertical="center"/>
    </xf>
    <xf numFmtId="4" fontId="13" fillId="2" borderId="4" xfId="103" applyNumberFormat="1" applyFont="1" applyFill="1" applyBorder="1" applyAlignment="1">
      <alignment horizontal="center" vertical="center"/>
    </xf>
    <xf numFmtId="164" fontId="12" fillId="0" borderId="3" xfId="103" applyFont="1" applyBorder="1" applyAlignment="1">
      <alignment horizontal="center" vertical="center"/>
    </xf>
    <xf numFmtId="164" fontId="12" fillId="0" borderId="3" xfId="103" applyFont="1" applyBorder="1" applyAlignment="1">
      <alignment horizontal="centerContinuous" vertical="center" wrapText="1"/>
    </xf>
    <xf numFmtId="164" fontId="12" fillId="0" borderId="4" xfId="103" applyFont="1" applyBorder="1" applyAlignment="1">
      <alignment horizontal="centerContinuous" vertical="center"/>
    </xf>
    <xf numFmtId="4" fontId="12" fillId="0" borderId="4" xfId="103" applyNumberFormat="1" applyFont="1" applyBorder="1" applyAlignment="1">
      <alignment horizontal="center" vertical="center"/>
    </xf>
    <xf numFmtId="164" fontId="12" fillId="0" borderId="8" xfId="103" applyFont="1" applyBorder="1" applyAlignment="1">
      <alignment horizontal="center" vertical="center"/>
    </xf>
    <xf numFmtId="164" fontId="12" fillId="0" borderId="8" xfId="103" applyFont="1" applyBorder="1" applyAlignment="1">
      <alignment horizontal="centerContinuous" vertical="center" wrapText="1"/>
    </xf>
    <xf numFmtId="164" fontId="12" fillId="0" borderId="9" xfId="103" applyFont="1" applyBorder="1" applyAlignment="1">
      <alignment horizontal="centerContinuous" vertical="center"/>
    </xf>
    <xf numFmtId="4" fontId="12" fillId="0" borderId="9" xfId="103" applyNumberFormat="1" applyFont="1" applyBorder="1" applyAlignment="1">
      <alignment horizontal="center" vertical="center"/>
    </xf>
    <xf numFmtId="164" fontId="13" fillId="5" borderId="3" xfId="103" applyFont="1" applyFill="1" applyBorder="1" applyAlignment="1">
      <alignment horizontal="center"/>
    </xf>
    <xf numFmtId="164" fontId="13" fillId="5" borderId="3" xfId="103" applyFont="1" applyFill="1" applyBorder="1" applyAlignment="1">
      <alignment horizontal="left" vertical="center"/>
    </xf>
    <xf numFmtId="164" fontId="13" fillId="5" borderId="4" xfId="103" applyFont="1" applyFill="1" applyBorder="1" applyAlignment="1">
      <alignment horizontal="centerContinuous" vertical="center"/>
    </xf>
    <xf numFmtId="4" fontId="13" fillId="5" borderId="4" xfId="103" applyNumberFormat="1" applyFont="1" applyFill="1" applyBorder="1" applyAlignment="1">
      <alignment horizontal="center" vertical="top"/>
    </xf>
    <xf numFmtId="4" fontId="13" fillId="5" borderId="4" xfId="103" applyNumberFormat="1" applyFont="1" applyFill="1" applyBorder="1" applyAlignment="1">
      <alignment horizontal="center" vertical="center"/>
    </xf>
    <xf numFmtId="164" fontId="12" fillId="0" borderId="2" xfId="103" applyFont="1" applyBorder="1" applyAlignment="1">
      <alignment horizontal="center" vertical="top" wrapText="1"/>
    </xf>
    <xf numFmtId="4" fontId="12" fillId="0" borderId="2" xfId="103" applyNumberFormat="1" applyFont="1" applyBorder="1" applyAlignment="1">
      <alignment horizontal="center" vertical="center" wrapText="1"/>
    </xf>
    <xf numFmtId="166" fontId="12" fillId="0" borderId="2" xfId="103" applyNumberFormat="1" applyFont="1" applyBorder="1" applyAlignment="1">
      <alignment horizontal="center" vertical="top" wrapText="1"/>
    </xf>
    <xf numFmtId="166" fontId="12" fillId="0" borderId="9" xfId="103" applyNumberFormat="1" applyFont="1" applyBorder="1" applyAlignment="1">
      <alignment horizontal="center" vertical="top" wrapText="1"/>
    </xf>
    <xf numFmtId="166" fontId="12" fillId="0" borderId="5" xfId="103" applyNumberFormat="1" applyFont="1" applyBorder="1" applyAlignment="1">
      <alignment horizontal="center" vertical="top" wrapText="1"/>
    </xf>
    <xf numFmtId="1" fontId="12" fillId="0" borderId="5" xfId="103" applyNumberFormat="1" applyFont="1" applyBorder="1" applyAlignment="1">
      <alignment horizontal="center" vertical="center" wrapText="1"/>
    </xf>
    <xf numFmtId="0" fontId="12" fillId="0" borderId="4" xfId="103" applyNumberFormat="1" applyFont="1" applyBorder="1" applyAlignment="1">
      <alignment horizontal="center"/>
    </xf>
    <xf numFmtId="164" fontId="12" fillId="0" borderId="2" xfId="103" applyFont="1" applyBorder="1" applyAlignment="1">
      <alignment horizontal="center"/>
    </xf>
    <xf numFmtId="167" fontId="13" fillId="0" borderId="2" xfId="103" applyNumberFormat="1" applyFont="1" applyBorder="1" applyAlignment="1">
      <alignment horizontal="center"/>
    </xf>
    <xf numFmtId="0" fontId="12" fillId="0" borderId="2" xfId="103" applyNumberFormat="1" applyFont="1" applyBorder="1" applyAlignment="1">
      <alignment horizontal="centerContinuous" vertical="center"/>
    </xf>
    <xf numFmtId="0" fontId="13" fillId="0" borderId="4" xfId="103" applyNumberFormat="1" applyFont="1" applyBorder="1" applyAlignment="1">
      <alignment horizontal="centerContinuous" vertical="center"/>
    </xf>
    <xf numFmtId="164" fontId="12" fillId="0" borderId="2" xfId="103" applyFont="1" applyBorder="1" applyAlignment="1">
      <alignment horizontal="centerContinuous" vertical="center" wrapText="1"/>
    </xf>
    <xf numFmtId="4" fontId="12" fillId="2" borderId="2" xfId="103" applyNumberFormat="1" applyFont="1" applyFill="1" applyBorder="1" applyAlignment="1">
      <alignment horizontal="center" vertical="center"/>
    </xf>
    <xf numFmtId="164" fontId="13" fillId="0" borderId="2" xfId="103" applyFont="1" applyBorder="1" applyAlignment="1">
      <alignment horizontal="centerContinuous" vertical="center"/>
    </xf>
    <xf numFmtId="0" fontId="13" fillId="0" borderId="2" xfId="103" applyNumberFormat="1" applyFont="1" applyBorder="1" applyAlignment="1">
      <alignment horizontal="centerContinuous" vertical="center"/>
    </xf>
    <xf numFmtId="4" fontId="3" fillId="0" borderId="2" xfId="115" quotePrefix="1" applyNumberFormat="1" applyFont="1" applyBorder="1" applyAlignment="1">
      <alignment vertical="center" wrapText="1"/>
    </xf>
    <xf numFmtId="4" fontId="12" fillId="2" borderId="5" xfId="103" applyNumberFormat="1" applyFont="1" applyFill="1" applyBorder="1" applyAlignment="1">
      <alignment horizontal="center" vertical="center"/>
    </xf>
    <xf numFmtId="164" fontId="13" fillId="0" borderId="2" xfId="103" applyFont="1" applyBorder="1" applyAlignment="1">
      <alignment horizontal="center" vertical="center"/>
    </xf>
    <xf numFmtId="164" fontId="13" fillId="0" borderId="4" xfId="103" applyFont="1" applyBorder="1" applyAlignment="1">
      <alignment horizontal="center" vertical="center"/>
    </xf>
    <xf numFmtId="164" fontId="13" fillId="0" borderId="3" xfId="103" applyFont="1" applyBorder="1" applyAlignment="1">
      <alignment horizontal="center" vertical="center" wrapText="1"/>
    </xf>
    <xf numFmtId="4" fontId="13" fillId="2" borderId="2" xfId="103" applyNumberFormat="1" applyFont="1" applyFill="1" applyBorder="1" applyAlignment="1">
      <alignment horizontal="center" vertical="center"/>
    </xf>
    <xf numFmtId="164" fontId="13" fillId="5" borderId="2" xfId="103" applyFont="1" applyFill="1" applyBorder="1" applyAlignment="1">
      <alignment horizontal="center" vertical="center"/>
    </xf>
    <xf numFmtId="164" fontId="13" fillId="5" borderId="4" xfId="103" applyFont="1" applyFill="1" applyBorder="1" applyAlignment="1">
      <alignment horizontal="center" vertical="center"/>
    </xf>
    <xf numFmtId="4" fontId="13" fillId="5" borderId="2" xfId="103" applyNumberFormat="1" applyFont="1" applyFill="1" applyBorder="1" applyAlignment="1">
      <alignment horizontal="center" vertical="center"/>
    </xf>
    <xf numFmtId="164" fontId="12" fillId="0" borderId="10" xfId="103" applyFont="1" applyBorder="1"/>
    <xf numFmtId="164" fontId="13" fillId="0" borderId="0" xfId="103" applyFont="1" applyAlignment="1">
      <alignment horizontal="left"/>
    </xf>
    <xf numFmtId="164" fontId="13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2" fillId="0" borderId="0" xfId="116"/>
    <xf numFmtId="0" fontId="0" fillId="0" borderId="0" xfId="0" applyAlignment="1"/>
    <xf numFmtId="0" fontId="12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Alignment="1">
      <alignment horizontal="right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2" xfId="0" quotePrefix="1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0" quotePrefix="1" applyNumberFormat="1" applyFont="1" applyBorder="1" applyAlignment="1">
      <alignment vertical="center" wrapText="1"/>
    </xf>
    <xf numFmtId="0" fontId="2" fillId="0" borderId="0" xfId="108" applyFont="1"/>
    <xf numFmtId="0" fontId="4" fillId="0" borderId="0" xfId="113" applyAlignment="1">
      <alignment horizontal="center"/>
    </xf>
    <xf numFmtId="0" fontId="4" fillId="0" borderId="0" xfId="113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4" fillId="0" borderId="0" xfId="113" applyAlignment="1">
      <alignment horizontal="left"/>
    </xf>
    <xf numFmtId="0" fontId="13" fillId="0" borderId="0" xfId="113" applyFont="1" applyAlignment="1">
      <alignment horizontal="center" wrapText="1"/>
    </xf>
    <xf numFmtId="0" fontId="4" fillId="0" borderId="2" xfId="113" applyBorder="1" applyAlignment="1">
      <alignment horizontal="center" vertical="center" wrapText="1"/>
    </xf>
    <xf numFmtId="0" fontId="4" fillId="2" borderId="2" xfId="113" applyFill="1" applyBorder="1" applyAlignment="1">
      <alignment horizontal="center" vertical="center" wrapText="1"/>
    </xf>
    <xf numFmtId="0" fontId="27" fillId="0" borderId="2" xfId="113" applyFont="1" applyBorder="1" applyAlignment="1">
      <alignment horizontal="center" vertical="center" wrapText="1"/>
    </xf>
    <xf numFmtId="0" fontId="13" fillId="0" borderId="0" xfId="108" applyFont="1" applyAlignment="1">
      <alignment horizontal="center"/>
    </xf>
    <xf numFmtId="0" fontId="8" fillId="0" borderId="0" xfId="108" applyAlignment="1">
      <alignment horizontal="center"/>
    </xf>
    <xf numFmtId="0" fontId="2" fillId="0" borderId="0" xfId="108" applyFont="1" applyAlignment="1">
      <alignment horizontal="left"/>
    </xf>
    <xf numFmtId="0" fontId="7" fillId="0" borderId="0" xfId="108" applyFont="1" applyAlignment="1">
      <alignment horizontal="left"/>
    </xf>
    <xf numFmtId="0" fontId="4" fillId="0" borderId="0" xfId="110" applyFont="1" applyAlignment="1">
      <alignment horizontal="left" wrapText="1"/>
    </xf>
    <xf numFmtId="0" fontId="6" fillId="0" borderId="0" xfId="110" applyFont="1" applyAlignment="1">
      <alignment horizontal="left" wrapText="1"/>
    </xf>
    <xf numFmtId="0" fontId="8" fillId="0" borderId="0" xfId="108" applyAlignment="1">
      <alignment horizontal="left" wrapText="1"/>
    </xf>
    <xf numFmtId="0" fontId="14" fillId="0" borderId="2" xfId="108" applyFont="1" applyBorder="1" applyAlignment="1">
      <alignment horizontal="center" vertical="center" wrapText="1"/>
    </xf>
    <xf numFmtId="0" fontId="8" fillId="0" borderId="2" xfId="108" applyBorder="1" applyAlignment="1">
      <alignment horizontal="center" vertical="center" wrapText="1"/>
    </xf>
    <xf numFmtId="0" fontId="8" fillId="2" borderId="2" xfId="108" applyFill="1" applyBorder="1" applyAlignment="1">
      <alignment horizontal="center" vertical="center" wrapText="1"/>
    </xf>
    <xf numFmtId="0" fontId="8" fillId="0" borderId="7" xfId="108" applyBorder="1" applyAlignment="1">
      <alignment horizontal="center" wrapText="1"/>
    </xf>
    <xf numFmtId="0" fontId="8" fillId="0" borderId="0" xfId="108" applyAlignment="1">
      <alignment horizontal="center" wrapText="1"/>
    </xf>
    <xf numFmtId="164" fontId="12" fillId="0" borderId="5" xfId="103" applyFont="1" applyBorder="1" applyAlignment="1">
      <alignment horizontal="center"/>
    </xf>
    <xf numFmtId="164" fontId="12" fillId="0" borderId="2" xfId="103" applyFont="1" applyBorder="1" applyAlignment="1">
      <alignment horizontal="center"/>
    </xf>
    <xf numFmtId="164" fontId="17" fillId="0" borderId="0" xfId="103" applyFont="1" applyAlignment="1">
      <alignment horizontal="center"/>
    </xf>
    <xf numFmtId="164" fontId="13" fillId="0" borderId="0" xfId="103" applyFont="1" applyAlignment="1">
      <alignment horizontal="center"/>
    </xf>
    <xf numFmtId="164" fontId="12" fillId="0" borderId="0" xfId="103" applyFont="1" applyAlignment="1">
      <alignment horizontal="center"/>
    </xf>
    <xf numFmtId="164" fontId="12" fillId="0" borderId="0" xfId="103" applyFont="1" applyAlignment="1">
      <alignment horizontal="left"/>
    </xf>
    <xf numFmtId="164" fontId="12" fillId="0" borderId="3" xfId="103" applyFont="1" applyBorder="1" applyAlignment="1">
      <alignment horizontal="center" vertical="top" wrapText="1"/>
    </xf>
    <xf numFmtId="164" fontId="12" fillId="0" borderId="4" xfId="103" applyFont="1" applyBorder="1" applyAlignment="1">
      <alignment horizontal="center" vertical="top" wrapText="1"/>
    </xf>
    <xf numFmtId="166" fontId="12" fillId="0" borderId="8" xfId="103" applyNumberFormat="1" applyFont="1" applyBorder="1" applyAlignment="1">
      <alignment horizontal="center" vertical="top" wrapText="1"/>
    </xf>
    <xf numFmtId="166" fontId="12" fillId="0" borderId="9" xfId="103" applyNumberFormat="1" applyFont="1" applyBorder="1" applyAlignment="1">
      <alignment horizontal="center" vertical="top" wrapText="1"/>
    </xf>
    <xf numFmtId="0" fontId="3" fillId="0" borderId="0" xfId="115" applyFont="1" applyAlignment="1">
      <alignment horizontal="right"/>
    </xf>
    <xf numFmtId="0" fontId="3" fillId="0" borderId="0" xfId="115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5" fillId="0" borderId="0" xfId="111" applyFont="1" applyAlignment="1">
      <alignment horizontal="left" wrapText="1"/>
    </xf>
    <xf numFmtId="0" fontId="5" fillId="0" borderId="0" xfId="11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116" applyFont="1" applyAlignment="1">
      <alignment horizontal="left" wrapText="1"/>
    </xf>
    <xf numFmtId="0" fontId="2" fillId="0" borderId="0" xfId="116" applyAlignment="1">
      <alignment horizontal="left" wrapText="1"/>
    </xf>
    <xf numFmtId="0" fontId="1" fillId="0" borderId="0" xfId="113" applyFont="1" applyAlignment="1">
      <alignment horizontal="left" wrapText="1"/>
    </xf>
    <xf numFmtId="0" fontId="4" fillId="0" borderId="0" xfId="113" applyAlignment="1">
      <alignment horizontal="left" wrapText="1"/>
    </xf>
    <xf numFmtId="0" fontId="1" fillId="0" borderId="0" xfId="115" applyFont="1" applyAlignment="1">
      <alignment horizontal="right"/>
    </xf>
    <xf numFmtId="0" fontId="2" fillId="0" borderId="0" xfId="111" applyFont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</cellXfs>
  <cellStyles count="117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3" xfId="111"/>
    <cellStyle name="Обычный 5 4" xfId="113"/>
    <cellStyle name="Обычный 5 5" xfId="116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zoomScaleNormal="100" zoomScalePageLayoutView="55" workbookViewId="0">
      <selection activeCell="B17" sqref="B17"/>
    </sheetView>
  </sheetViews>
  <sheetFormatPr defaultRowHeight="12.75" x14ac:dyDescent="0.2"/>
  <cols>
    <col min="1" max="1" width="9.7109375" style="129" customWidth="1"/>
    <col min="2" max="2" width="56.5703125" style="129" customWidth="1"/>
    <col min="3" max="3" width="15.42578125" style="129" customWidth="1"/>
    <col min="4" max="4" width="17.7109375" style="129" customWidth="1"/>
    <col min="5" max="5" width="15.7109375" style="129" customWidth="1"/>
    <col min="6" max="6" width="15.140625" style="129" customWidth="1"/>
    <col min="7" max="16384" width="9.140625" style="129"/>
  </cols>
  <sheetData>
    <row r="1" spans="1:11" x14ac:dyDescent="0.2">
      <c r="C1" s="230" t="s">
        <v>0</v>
      </c>
      <c r="D1" s="230"/>
      <c r="E1" s="230"/>
      <c r="F1" s="230"/>
    </row>
    <row r="2" spans="1:11" ht="24.75" customHeight="1" x14ac:dyDescent="0.2">
      <c r="C2" s="275" t="s">
        <v>321</v>
      </c>
      <c r="D2" s="227"/>
      <c r="E2" s="227"/>
      <c r="F2" s="227"/>
    </row>
    <row r="3" spans="1:11" ht="24.75" customHeight="1" x14ac:dyDescent="0.2">
      <c r="C3" s="276" t="s">
        <v>180</v>
      </c>
      <c r="D3" s="276"/>
      <c r="E3" s="276"/>
      <c r="F3" s="276"/>
    </row>
    <row r="4" spans="1:11" s="27" customFormat="1" ht="14.25" customHeight="1" x14ac:dyDescent="0.2">
      <c r="A4" s="1"/>
      <c r="B4" s="1"/>
      <c r="C4" s="228" t="s">
        <v>110</v>
      </c>
      <c r="D4" s="228"/>
      <c r="E4" s="228"/>
      <c r="F4" s="228"/>
      <c r="G4" s="229"/>
      <c r="H4" s="229"/>
      <c r="I4" s="229"/>
      <c r="J4" s="229"/>
      <c r="K4" s="66"/>
    </row>
    <row r="5" spans="1:11" s="27" customFormat="1" ht="24" customHeight="1" x14ac:dyDescent="0.2">
      <c r="A5" s="1"/>
      <c r="B5" s="1"/>
      <c r="C5" s="1"/>
      <c r="D5" s="229"/>
      <c r="E5" s="229"/>
      <c r="F5" s="229"/>
      <c r="G5" s="229"/>
      <c r="H5" s="229"/>
      <c r="I5" s="229"/>
      <c r="J5" s="229"/>
      <c r="K5" s="66"/>
    </row>
    <row r="7" spans="1:11" ht="25.5" customHeight="1" x14ac:dyDescent="0.2">
      <c r="A7" s="231" t="s">
        <v>194</v>
      </c>
      <c r="B7" s="226"/>
      <c r="C7" s="226"/>
      <c r="D7" s="226"/>
      <c r="E7" s="226"/>
      <c r="F7" s="226"/>
    </row>
    <row r="8" spans="1:11" ht="25.5" customHeight="1" x14ac:dyDescent="0.2">
      <c r="A8" s="130" t="s">
        <v>8</v>
      </c>
      <c r="B8" s="131"/>
      <c r="C8" s="131"/>
      <c r="D8" s="131"/>
      <c r="E8" s="131"/>
      <c r="F8" s="131"/>
    </row>
    <row r="9" spans="1:11" x14ac:dyDescent="0.2">
      <c r="A9" s="132" t="s">
        <v>9</v>
      </c>
      <c r="F9" s="133" t="s">
        <v>195</v>
      </c>
    </row>
    <row r="10" spans="1:11" x14ac:dyDescent="0.2">
      <c r="A10" s="232" t="s">
        <v>196</v>
      </c>
      <c r="B10" s="232" t="s">
        <v>197</v>
      </c>
      <c r="C10" s="233" t="s">
        <v>1</v>
      </c>
      <c r="D10" s="232" t="s">
        <v>2</v>
      </c>
      <c r="E10" s="232" t="s">
        <v>3</v>
      </c>
      <c r="F10" s="232"/>
    </row>
    <row r="11" spans="1:11" x14ac:dyDescent="0.2">
      <c r="A11" s="232"/>
      <c r="B11" s="232"/>
      <c r="C11" s="232"/>
      <c r="D11" s="232"/>
      <c r="E11" s="232" t="s">
        <v>4</v>
      </c>
      <c r="F11" s="234" t="s">
        <v>5</v>
      </c>
    </row>
    <row r="12" spans="1:11" x14ac:dyDescent="0.2">
      <c r="A12" s="232"/>
      <c r="B12" s="232"/>
      <c r="C12" s="232"/>
      <c r="D12" s="232"/>
      <c r="E12" s="232"/>
      <c r="F12" s="232"/>
    </row>
    <row r="13" spans="1:11" x14ac:dyDescent="0.2">
      <c r="A13" s="134">
        <v>1</v>
      </c>
      <c r="B13" s="134">
        <v>2</v>
      </c>
      <c r="C13" s="135">
        <v>3</v>
      </c>
      <c r="D13" s="134">
        <v>4</v>
      </c>
      <c r="E13" s="134">
        <v>5</v>
      </c>
      <c r="F13" s="134">
        <v>6</v>
      </c>
    </row>
    <row r="14" spans="1:11" x14ac:dyDescent="0.2">
      <c r="A14" s="136">
        <v>10000000</v>
      </c>
      <c r="B14" s="137" t="s">
        <v>198</v>
      </c>
      <c r="C14" s="138">
        <f t="shared" ref="C14:C77" si="0">D14+E14</f>
        <v>80091460</v>
      </c>
      <c r="D14" s="139">
        <v>80073060</v>
      </c>
      <c r="E14" s="139">
        <v>18400</v>
      </c>
      <c r="F14" s="139">
        <v>0</v>
      </c>
    </row>
    <row r="15" spans="1:11" ht="25.5" x14ac:dyDescent="0.2">
      <c r="A15" s="136">
        <v>11000000</v>
      </c>
      <c r="B15" s="137" t="s">
        <v>199</v>
      </c>
      <c r="C15" s="138">
        <f t="shared" si="0"/>
        <v>57918336</v>
      </c>
      <c r="D15" s="139">
        <v>57918336</v>
      </c>
      <c r="E15" s="139">
        <v>0</v>
      </c>
      <c r="F15" s="139">
        <v>0</v>
      </c>
    </row>
    <row r="16" spans="1:11" x14ac:dyDescent="0.2">
      <c r="A16" s="136">
        <v>11010000</v>
      </c>
      <c r="B16" s="137" t="s">
        <v>200</v>
      </c>
      <c r="C16" s="138">
        <f t="shared" si="0"/>
        <v>57911336</v>
      </c>
      <c r="D16" s="139">
        <v>57911336</v>
      </c>
      <c r="E16" s="139">
        <v>0</v>
      </c>
      <c r="F16" s="139">
        <v>0</v>
      </c>
    </row>
    <row r="17" spans="1:6" ht="31.5" customHeight="1" x14ac:dyDescent="0.2">
      <c r="A17" s="140">
        <v>11010100</v>
      </c>
      <c r="B17" s="141" t="s">
        <v>201</v>
      </c>
      <c r="C17" s="142">
        <f t="shared" si="0"/>
        <v>46839036</v>
      </c>
      <c r="D17" s="143">
        <v>46839036</v>
      </c>
      <c r="E17" s="143">
        <v>0</v>
      </c>
      <c r="F17" s="143">
        <v>0</v>
      </c>
    </row>
    <row r="18" spans="1:6" ht="54" customHeight="1" x14ac:dyDescent="0.2">
      <c r="A18" s="140">
        <v>11010200</v>
      </c>
      <c r="B18" s="141" t="s">
        <v>202</v>
      </c>
      <c r="C18" s="142">
        <f t="shared" si="0"/>
        <v>76500</v>
      </c>
      <c r="D18" s="143">
        <v>76500</v>
      </c>
      <c r="E18" s="143">
        <v>0</v>
      </c>
      <c r="F18" s="143">
        <v>0</v>
      </c>
    </row>
    <row r="19" spans="1:6" ht="33" customHeight="1" x14ac:dyDescent="0.2">
      <c r="A19" s="140">
        <v>11010400</v>
      </c>
      <c r="B19" s="141" t="s">
        <v>203</v>
      </c>
      <c r="C19" s="142">
        <f t="shared" si="0"/>
        <v>9963800</v>
      </c>
      <c r="D19" s="143">
        <v>9963800</v>
      </c>
      <c r="E19" s="143">
        <v>0</v>
      </c>
      <c r="F19" s="143">
        <v>0</v>
      </c>
    </row>
    <row r="20" spans="1:6" ht="36" customHeight="1" x14ac:dyDescent="0.2">
      <c r="A20" s="140">
        <v>11010500</v>
      </c>
      <c r="B20" s="141" t="s">
        <v>204</v>
      </c>
      <c r="C20" s="142">
        <f t="shared" si="0"/>
        <v>1032000</v>
      </c>
      <c r="D20" s="143">
        <v>1032000</v>
      </c>
      <c r="E20" s="143">
        <v>0</v>
      </c>
      <c r="F20" s="143">
        <v>0</v>
      </c>
    </row>
    <row r="21" spans="1:6" x14ac:dyDescent="0.2">
      <c r="A21" s="136">
        <v>11020000</v>
      </c>
      <c r="B21" s="137" t="s">
        <v>205</v>
      </c>
      <c r="C21" s="138">
        <f t="shared" si="0"/>
        <v>7000</v>
      </c>
      <c r="D21" s="139">
        <v>7000</v>
      </c>
      <c r="E21" s="139">
        <v>0</v>
      </c>
      <c r="F21" s="139">
        <v>0</v>
      </c>
    </row>
    <row r="22" spans="1:6" ht="25.5" x14ac:dyDescent="0.2">
      <c r="A22" s="140">
        <v>11020200</v>
      </c>
      <c r="B22" s="141" t="s">
        <v>206</v>
      </c>
      <c r="C22" s="142">
        <f t="shared" si="0"/>
        <v>7000</v>
      </c>
      <c r="D22" s="143">
        <v>7000</v>
      </c>
      <c r="E22" s="143">
        <v>0</v>
      </c>
      <c r="F22" s="143">
        <v>0</v>
      </c>
    </row>
    <row r="23" spans="1:6" ht="22.5" customHeight="1" x14ac:dyDescent="0.2">
      <c r="A23" s="136">
        <v>13000000</v>
      </c>
      <c r="B23" s="137" t="s">
        <v>207</v>
      </c>
      <c r="C23" s="138">
        <f t="shared" si="0"/>
        <v>742024</v>
      </c>
      <c r="D23" s="139">
        <v>742024</v>
      </c>
      <c r="E23" s="139">
        <v>0</v>
      </c>
      <c r="F23" s="139">
        <v>0</v>
      </c>
    </row>
    <row r="24" spans="1:6" ht="20.25" customHeight="1" x14ac:dyDescent="0.2">
      <c r="A24" s="136">
        <v>13010000</v>
      </c>
      <c r="B24" s="137" t="s">
        <v>208</v>
      </c>
      <c r="C24" s="138">
        <f t="shared" si="0"/>
        <v>68300</v>
      </c>
      <c r="D24" s="139">
        <v>68300</v>
      </c>
      <c r="E24" s="139">
        <v>0</v>
      </c>
      <c r="F24" s="139">
        <v>0</v>
      </c>
    </row>
    <row r="25" spans="1:6" ht="46.5" customHeight="1" x14ac:dyDescent="0.2">
      <c r="A25" s="140">
        <v>13010200</v>
      </c>
      <c r="B25" s="141" t="s">
        <v>209</v>
      </c>
      <c r="C25" s="142">
        <f t="shared" si="0"/>
        <v>68300</v>
      </c>
      <c r="D25" s="143">
        <v>68300</v>
      </c>
      <c r="E25" s="143">
        <v>0</v>
      </c>
      <c r="F25" s="143">
        <v>0</v>
      </c>
    </row>
    <row r="26" spans="1:6" ht="25.5" x14ac:dyDescent="0.2">
      <c r="A26" s="136">
        <v>13030000</v>
      </c>
      <c r="B26" s="137" t="s">
        <v>210</v>
      </c>
      <c r="C26" s="138">
        <f t="shared" si="0"/>
        <v>459044</v>
      </c>
      <c r="D26" s="139">
        <v>459044</v>
      </c>
      <c r="E26" s="139">
        <v>0</v>
      </c>
      <c r="F26" s="139">
        <v>0</v>
      </c>
    </row>
    <row r="27" spans="1:6" ht="25.5" x14ac:dyDescent="0.2">
      <c r="A27" s="140">
        <v>13030100</v>
      </c>
      <c r="B27" s="141" t="s">
        <v>211</v>
      </c>
      <c r="C27" s="142">
        <f t="shared" si="0"/>
        <v>459044</v>
      </c>
      <c r="D27" s="143">
        <v>459044</v>
      </c>
      <c r="E27" s="143">
        <v>0</v>
      </c>
      <c r="F27" s="143">
        <v>0</v>
      </c>
    </row>
    <row r="28" spans="1:6" ht="21" customHeight="1" x14ac:dyDescent="0.2">
      <c r="A28" s="136">
        <v>13040000</v>
      </c>
      <c r="B28" s="137" t="s">
        <v>212</v>
      </c>
      <c r="C28" s="138">
        <f t="shared" si="0"/>
        <v>214680</v>
      </c>
      <c r="D28" s="139">
        <v>214680</v>
      </c>
      <c r="E28" s="139">
        <v>0</v>
      </c>
      <c r="F28" s="139">
        <v>0</v>
      </c>
    </row>
    <row r="29" spans="1:6" ht="25.5" x14ac:dyDescent="0.2">
      <c r="A29" s="140">
        <v>13040100</v>
      </c>
      <c r="B29" s="141" t="s">
        <v>213</v>
      </c>
      <c r="C29" s="142">
        <f t="shared" si="0"/>
        <v>214680</v>
      </c>
      <c r="D29" s="143">
        <v>214680</v>
      </c>
      <c r="E29" s="143">
        <v>0</v>
      </c>
      <c r="F29" s="143">
        <v>0</v>
      </c>
    </row>
    <row r="30" spans="1:6" x14ac:dyDescent="0.2">
      <c r="A30" s="136">
        <v>14000000</v>
      </c>
      <c r="B30" s="137" t="s">
        <v>214</v>
      </c>
      <c r="C30" s="138">
        <f t="shared" si="0"/>
        <v>2628700</v>
      </c>
      <c r="D30" s="139">
        <v>2628700</v>
      </c>
      <c r="E30" s="139">
        <v>0</v>
      </c>
      <c r="F30" s="139">
        <v>0</v>
      </c>
    </row>
    <row r="31" spans="1:6" ht="25.5" x14ac:dyDescent="0.2">
      <c r="A31" s="136">
        <v>14020000</v>
      </c>
      <c r="B31" s="137" t="s">
        <v>215</v>
      </c>
      <c r="C31" s="138">
        <f t="shared" si="0"/>
        <v>139837</v>
      </c>
      <c r="D31" s="139">
        <v>139837</v>
      </c>
      <c r="E31" s="139">
        <v>0</v>
      </c>
      <c r="F31" s="139">
        <v>0</v>
      </c>
    </row>
    <row r="32" spans="1:6" x14ac:dyDescent="0.2">
      <c r="A32" s="140">
        <v>14021900</v>
      </c>
      <c r="B32" s="141" t="s">
        <v>216</v>
      </c>
      <c r="C32" s="142">
        <f t="shared" si="0"/>
        <v>139837</v>
      </c>
      <c r="D32" s="143">
        <v>139837</v>
      </c>
      <c r="E32" s="143">
        <v>0</v>
      </c>
      <c r="F32" s="143">
        <v>0</v>
      </c>
    </row>
    <row r="33" spans="1:6" ht="25.5" x14ac:dyDescent="0.2">
      <c r="A33" s="136">
        <v>14030000</v>
      </c>
      <c r="B33" s="137" t="s">
        <v>217</v>
      </c>
      <c r="C33" s="138">
        <f t="shared" si="0"/>
        <v>463178</v>
      </c>
      <c r="D33" s="139">
        <v>463178</v>
      </c>
      <c r="E33" s="139">
        <v>0</v>
      </c>
      <c r="F33" s="139">
        <v>0</v>
      </c>
    </row>
    <row r="34" spans="1:6" x14ac:dyDescent="0.2">
      <c r="A34" s="140">
        <v>14031900</v>
      </c>
      <c r="B34" s="141" t="s">
        <v>216</v>
      </c>
      <c r="C34" s="142">
        <f t="shared" si="0"/>
        <v>463178</v>
      </c>
      <c r="D34" s="143">
        <v>463178</v>
      </c>
      <c r="E34" s="143">
        <v>0</v>
      </c>
      <c r="F34" s="143">
        <v>0</v>
      </c>
    </row>
    <row r="35" spans="1:6" ht="25.5" x14ac:dyDescent="0.2">
      <c r="A35" s="140">
        <v>14040000</v>
      </c>
      <c r="B35" s="141" t="s">
        <v>218</v>
      </c>
      <c r="C35" s="142">
        <f t="shared" si="0"/>
        <v>2025685</v>
      </c>
      <c r="D35" s="143">
        <v>2025685</v>
      </c>
      <c r="E35" s="143">
        <v>0</v>
      </c>
      <c r="F35" s="143">
        <v>0</v>
      </c>
    </row>
    <row r="36" spans="1:6" ht="33" customHeight="1" x14ac:dyDescent="0.2">
      <c r="A36" s="136">
        <v>18000000</v>
      </c>
      <c r="B36" s="137" t="s">
        <v>219</v>
      </c>
      <c r="C36" s="138">
        <f t="shared" si="0"/>
        <v>18784000</v>
      </c>
      <c r="D36" s="139">
        <v>18784000</v>
      </c>
      <c r="E36" s="139">
        <v>0</v>
      </c>
      <c r="F36" s="139">
        <v>0</v>
      </c>
    </row>
    <row r="37" spans="1:6" x14ac:dyDescent="0.2">
      <c r="A37" s="136">
        <v>18010000</v>
      </c>
      <c r="B37" s="137" t="s">
        <v>220</v>
      </c>
      <c r="C37" s="138">
        <f t="shared" si="0"/>
        <v>6833600</v>
      </c>
      <c r="D37" s="139">
        <v>6833600</v>
      </c>
      <c r="E37" s="139">
        <v>0</v>
      </c>
      <c r="F37" s="139">
        <v>0</v>
      </c>
    </row>
    <row r="38" spans="1:6" ht="38.25" x14ac:dyDescent="0.2">
      <c r="A38" s="140">
        <v>18010200</v>
      </c>
      <c r="B38" s="141" t="s">
        <v>221</v>
      </c>
      <c r="C38" s="142">
        <f t="shared" si="0"/>
        <v>38000</v>
      </c>
      <c r="D38" s="143">
        <v>38000</v>
      </c>
      <c r="E38" s="143">
        <v>0</v>
      </c>
      <c r="F38" s="143">
        <v>0</v>
      </c>
    </row>
    <row r="39" spans="1:6" ht="38.25" x14ac:dyDescent="0.2">
      <c r="A39" s="140">
        <v>18010300</v>
      </c>
      <c r="B39" s="141" t="s">
        <v>222</v>
      </c>
      <c r="C39" s="142">
        <f t="shared" si="0"/>
        <v>43400</v>
      </c>
      <c r="D39" s="143">
        <v>43400</v>
      </c>
      <c r="E39" s="143">
        <v>0</v>
      </c>
      <c r="F39" s="143">
        <v>0</v>
      </c>
    </row>
    <row r="40" spans="1:6" ht="38.25" x14ac:dyDescent="0.2">
      <c r="A40" s="140">
        <v>18010400</v>
      </c>
      <c r="B40" s="141" t="s">
        <v>223</v>
      </c>
      <c r="C40" s="142">
        <f t="shared" si="0"/>
        <v>400000</v>
      </c>
      <c r="D40" s="143">
        <v>400000</v>
      </c>
      <c r="E40" s="143">
        <v>0</v>
      </c>
      <c r="F40" s="143">
        <v>0</v>
      </c>
    </row>
    <row r="41" spans="1:6" x14ac:dyDescent="0.2">
      <c r="A41" s="140">
        <v>18010500</v>
      </c>
      <c r="B41" s="141" t="s">
        <v>224</v>
      </c>
      <c r="C41" s="142">
        <f t="shared" si="0"/>
        <v>600000</v>
      </c>
      <c r="D41" s="143">
        <v>600000</v>
      </c>
      <c r="E41" s="143">
        <v>0</v>
      </c>
      <c r="F41" s="143">
        <v>0</v>
      </c>
    </row>
    <row r="42" spans="1:6" x14ac:dyDescent="0.2">
      <c r="A42" s="140">
        <v>18010600</v>
      </c>
      <c r="B42" s="141" t="s">
        <v>225</v>
      </c>
      <c r="C42" s="142">
        <f t="shared" si="0"/>
        <v>3302200</v>
      </c>
      <c r="D42" s="143">
        <v>3302200</v>
      </c>
      <c r="E42" s="143">
        <v>0</v>
      </c>
      <c r="F42" s="143">
        <v>0</v>
      </c>
    </row>
    <row r="43" spans="1:6" x14ac:dyDescent="0.2">
      <c r="A43" s="140">
        <v>18010700</v>
      </c>
      <c r="B43" s="141" t="s">
        <v>226</v>
      </c>
      <c r="C43" s="142">
        <f t="shared" si="0"/>
        <v>1695000</v>
      </c>
      <c r="D43" s="143">
        <v>1695000</v>
      </c>
      <c r="E43" s="143">
        <v>0</v>
      </c>
      <c r="F43" s="143">
        <v>0</v>
      </c>
    </row>
    <row r="44" spans="1:6" x14ac:dyDescent="0.2">
      <c r="A44" s="140">
        <v>18010900</v>
      </c>
      <c r="B44" s="141" t="s">
        <v>227</v>
      </c>
      <c r="C44" s="142">
        <f t="shared" si="0"/>
        <v>730000</v>
      </c>
      <c r="D44" s="143">
        <v>730000</v>
      </c>
      <c r="E44" s="143">
        <v>0</v>
      </c>
      <c r="F44" s="143">
        <v>0</v>
      </c>
    </row>
    <row r="45" spans="1:6" x14ac:dyDescent="0.2">
      <c r="A45" s="140">
        <v>18011100</v>
      </c>
      <c r="B45" s="141" t="s">
        <v>228</v>
      </c>
      <c r="C45" s="142">
        <f t="shared" si="0"/>
        <v>25000</v>
      </c>
      <c r="D45" s="143">
        <v>25000</v>
      </c>
      <c r="E45" s="143">
        <v>0</v>
      </c>
      <c r="F45" s="143">
        <v>0</v>
      </c>
    </row>
    <row r="46" spans="1:6" x14ac:dyDescent="0.2">
      <c r="A46" s="136">
        <v>18050000</v>
      </c>
      <c r="B46" s="137" t="s">
        <v>229</v>
      </c>
      <c r="C46" s="138">
        <f t="shared" si="0"/>
        <v>11950400</v>
      </c>
      <c r="D46" s="139">
        <v>11950400</v>
      </c>
      <c r="E46" s="139">
        <v>0</v>
      </c>
      <c r="F46" s="139">
        <v>0</v>
      </c>
    </row>
    <row r="47" spans="1:6" x14ac:dyDescent="0.2">
      <c r="A47" s="140">
        <v>18050300</v>
      </c>
      <c r="B47" s="141" t="s">
        <v>230</v>
      </c>
      <c r="C47" s="142">
        <f t="shared" si="0"/>
        <v>480500</v>
      </c>
      <c r="D47" s="143">
        <v>480500</v>
      </c>
      <c r="E47" s="143">
        <v>0</v>
      </c>
      <c r="F47" s="143">
        <v>0</v>
      </c>
    </row>
    <row r="48" spans="1:6" x14ac:dyDescent="0.2">
      <c r="A48" s="140">
        <v>18050400</v>
      </c>
      <c r="B48" s="141" t="s">
        <v>231</v>
      </c>
      <c r="C48" s="142">
        <f t="shared" si="0"/>
        <v>3381000</v>
      </c>
      <c r="D48" s="143">
        <v>3381000</v>
      </c>
      <c r="E48" s="143">
        <v>0</v>
      </c>
      <c r="F48" s="143">
        <v>0</v>
      </c>
    </row>
    <row r="49" spans="1:6" ht="43.5" customHeight="1" x14ac:dyDescent="0.2">
      <c r="A49" s="140">
        <v>18050500</v>
      </c>
      <c r="B49" s="141" t="s">
        <v>232</v>
      </c>
      <c r="C49" s="142">
        <f t="shared" si="0"/>
        <v>8088900</v>
      </c>
      <c r="D49" s="143">
        <v>8088900</v>
      </c>
      <c r="E49" s="143">
        <v>0</v>
      </c>
      <c r="F49" s="143">
        <v>0</v>
      </c>
    </row>
    <row r="50" spans="1:6" x14ac:dyDescent="0.2">
      <c r="A50" s="136">
        <v>19000000</v>
      </c>
      <c r="B50" s="137" t="s">
        <v>233</v>
      </c>
      <c r="C50" s="138">
        <f t="shared" si="0"/>
        <v>18400</v>
      </c>
      <c r="D50" s="139">
        <v>0</v>
      </c>
      <c r="E50" s="139">
        <v>18400</v>
      </c>
      <c r="F50" s="139">
        <v>0</v>
      </c>
    </row>
    <row r="51" spans="1:6" x14ac:dyDescent="0.2">
      <c r="A51" s="136">
        <v>19010000</v>
      </c>
      <c r="B51" s="137" t="s">
        <v>234</v>
      </c>
      <c r="C51" s="138">
        <f t="shared" si="0"/>
        <v>18400</v>
      </c>
      <c r="D51" s="139">
        <v>0</v>
      </c>
      <c r="E51" s="139">
        <v>18400</v>
      </c>
      <c r="F51" s="139">
        <v>0</v>
      </c>
    </row>
    <row r="52" spans="1:6" ht="57" customHeight="1" x14ac:dyDescent="0.2">
      <c r="A52" s="140">
        <v>19010100</v>
      </c>
      <c r="B52" s="141" t="s">
        <v>235</v>
      </c>
      <c r="C52" s="142">
        <f t="shared" si="0"/>
        <v>5900</v>
      </c>
      <c r="D52" s="143">
        <v>0</v>
      </c>
      <c r="E52" s="143">
        <v>5900</v>
      </c>
      <c r="F52" s="143">
        <v>0</v>
      </c>
    </row>
    <row r="53" spans="1:6" ht="25.5" x14ac:dyDescent="0.2">
      <c r="A53" s="140">
        <v>19010200</v>
      </c>
      <c r="B53" s="141" t="s">
        <v>236</v>
      </c>
      <c r="C53" s="142">
        <f t="shared" si="0"/>
        <v>7200</v>
      </c>
      <c r="D53" s="143">
        <v>0</v>
      </c>
      <c r="E53" s="143">
        <v>7200</v>
      </c>
      <c r="F53" s="143">
        <v>0</v>
      </c>
    </row>
    <row r="54" spans="1:6" ht="38.25" x14ac:dyDescent="0.2">
      <c r="A54" s="140">
        <v>19010300</v>
      </c>
      <c r="B54" s="141" t="s">
        <v>237</v>
      </c>
      <c r="C54" s="142">
        <f t="shared" si="0"/>
        <v>5300</v>
      </c>
      <c r="D54" s="143">
        <v>0</v>
      </c>
      <c r="E54" s="143">
        <v>5300</v>
      </c>
      <c r="F54" s="143">
        <v>0</v>
      </c>
    </row>
    <row r="55" spans="1:6" x14ac:dyDescent="0.2">
      <c r="A55" s="136">
        <v>20000000</v>
      </c>
      <c r="B55" s="137" t="s">
        <v>238</v>
      </c>
      <c r="C55" s="138">
        <f t="shared" si="0"/>
        <v>1890840</v>
      </c>
      <c r="D55" s="139">
        <v>394040</v>
      </c>
      <c r="E55" s="139">
        <v>1496800</v>
      </c>
      <c r="F55" s="139">
        <v>0</v>
      </c>
    </row>
    <row r="56" spans="1:6" x14ac:dyDescent="0.2">
      <c r="A56" s="136">
        <v>21000000</v>
      </c>
      <c r="B56" s="137" t="s">
        <v>239</v>
      </c>
      <c r="C56" s="138">
        <f t="shared" si="0"/>
        <v>62740</v>
      </c>
      <c r="D56" s="139">
        <v>62740</v>
      </c>
      <c r="E56" s="139">
        <v>0</v>
      </c>
      <c r="F56" s="139">
        <v>0</v>
      </c>
    </row>
    <row r="57" spans="1:6" x14ac:dyDescent="0.2">
      <c r="A57" s="136">
        <v>21080000</v>
      </c>
      <c r="B57" s="137" t="s">
        <v>240</v>
      </c>
      <c r="C57" s="138">
        <f t="shared" si="0"/>
        <v>62740</v>
      </c>
      <c r="D57" s="139">
        <v>62740</v>
      </c>
      <c r="E57" s="139">
        <v>0</v>
      </c>
      <c r="F57" s="139">
        <v>0</v>
      </c>
    </row>
    <row r="58" spans="1:6" x14ac:dyDescent="0.2">
      <c r="A58" s="140">
        <v>21081100</v>
      </c>
      <c r="B58" s="141" t="s">
        <v>241</v>
      </c>
      <c r="C58" s="142">
        <f t="shared" si="0"/>
        <v>25740</v>
      </c>
      <c r="D58" s="143">
        <v>25740</v>
      </c>
      <c r="E58" s="143">
        <v>0</v>
      </c>
      <c r="F58" s="143">
        <v>0</v>
      </c>
    </row>
    <row r="59" spans="1:6" ht="38.25" x14ac:dyDescent="0.2">
      <c r="A59" s="140">
        <v>21081500</v>
      </c>
      <c r="B59" s="141" t="s">
        <v>242</v>
      </c>
      <c r="C59" s="142">
        <f t="shared" si="0"/>
        <v>37000</v>
      </c>
      <c r="D59" s="143">
        <v>37000</v>
      </c>
      <c r="E59" s="143">
        <v>0</v>
      </c>
      <c r="F59" s="143">
        <v>0</v>
      </c>
    </row>
    <row r="60" spans="1:6" ht="25.5" x14ac:dyDescent="0.2">
      <c r="A60" s="136">
        <v>22000000</v>
      </c>
      <c r="B60" s="137" t="s">
        <v>243</v>
      </c>
      <c r="C60" s="138">
        <f t="shared" si="0"/>
        <v>306300</v>
      </c>
      <c r="D60" s="139">
        <v>306300</v>
      </c>
      <c r="E60" s="139">
        <v>0</v>
      </c>
      <c r="F60" s="139">
        <v>0</v>
      </c>
    </row>
    <row r="61" spans="1:6" x14ac:dyDescent="0.2">
      <c r="A61" s="136">
        <v>22010000</v>
      </c>
      <c r="B61" s="137" t="s">
        <v>244</v>
      </c>
      <c r="C61" s="138">
        <f t="shared" si="0"/>
        <v>298500</v>
      </c>
      <c r="D61" s="139">
        <v>298500</v>
      </c>
      <c r="E61" s="139">
        <v>0</v>
      </c>
      <c r="F61" s="139">
        <v>0</v>
      </c>
    </row>
    <row r="62" spans="1:6" ht="38.25" x14ac:dyDescent="0.2">
      <c r="A62" s="140">
        <v>22010300</v>
      </c>
      <c r="B62" s="141" t="s">
        <v>245</v>
      </c>
      <c r="C62" s="142">
        <f t="shared" si="0"/>
        <v>24000</v>
      </c>
      <c r="D62" s="143">
        <v>24000</v>
      </c>
      <c r="E62" s="143">
        <v>0</v>
      </c>
      <c r="F62" s="143">
        <v>0</v>
      </c>
    </row>
    <row r="63" spans="1:6" x14ac:dyDescent="0.2">
      <c r="A63" s="140">
        <v>22012500</v>
      </c>
      <c r="B63" s="141" t="s">
        <v>246</v>
      </c>
      <c r="C63" s="142">
        <f t="shared" si="0"/>
        <v>34500</v>
      </c>
      <c r="D63" s="143">
        <v>34500</v>
      </c>
      <c r="E63" s="143">
        <v>0</v>
      </c>
      <c r="F63" s="143">
        <v>0</v>
      </c>
    </row>
    <row r="64" spans="1:6" ht="25.5" x14ac:dyDescent="0.2">
      <c r="A64" s="140">
        <v>22012600</v>
      </c>
      <c r="B64" s="141" t="s">
        <v>247</v>
      </c>
      <c r="C64" s="142">
        <f t="shared" si="0"/>
        <v>240000</v>
      </c>
      <c r="D64" s="143">
        <v>240000</v>
      </c>
      <c r="E64" s="143">
        <v>0</v>
      </c>
      <c r="F64" s="143">
        <v>0</v>
      </c>
    </row>
    <row r="65" spans="1:6" ht="25.5" x14ac:dyDescent="0.2">
      <c r="A65" s="136">
        <v>22080000</v>
      </c>
      <c r="B65" s="137" t="s">
        <v>248</v>
      </c>
      <c r="C65" s="138">
        <f t="shared" si="0"/>
        <v>4700</v>
      </c>
      <c r="D65" s="139">
        <v>4700</v>
      </c>
      <c r="E65" s="139">
        <v>0</v>
      </c>
      <c r="F65" s="139">
        <v>0</v>
      </c>
    </row>
    <row r="66" spans="1:6" ht="38.25" x14ac:dyDescent="0.2">
      <c r="A66" s="140">
        <v>22080400</v>
      </c>
      <c r="B66" s="141" t="s">
        <v>249</v>
      </c>
      <c r="C66" s="142">
        <f t="shared" si="0"/>
        <v>4700</v>
      </c>
      <c r="D66" s="143">
        <v>4700</v>
      </c>
      <c r="E66" s="143">
        <v>0</v>
      </c>
      <c r="F66" s="143">
        <v>0</v>
      </c>
    </row>
    <row r="67" spans="1:6" x14ac:dyDescent="0.2">
      <c r="A67" s="136">
        <v>22090000</v>
      </c>
      <c r="B67" s="137" t="s">
        <v>250</v>
      </c>
      <c r="C67" s="138">
        <f t="shared" si="0"/>
        <v>3100</v>
      </c>
      <c r="D67" s="139">
        <v>3100</v>
      </c>
      <c r="E67" s="139">
        <v>0</v>
      </c>
      <c r="F67" s="139">
        <v>0</v>
      </c>
    </row>
    <row r="68" spans="1:6" ht="38.25" x14ac:dyDescent="0.2">
      <c r="A68" s="140">
        <v>22090100</v>
      </c>
      <c r="B68" s="141" t="s">
        <v>251</v>
      </c>
      <c r="C68" s="142">
        <f t="shared" si="0"/>
        <v>1500</v>
      </c>
      <c r="D68" s="143">
        <v>1500</v>
      </c>
      <c r="E68" s="143">
        <v>0</v>
      </c>
      <c r="F68" s="143">
        <v>0</v>
      </c>
    </row>
    <row r="69" spans="1:6" ht="35.25" customHeight="1" x14ac:dyDescent="0.2">
      <c r="A69" s="140">
        <v>22090400</v>
      </c>
      <c r="B69" s="141" t="s">
        <v>252</v>
      </c>
      <c r="C69" s="142">
        <f t="shared" si="0"/>
        <v>1600</v>
      </c>
      <c r="D69" s="143">
        <v>1600</v>
      </c>
      <c r="E69" s="143">
        <v>0</v>
      </c>
      <c r="F69" s="143">
        <v>0</v>
      </c>
    </row>
    <row r="70" spans="1:6" x14ac:dyDescent="0.2">
      <c r="A70" s="136">
        <v>24000000</v>
      </c>
      <c r="B70" s="137" t="s">
        <v>253</v>
      </c>
      <c r="C70" s="138">
        <f t="shared" si="0"/>
        <v>25000</v>
      </c>
      <c r="D70" s="139">
        <v>25000</v>
      </c>
      <c r="E70" s="139">
        <v>0</v>
      </c>
      <c r="F70" s="139">
        <v>0</v>
      </c>
    </row>
    <row r="71" spans="1:6" x14ac:dyDescent="0.2">
      <c r="A71" s="136">
        <v>24060000</v>
      </c>
      <c r="B71" s="137" t="s">
        <v>240</v>
      </c>
      <c r="C71" s="138">
        <f t="shared" si="0"/>
        <v>25000</v>
      </c>
      <c r="D71" s="139">
        <v>25000</v>
      </c>
      <c r="E71" s="139">
        <v>0</v>
      </c>
      <c r="F71" s="139">
        <v>0</v>
      </c>
    </row>
    <row r="72" spans="1:6" x14ac:dyDescent="0.2">
      <c r="A72" s="140">
        <v>24060300</v>
      </c>
      <c r="B72" s="141" t="s">
        <v>240</v>
      </c>
      <c r="C72" s="142">
        <f t="shared" si="0"/>
        <v>19000</v>
      </c>
      <c r="D72" s="143">
        <v>19000</v>
      </c>
      <c r="E72" s="143">
        <v>0</v>
      </c>
      <c r="F72" s="143">
        <v>0</v>
      </c>
    </row>
    <row r="73" spans="1:6" ht="60" customHeight="1" x14ac:dyDescent="0.2">
      <c r="A73" s="140">
        <v>24062200</v>
      </c>
      <c r="B73" s="141" t="s">
        <v>254</v>
      </c>
      <c r="C73" s="142">
        <f t="shared" si="0"/>
        <v>6000</v>
      </c>
      <c r="D73" s="143">
        <v>6000</v>
      </c>
      <c r="E73" s="143">
        <v>0</v>
      </c>
      <c r="F73" s="143">
        <v>0</v>
      </c>
    </row>
    <row r="74" spans="1:6" x14ac:dyDescent="0.2">
      <c r="A74" s="136">
        <v>25000000</v>
      </c>
      <c r="B74" s="137" t="s">
        <v>255</v>
      </c>
      <c r="C74" s="138">
        <f t="shared" si="0"/>
        <v>1496800</v>
      </c>
      <c r="D74" s="139">
        <v>0</v>
      </c>
      <c r="E74" s="139">
        <v>1496800</v>
      </c>
      <c r="F74" s="139">
        <v>0</v>
      </c>
    </row>
    <row r="75" spans="1:6" ht="25.5" x14ac:dyDescent="0.2">
      <c r="A75" s="136">
        <v>25010000</v>
      </c>
      <c r="B75" s="137" t="s">
        <v>256</v>
      </c>
      <c r="C75" s="138">
        <f t="shared" si="0"/>
        <v>1496800</v>
      </c>
      <c r="D75" s="139">
        <v>0</v>
      </c>
      <c r="E75" s="139">
        <v>1496800</v>
      </c>
      <c r="F75" s="139">
        <v>0</v>
      </c>
    </row>
    <row r="76" spans="1:6" ht="25.5" x14ac:dyDescent="0.2">
      <c r="A76" s="140">
        <v>25010100</v>
      </c>
      <c r="B76" s="141" t="s">
        <v>257</v>
      </c>
      <c r="C76" s="142">
        <f t="shared" si="0"/>
        <v>1336800</v>
      </c>
      <c r="D76" s="143">
        <v>0</v>
      </c>
      <c r="E76" s="143">
        <v>1336800</v>
      </c>
      <c r="F76" s="143">
        <v>0</v>
      </c>
    </row>
    <row r="77" spans="1:6" ht="38.25" x14ac:dyDescent="0.2">
      <c r="A77" s="140">
        <v>25010300</v>
      </c>
      <c r="B77" s="141" t="s">
        <v>258</v>
      </c>
      <c r="C77" s="142">
        <f t="shared" si="0"/>
        <v>160000</v>
      </c>
      <c r="D77" s="143">
        <v>0</v>
      </c>
      <c r="E77" s="143">
        <v>160000</v>
      </c>
      <c r="F77" s="143">
        <v>0</v>
      </c>
    </row>
    <row r="78" spans="1:6" x14ac:dyDescent="0.2">
      <c r="A78" s="144"/>
      <c r="B78" s="145" t="s">
        <v>259</v>
      </c>
      <c r="C78" s="138">
        <f t="shared" ref="C78:C86" si="1">D78+E78</f>
        <v>81982300</v>
      </c>
      <c r="D78" s="138">
        <f>D14+D55</f>
        <v>80467100</v>
      </c>
      <c r="E78" s="138">
        <v>1515200</v>
      </c>
      <c r="F78" s="138">
        <v>0</v>
      </c>
    </row>
    <row r="79" spans="1:6" x14ac:dyDescent="0.2">
      <c r="A79" s="136">
        <v>40000000</v>
      </c>
      <c r="B79" s="137" t="s">
        <v>260</v>
      </c>
      <c r="C79" s="138">
        <f t="shared" si="1"/>
        <v>32336600</v>
      </c>
      <c r="D79" s="139">
        <f>D80</f>
        <v>32336600</v>
      </c>
      <c r="E79" s="139">
        <v>0</v>
      </c>
      <c r="F79" s="139">
        <v>0</v>
      </c>
    </row>
    <row r="80" spans="1:6" x14ac:dyDescent="0.2">
      <c r="A80" s="136">
        <v>41000000</v>
      </c>
      <c r="B80" s="137" t="s">
        <v>261</v>
      </c>
      <c r="C80" s="138">
        <f t="shared" si="1"/>
        <v>32336600</v>
      </c>
      <c r="D80" s="139">
        <f>D81+D83</f>
        <v>32336600</v>
      </c>
      <c r="E80" s="139">
        <v>0</v>
      </c>
      <c r="F80" s="139">
        <v>0</v>
      </c>
    </row>
    <row r="81" spans="1:6" x14ac:dyDescent="0.2">
      <c r="A81" s="136">
        <v>41030000</v>
      </c>
      <c r="B81" s="137" t="s">
        <v>262</v>
      </c>
      <c r="C81" s="138">
        <f t="shared" si="1"/>
        <v>30977200</v>
      </c>
      <c r="D81" s="139">
        <v>30977200</v>
      </c>
      <c r="E81" s="139">
        <v>0</v>
      </c>
      <c r="F81" s="139">
        <v>0</v>
      </c>
    </row>
    <row r="82" spans="1:6" ht="19.5" customHeight="1" x14ac:dyDescent="0.2">
      <c r="A82" s="140">
        <v>41033900</v>
      </c>
      <c r="B82" s="141" t="s">
        <v>263</v>
      </c>
      <c r="C82" s="142">
        <f t="shared" si="1"/>
        <v>30977200</v>
      </c>
      <c r="D82" s="143">
        <v>30977200</v>
      </c>
      <c r="E82" s="143">
        <v>0</v>
      </c>
      <c r="F82" s="143">
        <v>0</v>
      </c>
    </row>
    <row r="83" spans="1:6" x14ac:dyDescent="0.2">
      <c r="A83" s="136">
        <v>41050000</v>
      </c>
      <c r="B83" s="137" t="s">
        <v>264</v>
      </c>
      <c r="C83" s="138">
        <f t="shared" si="1"/>
        <v>1359400</v>
      </c>
      <c r="D83" s="139">
        <f>D84+D85</f>
        <v>1359400</v>
      </c>
      <c r="E83" s="139">
        <v>0</v>
      </c>
      <c r="F83" s="139">
        <v>0</v>
      </c>
    </row>
    <row r="84" spans="1:6" ht="32.25" customHeight="1" x14ac:dyDescent="0.2">
      <c r="A84" s="140">
        <v>41051000</v>
      </c>
      <c r="B84" s="141" t="s">
        <v>265</v>
      </c>
      <c r="C84" s="142">
        <f t="shared" si="1"/>
        <v>1107400</v>
      </c>
      <c r="D84" s="143">
        <v>1107400</v>
      </c>
      <c r="E84" s="143">
        <v>0</v>
      </c>
      <c r="F84" s="143">
        <v>0</v>
      </c>
    </row>
    <row r="85" spans="1:6" ht="38.25" x14ac:dyDescent="0.2">
      <c r="A85" s="140">
        <v>41051200</v>
      </c>
      <c r="B85" s="141" t="s">
        <v>266</v>
      </c>
      <c r="C85" s="142">
        <f t="shared" si="1"/>
        <v>252000</v>
      </c>
      <c r="D85" s="143">
        <v>252000</v>
      </c>
      <c r="E85" s="143">
        <v>0</v>
      </c>
      <c r="F85" s="143">
        <v>0</v>
      </c>
    </row>
    <row r="86" spans="1:6" x14ac:dyDescent="0.2">
      <c r="A86" s="146" t="s">
        <v>6</v>
      </c>
      <c r="B86" s="145" t="s">
        <v>267</v>
      </c>
      <c r="C86" s="138">
        <f t="shared" si="1"/>
        <v>114318900</v>
      </c>
      <c r="D86" s="138">
        <v>112803700</v>
      </c>
      <c r="E86" s="138">
        <v>1515200</v>
      </c>
      <c r="F86" s="138">
        <v>0</v>
      </c>
    </row>
    <row r="87" spans="1:6" x14ac:dyDescent="0.2">
      <c r="C87" s="129">
        <v>114318900</v>
      </c>
      <c r="D87" s="129">
        <v>112803700</v>
      </c>
    </row>
    <row r="89" spans="1:6" x14ac:dyDescent="0.2">
      <c r="B89" s="147" t="s">
        <v>7</v>
      </c>
      <c r="E89" s="148" t="s">
        <v>132</v>
      </c>
    </row>
  </sheetData>
  <mergeCells count="15">
    <mergeCell ref="A7:F7"/>
    <mergeCell ref="A10:A12"/>
    <mergeCell ref="B10:B12"/>
    <mergeCell ref="C10:C12"/>
    <mergeCell ref="D10:D12"/>
    <mergeCell ref="E10:F10"/>
    <mergeCell ref="E11:E12"/>
    <mergeCell ref="F11:F12"/>
    <mergeCell ref="C1:F1"/>
    <mergeCell ref="C2:F2"/>
    <mergeCell ref="C4:F4"/>
    <mergeCell ref="G4:J4"/>
    <mergeCell ref="D5:F5"/>
    <mergeCell ref="G5:J5"/>
    <mergeCell ref="C3:F3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zoomScaleNormal="100" workbookViewId="0">
      <selection activeCell="D32" sqref="D32"/>
    </sheetView>
  </sheetViews>
  <sheetFormatPr defaultRowHeight="12.75" x14ac:dyDescent="0.2"/>
  <cols>
    <col min="1" max="3" width="10.42578125" style="33" customWidth="1"/>
    <col min="4" max="4" width="39.5703125" style="33" customWidth="1"/>
    <col min="5" max="5" width="14.28515625" style="33" customWidth="1"/>
    <col min="6" max="6" width="13.85546875" style="33" customWidth="1"/>
    <col min="7" max="7" width="14.7109375" style="33" customWidth="1"/>
    <col min="8" max="8" width="14" style="33" customWidth="1"/>
    <col min="9" max="9" width="11.85546875" style="33" customWidth="1"/>
    <col min="10" max="10" width="13" style="33" customWidth="1"/>
    <col min="11" max="14" width="11.85546875" style="33" customWidth="1"/>
    <col min="15" max="15" width="12.42578125" style="33" customWidth="1"/>
    <col min="16" max="16" width="17.42578125" style="33" customWidth="1"/>
    <col min="17" max="17" width="13.7109375" style="33" customWidth="1"/>
    <col min="18" max="16384" width="9.140625" style="33"/>
  </cols>
  <sheetData>
    <row r="1" spans="1:16" x14ac:dyDescent="0.2">
      <c r="L1" s="225" t="s">
        <v>314</v>
      </c>
    </row>
    <row r="2" spans="1:16" x14ac:dyDescent="0.2">
      <c r="L2" s="237" t="s">
        <v>315</v>
      </c>
      <c r="M2" s="238"/>
      <c r="N2" s="238"/>
      <c r="O2" s="238"/>
      <c r="P2" s="238"/>
    </row>
    <row r="3" spans="1:16" ht="13.5" customHeight="1" x14ac:dyDescent="0.2">
      <c r="L3" s="239" t="s">
        <v>180</v>
      </c>
      <c r="M3" s="240"/>
      <c r="N3" s="240"/>
      <c r="O3" s="240"/>
      <c r="P3" s="240"/>
    </row>
    <row r="4" spans="1:16" ht="13.5" customHeight="1" x14ac:dyDescent="0.2">
      <c r="L4" s="239" t="s">
        <v>110</v>
      </c>
      <c r="M4" s="240"/>
      <c r="N4" s="240"/>
      <c r="O4" s="240"/>
      <c r="P4" s="240"/>
    </row>
    <row r="5" spans="1:16" ht="13.5" customHeight="1" x14ac:dyDescent="0.2">
      <c r="L5" s="241"/>
      <c r="M5" s="241"/>
      <c r="N5" s="241"/>
      <c r="O5" s="241"/>
      <c r="P5" s="241"/>
    </row>
    <row r="7" spans="1:16" x14ac:dyDescent="0.2">
      <c r="A7" s="235" t="s">
        <v>179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6" x14ac:dyDescent="0.2">
      <c r="A8" s="235" t="s">
        <v>177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</row>
    <row r="9" spans="1:16" x14ac:dyDescent="0.2">
      <c r="A9" s="34" t="s">
        <v>8</v>
      </c>
      <c r="B9" s="35"/>
      <c r="C9" s="35"/>
      <c r="D9" s="235" t="s">
        <v>178</v>
      </c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35"/>
      <c r="P9" s="35"/>
    </row>
    <row r="10" spans="1:16" x14ac:dyDescent="0.2">
      <c r="A10" s="36" t="s">
        <v>9</v>
      </c>
      <c r="P10" s="37" t="s">
        <v>10</v>
      </c>
    </row>
    <row r="11" spans="1:16" x14ac:dyDescent="0.2">
      <c r="A11" s="242" t="s">
        <v>11</v>
      </c>
      <c r="B11" s="242" t="s">
        <v>12</v>
      </c>
      <c r="C11" s="242" t="s">
        <v>13</v>
      </c>
      <c r="D11" s="243" t="s">
        <v>14</v>
      </c>
      <c r="E11" s="243" t="s">
        <v>2</v>
      </c>
      <c r="F11" s="243"/>
      <c r="G11" s="243"/>
      <c r="H11" s="243"/>
      <c r="I11" s="243"/>
      <c r="J11" s="243" t="s">
        <v>3</v>
      </c>
      <c r="K11" s="243"/>
      <c r="L11" s="243"/>
      <c r="M11" s="243"/>
      <c r="N11" s="243"/>
      <c r="O11" s="243"/>
      <c r="P11" s="244" t="s">
        <v>15</v>
      </c>
    </row>
    <row r="12" spans="1:16" x14ac:dyDescent="0.2">
      <c r="A12" s="243"/>
      <c r="B12" s="243"/>
      <c r="C12" s="243"/>
      <c r="D12" s="243"/>
      <c r="E12" s="244" t="s">
        <v>4</v>
      </c>
      <c r="F12" s="243" t="s">
        <v>16</v>
      </c>
      <c r="G12" s="243" t="s">
        <v>17</v>
      </c>
      <c r="H12" s="243"/>
      <c r="I12" s="243" t="s">
        <v>18</v>
      </c>
      <c r="J12" s="244" t="s">
        <v>4</v>
      </c>
      <c r="K12" s="243" t="s">
        <v>5</v>
      </c>
      <c r="L12" s="243" t="s">
        <v>16</v>
      </c>
      <c r="M12" s="243" t="s">
        <v>17</v>
      </c>
      <c r="N12" s="243"/>
      <c r="O12" s="243" t="s">
        <v>18</v>
      </c>
      <c r="P12" s="243"/>
    </row>
    <row r="13" spans="1:16" x14ac:dyDescent="0.2">
      <c r="A13" s="243"/>
      <c r="B13" s="243"/>
      <c r="C13" s="243"/>
      <c r="D13" s="243"/>
      <c r="E13" s="243"/>
      <c r="F13" s="243"/>
      <c r="G13" s="243" t="s">
        <v>19</v>
      </c>
      <c r="H13" s="243" t="s">
        <v>20</v>
      </c>
      <c r="I13" s="243"/>
      <c r="J13" s="243"/>
      <c r="K13" s="243"/>
      <c r="L13" s="243"/>
      <c r="M13" s="243" t="s">
        <v>19</v>
      </c>
      <c r="N13" s="243" t="s">
        <v>20</v>
      </c>
      <c r="O13" s="243"/>
      <c r="P13" s="243"/>
    </row>
    <row r="14" spans="1:16" ht="44.25" customHeight="1" x14ac:dyDescent="0.2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</row>
    <row r="15" spans="1:16" x14ac:dyDescent="0.2">
      <c r="A15" s="38">
        <v>1</v>
      </c>
      <c r="B15" s="38">
        <v>2</v>
      </c>
      <c r="C15" s="38">
        <v>3</v>
      </c>
      <c r="D15" s="38">
        <v>4</v>
      </c>
      <c r="E15" s="39">
        <v>5</v>
      </c>
      <c r="F15" s="38">
        <v>6</v>
      </c>
      <c r="G15" s="38">
        <v>7</v>
      </c>
      <c r="H15" s="38">
        <v>8</v>
      </c>
      <c r="I15" s="38">
        <v>9</v>
      </c>
      <c r="J15" s="39">
        <v>10</v>
      </c>
      <c r="K15" s="38">
        <v>11</v>
      </c>
      <c r="L15" s="38">
        <v>12</v>
      </c>
      <c r="M15" s="38">
        <v>13</v>
      </c>
      <c r="N15" s="38">
        <v>14</v>
      </c>
      <c r="O15" s="38">
        <v>15</v>
      </c>
      <c r="P15" s="39">
        <v>16</v>
      </c>
    </row>
    <row r="16" spans="1:16" x14ac:dyDescent="0.2">
      <c r="A16" s="41" t="s">
        <v>21</v>
      </c>
      <c r="B16" s="42"/>
      <c r="C16" s="43"/>
      <c r="D16" s="44" t="s">
        <v>22</v>
      </c>
      <c r="E16" s="45">
        <f>E17</f>
        <v>18821426.420000002</v>
      </c>
      <c r="F16" s="46">
        <f>F17</f>
        <v>18821426.420000002</v>
      </c>
      <c r="G16" s="46">
        <f>G17</f>
        <v>8574600</v>
      </c>
      <c r="H16" s="46">
        <f>H17</f>
        <v>2234300.5</v>
      </c>
      <c r="I16" s="46">
        <v>0</v>
      </c>
      <c r="J16" s="45">
        <f>J17</f>
        <v>60378.18</v>
      </c>
      <c r="K16" s="46">
        <v>0</v>
      </c>
      <c r="L16" s="46">
        <f>L17</f>
        <v>60378.18</v>
      </c>
      <c r="M16" s="46">
        <v>0</v>
      </c>
      <c r="N16" s="46">
        <v>0</v>
      </c>
      <c r="O16" s="46">
        <v>0</v>
      </c>
      <c r="P16" s="45">
        <f t="shared" ref="P16:P72" si="0">E16+J16</f>
        <v>18881804.600000001</v>
      </c>
    </row>
    <row r="17" spans="1:17" ht="87.75" customHeight="1" x14ac:dyDescent="0.2">
      <c r="A17" s="78" t="s">
        <v>23</v>
      </c>
      <c r="B17" s="79"/>
      <c r="C17" s="80"/>
      <c r="D17" s="81" t="s">
        <v>145</v>
      </c>
      <c r="E17" s="82">
        <f>E18+E19+E24+E20+E21+E22+E26+E23+E25+E27+E28+E33+E29+E31</f>
        <v>18821426.420000002</v>
      </c>
      <c r="F17" s="82">
        <f>F18+F19+F20+F21+F22+F26+F23+F25+F27+F28+F33+F24+F29+F31</f>
        <v>18821426.420000002</v>
      </c>
      <c r="G17" s="82">
        <f>G18+G19+G20+G21+G22+G26+G23+G25+G27+G28+G33</f>
        <v>8574600</v>
      </c>
      <c r="H17" s="82">
        <f>H18+H19+H20+H21+H22+H26+H23+H25+H27+H28+H33+H31</f>
        <v>2234300.5</v>
      </c>
      <c r="I17" s="82">
        <v>0</v>
      </c>
      <c r="J17" s="82">
        <f>J18+J19+J20+J21+J22+J26+J23+J25+J27+J28</f>
        <v>60378.18</v>
      </c>
      <c r="K17" s="82">
        <v>0</v>
      </c>
      <c r="L17" s="82">
        <f>L18+L19+L24+L20+L21+L22+L27</f>
        <v>60378.18</v>
      </c>
      <c r="M17" s="82">
        <v>0</v>
      </c>
      <c r="N17" s="82">
        <v>0</v>
      </c>
      <c r="O17" s="82">
        <v>0</v>
      </c>
      <c r="P17" s="82">
        <f t="shared" si="0"/>
        <v>18881804.600000001</v>
      </c>
    </row>
    <row r="18" spans="1:17" ht="63.75" x14ac:dyDescent="0.2">
      <c r="A18" s="47" t="s">
        <v>24</v>
      </c>
      <c r="B18" s="47" t="s">
        <v>25</v>
      </c>
      <c r="C18" s="48" t="s">
        <v>26</v>
      </c>
      <c r="D18" s="49" t="s">
        <v>27</v>
      </c>
      <c r="E18" s="75">
        <v>12437050.52</v>
      </c>
      <c r="F18" s="51">
        <v>12437050.52</v>
      </c>
      <c r="G18" s="51">
        <v>7923717.96</v>
      </c>
      <c r="H18" s="51">
        <v>1774184.7</v>
      </c>
      <c r="I18" s="51">
        <v>0</v>
      </c>
      <c r="J18" s="50">
        <v>50000</v>
      </c>
      <c r="K18" s="51">
        <v>0</v>
      </c>
      <c r="L18" s="51">
        <v>50000</v>
      </c>
      <c r="M18" s="51">
        <v>0</v>
      </c>
      <c r="N18" s="51">
        <v>0</v>
      </c>
      <c r="O18" s="51">
        <v>0</v>
      </c>
      <c r="P18" s="50">
        <f t="shared" si="0"/>
        <v>12487050.52</v>
      </c>
      <c r="Q18" s="63"/>
    </row>
    <row r="19" spans="1:17" ht="21" customHeight="1" x14ac:dyDescent="0.2">
      <c r="A19" s="47" t="s">
        <v>28</v>
      </c>
      <c r="B19" s="47" t="s">
        <v>29</v>
      </c>
      <c r="C19" s="48" t="s">
        <v>30</v>
      </c>
      <c r="D19" s="56" t="s">
        <v>31</v>
      </c>
      <c r="E19" s="57">
        <v>630814.71</v>
      </c>
      <c r="F19" s="51">
        <v>630814.71</v>
      </c>
      <c r="G19" s="58">
        <v>382495.2</v>
      </c>
      <c r="H19" s="51">
        <v>11619.5</v>
      </c>
      <c r="I19" s="51">
        <v>0</v>
      </c>
      <c r="J19" s="50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0">
        <f t="shared" si="0"/>
        <v>630814.71</v>
      </c>
    </row>
    <row r="20" spans="1:17" ht="25.5" x14ac:dyDescent="0.2">
      <c r="A20" s="59" t="s">
        <v>32</v>
      </c>
      <c r="B20" s="59" t="s">
        <v>33</v>
      </c>
      <c r="C20" s="60" t="s">
        <v>34</v>
      </c>
      <c r="D20" s="56" t="s">
        <v>35</v>
      </c>
      <c r="E20" s="57">
        <v>601951.86</v>
      </c>
      <c r="F20" s="58">
        <v>601951.86</v>
      </c>
      <c r="G20" s="51"/>
      <c r="H20" s="51"/>
      <c r="I20" s="51"/>
      <c r="J20" s="50"/>
      <c r="K20" s="51"/>
      <c r="L20" s="51"/>
      <c r="M20" s="51"/>
      <c r="N20" s="51"/>
      <c r="O20" s="51"/>
      <c r="P20" s="50">
        <f t="shared" ref="P20:P27" si="1">E20+J20</f>
        <v>601951.86</v>
      </c>
      <c r="Q20" s="33">
        <v>601951.86</v>
      </c>
    </row>
    <row r="21" spans="1:17" ht="38.25" x14ac:dyDescent="0.2">
      <c r="A21" s="47" t="s">
        <v>36</v>
      </c>
      <c r="B21" s="59">
        <v>2111</v>
      </c>
      <c r="C21" s="48" t="s">
        <v>38</v>
      </c>
      <c r="D21" s="56" t="s">
        <v>39</v>
      </c>
      <c r="E21" s="57">
        <v>83566.06</v>
      </c>
      <c r="F21" s="58">
        <v>83566.06</v>
      </c>
      <c r="G21" s="51"/>
      <c r="H21" s="51"/>
      <c r="I21" s="51"/>
      <c r="J21" s="50"/>
      <c r="K21" s="51"/>
      <c r="L21" s="51"/>
      <c r="M21" s="51"/>
      <c r="N21" s="51"/>
      <c r="O21" s="51"/>
      <c r="P21" s="50">
        <f t="shared" si="1"/>
        <v>83566.06</v>
      </c>
      <c r="Q21" s="33">
        <v>83566.06</v>
      </c>
    </row>
    <row r="22" spans="1:17" ht="51" x14ac:dyDescent="0.2">
      <c r="A22" s="47" t="s">
        <v>40</v>
      </c>
      <c r="B22" s="59">
        <v>3104</v>
      </c>
      <c r="C22" s="61">
        <v>1020</v>
      </c>
      <c r="D22" s="56" t="s">
        <v>43</v>
      </c>
      <c r="E22" s="57">
        <v>308997.25</v>
      </c>
      <c r="F22" s="58">
        <v>308997.25</v>
      </c>
      <c r="G22" s="58">
        <v>255386.84</v>
      </c>
      <c r="H22" s="51"/>
      <c r="I22" s="51"/>
      <c r="J22" s="57">
        <v>6324.82</v>
      </c>
      <c r="K22" s="51"/>
      <c r="L22" s="51">
        <v>6324.82</v>
      </c>
      <c r="M22" s="51"/>
      <c r="N22" s="51"/>
      <c r="O22" s="51"/>
      <c r="P22" s="50">
        <f t="shared" si="1"/>
        <v>315322.07</v>
      </c>
    </row>
    <row r="23" spans="1:17" ht="25.5" x14ac:dyDescent="0.2">
      <c r="A23" s="59" t="s">
        <v>112</v>
      </c>
      <c r="B23" s="59">
        <v>3032</v>
      </c>
      <c r="C23" s="60" t="s">
        <v>76</v>
      </c>
      <c r="D23" s="56" t="s">
        <v>149</v>
      </c>
      <c r="E23" s="57">
        <v>0</v>
      </c>
      <c r="F23" s="58">
        <v>0</v>
      </c>
      <c r="G23" s="51"/>
      <c r="H23" s="51"/>
      <c r="I23" s="51"/>
      <c r="J23" s="50"/>
      <c r="K23" s="51"/>
      <c r="L23" s="51"/>
      <c r="M23" s="51"/>
      <c r="N23" s="51"/>
      <c r="O23" s="51"/>
      <c r="P23" s="50">
        <f t="shared" si="1"/>
        <v>0</v>
      </c>
    </row>
    <row r="24" spans="1:17" ht="25.5" x14ac:dyDescent="0.2">
      <c r="A24" s="59" t="s">
        <v>44</v>
      </c>
      <c r="B24" s="59">
        <v>3112</v>
      </c>
      <c r="C24" s="60" t="s">
        <v>46</v>
      </c>
      <c r="D24" s="56" t="s">
        <v>47</v>
      </c>
      <c r="E24" s="57">
        <v>40000</v>
      </c>
      <c r="F24" s="58">
        <v>40000</v>
      </c>
      <c r="G24" s="51"/>
      <c r="H24" s="51"/>
      <c r="I24" s="51"/>
      <c r="J24" s="50"/>
      <c r="K24" s="51"/>
      <c r="L24" s="51"/>
      <c r="M24" s="51"/>
      <c r="N24" s="51"/>
      <c r="O24" s="51"/>
      <c r="P24" s="50">
        <v>40000</v>
      </c>
    </row>
    <row r="25" spans="1:17" ht="76.5" x14ac:dyDescent="0.2">
      <c r="A25" s="59" t="s">
        <v>111</v>
      </c>
      <c r="B25" s="59">
        <v>3160</v>
      </c>
      <c r="C25" s="62">
        <v>1010</v>
      </c>
      <c r="D25" s="56" t="s">
        <v>151</v>
      </c>
      <c r="E25" s="57">
        <v>4916.5</v>
      </c>
      <c r="F25" s="58">
        <v>4916.5</v>
      </c>
      <c r="G25" s="51"/>
      <c r="H25" s="51"/>
      <c r="I25" s="51"/>
      <c r="J25" s="50"/>
      <c r="K25" s="51"/>
      <c r="L25" s="51"/>
      <c r="M25" s="51"/>
      <c r="N25" s="51"/>
      <c r="O25" s="51"/>
      <c r="P25" s="50">
        <f t="shared" si="1"/>
        <v>4916.5</v>
      </c>
    </row>
    <row r="26" spans="1:17" ht="25.5" x14ac:dyDescent="0.2">
      <c r="A26" s="59" t="s">
        <v>48</v>
      </c>
      <c r="B26" s="59">
        <v>3242</v>
      </c>
      <c r="C26" s="60" t="s">
        <v>50</v>
      </c>
      <c r="D26" s="56" t="s">
        <v>51</v>
      </c>
      <c r="E26" s="74">
        <v>51400</v>
      </c>
      <c r="F26" s="58">
        <v>51400</v>
      </c>
      <c r="G26" s="51"/>
      <c r="H26" s="51"/>
      <c r="I26" s="51"/>
      <c r="J26" s="50"/>
      <c r="K26" s="51"/>
      <c r="L26" s="51"/>
      <c r="M26" s="51"/>
      <c r="N26" s="51"/>
      <c r="O26" s="51"/>
      <c r="P26" s="50">
        <f>E26+J26</f>
        <v>51400</v>
      </c>
    </row>
    <row r="27" spans="1:17" ht="17.25" customHeight="1" x14ac:dyDescent="0.2">
      <c r="A27" s="59" t="s">
        <v>52</v>
      </c>
      <c r="B27" s="59">
        <v>6030</v>
      </c>
      <c r="C27" s="60" t="s">
        <v>54</v>
      </c>
      <c r="D27" s="56" t="s">
        <v>55</v>
      </c>
      <c r="E27" s="57">
        <v>449329.52</v>
      </c>
      <c r="F27" s="58">
        <v>449329.52</v>
      </c>
      <c r="G27" s="58">
        <v>13000</v>
      </c>
      <c r="H27" s="58">
        <v>248496.3</v>
      </c>
      <c r="I27" s="51"/>
      <c r="J27" s="57">
        <v>4053.36</v>
      </c>
      <c r="K27" s="51"/>
      <c r="L27" s="51">
        <v>4053.36</v>
      </c>
      <c r="M27" s="51"/>
      <c r="N27" s="51"/>
      <c r="O27" s="51"/>
      <c r="P27" s="50">
        <f t="shared" si="1"/>
        <v>453382.88</v>
      </c>
    </row>
    <row r="28" spans="1:17" ht="25.5" x14ac:dyDescent="0.2">
      <c r="A28" s="47" t="s">
        <v>125</v>
      </c>
      <c r="B28" s="59">
        <v>7680</v>
      </c>
      <c r="C28" s="60" t="s">
        <v>116</v>
      </c>
      <c r="D28" s="56" t="s">
        <v>115</v>
      </c>
      <c r="E28" s="57">
        <v>22400</v>
      </c>
      <c r="F28" s="58">
        <v>22400</v>
      </c>
      <c r="G28" s="58"/>
      <c r="H28" s="58"/>
      <c r="I28" s="51"/>
      <c r="J28" s="50"/>
      <c r="K28" s="51"/>
      <c r="L28" s="51"/>
      <c r="M28" s="51"/>
      <c r="N28" s="51"/>
      <c r="O28" s="51"/>
      <c r="P28" s="50">
        <v>22400</v>
      </c>
    </row>
    <row r="29" spans="1:17" ht="38.25" customHeight="1" x14ac:dyDescent="0.2">
      <c r="A29" s="128" t="s">
        <v>185</v>
      </c>
      <c r="B29" s="59">
        <v>8110</v>
      </c>
      <c r="C29" s="60" t="s">
        <v>186</v>
      </c>
      <c r="D29" s="56" t="s">
        <v>187</v>
      </c>
      <c r="E29" s="57">
        <v>1460000</v>
      </c>
      <c r="F29" s="58">
        <v>1460000</v>
      </c>
      <c r="G29" s="58"/>
      <c r="H29" s="58"/>
      <c r="I29" s="51"/>
      <c r="J29" s="50"/>
      <c r="K29" s="51"/>
      <c r="L29" s="51"/>
      <c r="M29" s="51"/>
      <c r="N29" s="51"/>
      <c r="O29" s="51"/>
      <c r="P29" s="50">
        <f>E29+J29</f>
        <v>1460000</v>
      </c>
    </row>
    <row r="30" spans="1:17" ht="60" customHeight="1" x14ac:dyDescent="0.2">
      <c r="A30" s="128"/>
      <c r="B30" s="59"/>
      <c r="C30" s="60"/>
      <c r="D30" s="56" t="s">
        <v>188</v>
      </c>
      <c r="E30" s="57">
        <v>1460000</v>
      </c>
      <c r="F30" s="58">
        <v>1460000</v>
      </c>
      <c r="G30" s="58"/>
      <c r="H30" s="58"/>
      <c r="I30" s="51"/>
      <c r="J30" s="50"/>
      <c r="K30" s="51"/>
      <c r="L30" s="51"/>
      <c r="M30" s="51"/>
      <c r="N30" s="51"/>
      <c r="O30" s="51"/>
      <c r="P30" s="50">
        <f>E30+J30</f>
        <v>1460000</v>
      </c>
    </row>
    <row r="31" spans="1:17" ht="24.75" customHeight="1" x14ac:dyDescent="0.2">
      <c r="A31" s="128" t="s">
        <v>190</v>
      </c>
      <c r="B31" s="59">
        <v>8240</v>
      </c>
      <c r="C31" s="60" t="s">
        <v>192</v>
      </c>
      <c r="D31" s="56" t="s">
        <v>193</v>
      </c>
      <c r="E31" s="57">
        <v>2600000</v>
      </c>
      <c r="F31" s="58">
        <v>2600000</v>
      </c>
      <c r="G31" s="58"/>
      <c r="H31" s="58">
        <v>200000</v>
      </c>
      <c r="I31" s="51"/>
      <c r="J31" s="50"/>
      <c r="K31" s="51"/>
      <c r="L31" s="51"/>
      <c r="M31" s="51"/>
      <c r="N31" s="51"/>
      <c r="O31" s="51"/>
      <c r="P31" s="50">
        <f>E31+J31</f>
        <v>2600000</v>
      </c>
    </row>
    <row r="32" spans="1:17" ht="62.25" customHeight="1" x14ac:dyDescent="0.2">
      <c r="A32" s="128"/>
      <c r="B32" s="59"/>
      <c r="C32" s="60"/>
      <c r="D32" s="56" t="s">
        <v>191</v>
      </c>
      <c r="E32" s="57">
        <v>2600000</v>
      </c>
      <c r="F32" s="58">
        <v>2600000</v>
      </c>
      <c r="G32" s="58"/>
      <c r="H32" s="58"/>
      <c r="I32" s="51"/>
      <c r="J32" s="50"/>
      <c r="K32" s="51"/>
      <c r="L32" s="51"/>
      <c r="M32" s="51"/>
      <c r="N32" s="51"/>
      <c r="O32" s="51"/>
      <c r="P32" s="50">
        <f>E32+J32</f>
        <v>2600000</v>
      </c>
    </row>
    <row r="33" spans="1:19" ht="38.25" x14ac:dyDescent="0.2">
      <c r="A33" s="47" t="s">
        <v>172</v>
      </c>
      <c r="B33" s="59">
        <v>9800</v>
      </c>
      <c r="C33" s="60" t="s">
        <v>29</v>
      </c>
      <c r="D33" s="49" t="s">
        <v>173</v>
      </c>
      <c r="E33" s="57">
        <v>131000</v>
      </c>
      <c r="F33" s="58">
        <v>131000</v>
      </c>
      <c r="G33" s="58"/>
      <c r="H33" s="58"/>
      <c r="I33" s="51"/>
      <c r="J33" s="50"/>
      <c r="K33" s="51"/>
      <c r="L33" s="51"/>
      <c r="M33" s="51"/>
      <c r="N33" s="51"/>
      <c r="O33" s="51"/>
      <c r="P33" s="50">
        <f t="shared" ref="P33:P51" si="2">E33+J33</f>
        <v>131000</v>
      </c>
      <c r="S33" s="67"/>
    </row>
    <row r="34" spans="1:19" ht="42" customHeight="1" x14ac:dyDescent="0.2">
      <c r="A34" s="47"/>
      <c r="B34" s="59"/>
      <c r="C34" s="60"/>
      <c r="D34" s="68" t="s">
        <v>174</v>
      </c>
      <c r="E34" s="57">
        <v>30000</v>
      </c>
      <c r="F34" s="58">
        <v>30000</v>
      </c>
      <c r="G34" s="58"/>
      <c r="H34" s="58"/>
      <c r="I34" s="51"/>
      <c r="J34" s="50"/>
      <c r="K34" s="51"/>
      <c r="L34" s="51"/>
      <c r="M34" s="51"/>
      <c r="N34" s="51"/>
      <c r="O34" s="51"/>
      <c r="P34" s="50">
        <f t="shared" si="2"/>
        <v>30000</v>
      </c>
      <c r="S34" s="67"/>
    </row>
    <row r="35" spans="1:19" ht="51" x14ac:dyDescent="0.2">
      <c r="A35" s="47"/>
      <c r="B35" s="59"/>
      <c r="C35" s="60"/>
      <c r="D35" s="68" t="s">
        <v>175</v>
      </c>
      <c r="E35" s="57">
        <v>101000</v>
      </c>
      <c r="F35" s="58">
        <v>101000</v>
      </c>
      <c r="G35" s="58"/>
      <c r="H35" s="58"/>
      <c r="I35" s="51"/>
      <c r="J35" s="50"/>
      <c r="K35" s="51"/>
      <c r="L35" s="51"/>
      <c r="M35" s="51"/>
      <c r="N35" s="51"/>
      <c r="O35" s="51"/>
      <c r="P35" s="50">
        <f t="shared" si="2"/>
        <v>101000</v>
      </c>
      <c r="S35" s="67"/>
    </row>
    <row r="36" spans="1:19" x14ac:dyDescent="0.2">
      <c r="A36" s="78" t="s">
        <v>60</v>
      </c>
      <c r="B36" s="79"/>
      <c r="C36" s="80"/>
      <c r="D36" s="81" t="s">
        <v>153</v>
      </c>
      <c r="E36" s="82">
        <f>E37</f>
        <v>79777200</v>
      </c>
      <c r="F36" s="82">
        <f>F37</f>
        <v>79777200</v>
      </c>
      <c r="G36" s="82">
        <f>G37</f>
        <v>53161630</v>
      </c>
      <c r="H36" s="82">
        <v>11299900</v>
      </c>
      <c r="I36" s="82">
        <v>0</v>
      </c>
      <c r="J36" s="82">
        <f>J37</f>
        <v>4356800</v>
      </c>
      <c r="K36" s="82">
        <f>K37</f>
        <v>3000000</v>
      </c>
      <c r="L36" s="82">
        <f>L37</f>
        <v>1356800</v>
      </c>
      <c r="M36" s="82">
        <v>0</v>
      </c>
      <c r="N36" s="82">
        <v>0</v>
      </c>
      <c r="O36" s="82">
        <f>O37</f>
        <v>3000000</v>
      </c>
      <c r="P36" s="82">
        <f t="shared" si="2"/>
        <v>84134000</v>
      </c>
    </row>
    <row r="37" spans="1:19" x14ac:dyDescent="0.2">
      <c r="A37" s="41" t="s">
        <v>61</v>
      </c>
      <c r="B37" s="42"/>
      <c r="C37" s="43"/>
      <c r="D37" s="44" t="s">
        <v>154</v>
      </c>
      <c r="E37" s="45">
        <f>E38+E39+E40+E41+E43+E44+E45+E46+E47+E48+E49+E42</f>
        <v>79777200</v>
      </c>
      <c r="F37" s="46">
        <f>F38+F39+F40+F41+F43+F44+F45+F46+F47+F48+F49+F42</f>
        <v>79777200</v>
      </c>
      <c r="G37" s="46">
        <f>G38+G39+G40+G41+G43+G44+G45+G46+G47+G48+G49</f>
        <v>53161630</v>
      </c>
      <c r="H37" s="46">
        <f>H38+H39+H40+H41+H43+H44+H45+H46+H47+H48+H49</f>
        <v>11299900</v>
      </c>
      <c r="I37" s="46">
        <v>0</v>
      </c>
      <c r="J37" s="45">
        <f>J38+J39+J40+J41+J43+J44+J45+J46+J47+J48+J49</f>
        <v>4356800</v>
      </c>
      <c r="K37" s="46">
        <f>K38+K39+K40+K41+K43+K44+K45+K46+K47+K48+K49</f>
        <v>3000000</v>
      </c>
      <c r="L37" s="46">
        <f>L38+L39+L40+L41+L43+L44+L45+L46+L47+L48+L49</f>
        <v>1356800</v>
      </c>
      <c r="M37" s="46">
        <v>0</v>
      </c>
      <c r="N37" s="46">
        <v>0</v>
      </c>
      <c r="O37" s="46">
        <f>O38+O39+O40+O41+O43+O44+O45+O46+O47+O48+O49</f>
        <v>3000000</v>
      </c>
      <c r="P37" s="45">
        <f t="shared" si="2"/>
        <v>84134000</v>
      </c>
    </row>
    <row r="38" spans="1:19" ht="38.25" x14ac:dyDescent="0.2">
      <c r="A38" s="47" t="s">
        <v>62</v>
      </c>
      <c r="B38" s="47" t="s">
        <v>63</v>
      </c>
      <c r="C38" s="48" t="s">
        <v>26</v>
      </c>
      <c r="D38" s="49" t="s">
        <v>64</v>
      </c>
      <c r="E38" s="50">
        <v>3173500</v>
      </c>
      <c r="F38" s="51">
        <v>3173500</v>
      </c>
      <c r="G38" s="51">
        <v>2458100</v>
      </c>
      <c r="H38" s="51">
        <v>60000</v>
      </c>
      <c r="I38" s="51">
        <v>0</v>
      </c>
      <c r="J38" s="50">
        <v>0</v>
      </c>
      <c r="K38" s="51">
        <v>0</v>
      </c>
      <c r="L38" s="51">
        <v>0</v>
      </c>
      <c r="M38" s="51">
        <v>0</v>
      </c>
      <c r="N38" s="51">
        <v>0</v>
      </c>
      <c r="O38" s="51"/>
      <c r="P38" s="50">
        <f t="shared" si="2"/>
        <v>3173500</v>
      </c>
    </row>
    <row r="39" spans="1:19" ht="17.25" customHeight="1" x14ac:dyDescent="0.2">
      <c r="A39" s="47" t="s">
        <v>65</v>
      </c>
      <c r="B39" s="47" t="s">
        <v>66</v>
      </c>
      <c r="C39" s="48" t="s">
        <v>67</v>
      </c>
      <c r="D39" s="49" t="s">
        <v>68</v>
      </c>
      <c r="E39" s="50">
        <v>14836300</v>
      </c>
      <c r="F39" s="51">
        <v>14836300</v>
      </c>
      <c r="G39" s="51">
        <v>9426200</v>
      </c>
      <c r="H39" s="51">
        <v>2378000</v>
      </c>
      <c r="I39" s="51">
        <v>0</v>
      </c>
      <c r="J39" s="50">
        <v>604000</v>
      </c>
      <c r="K39" s="51">
        <v>0</v>
      </c>
      <c r="L39" s="51">
        <v>604000</v>
      </c>
      <c r="M39" s="51">
        <v>0</v>
      </c>
      <c r="N39" s="51">
        <v>0</v>
      </c>
      <c r="O39" s="51">
        <v>0</v>
      </c>
      <c r="P39" s="50">
        <f t="shared" si="2"/>
        <v>15440300</v>
      </c>
      <c r="Q39" s="63"/>
    </row>
    <row r="40" spans="1:19" ht="25.5" x14ac:dyDescent="0.2">
      <c r="A40" s="47" t="s">
        <v>69</v>
      </c>
      <c r="B40" s="47" t="s">
        <v>70</v>
      </c>
      <c r="C40" s="48" t="s">
        <v>71</v>
      </c>
      <c r="D40" s="49" t="s">
        <v>72</v>
      </c>
      <c r="E40" s="50">
        <v>18362200</v>
      </c>
      <c r="F40" s="51">
        <v>18362200</v>
      </c>
      <c r="G40" s="51">
        <v>8592600</v>
      </c>
      <c r="H40" s="51">
        <v>5933000</v>
      </c>
      <c r="I40" s="51">
        <v>0</v>
      </c>
      <c r="J40" s="50">
        <v>3621000</v>
      </c>
      <c r="K40" s="51">
        <v>3000000</v>
      </c>
      <c r="L40" s="51">
        <v>621000</v>
      </c>
      <c r="M40" s="51">
        <v>0</v>
      </c>
      <c r="N40" s="51">
        <v>0</v>
      </c>
      <c r="O40" s="51">
        <v>3000000</v>
      </c>
      <c r="P40" s="50">
        <f t="shared" si="2"/>
        <v>21983200</v>
      </c>
    </row>
    <row r="41" spans="1:19" ht="25.5" x14ac:dyDescent="0.2">
      <c r="A41" s="47" t="s">
        <v>73</v>
      </c>
      <c r="B41" s="47" t="s">
        <v>74</v>
      </c>
      <c r="C41" s="48" t="s">
        <v>71</v>
      </c>
      <c r="D41" s="49" t="s">
        <v>72</v>
      </c>
      <c r="E41" s="50">
        <v>30977200</v>
      </c>
      <c r="F41" s="51">
        <v>30977200</v>
      </c>
      <c r="G41" s="51">
        <v>25402430</v>
      </c>
      <c r="H41" s="51">
        <v>0</v>
      </c>
      <c r="I41" s="51">
        <v>0</v>
      </c>
      <c r="J41" s="50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0">
        <f t="shared" si="2"/>
        <v>30977200</v>
      </c>
    </row>
    <row r="42" spans="1:19" ht="25.5" x14ac:dyDescent="0.2">
      <c r="A42" s="149" t="s">
        <v>268</v>
      </c>
      <c r="B42" s="47">
        <v>1061</v>
      </c>
      <c r="C42" s="150" t="s">
        <v>71</v>
      </c>
      <c r="D42" s="49" t="s">
        <v>72</v>
      </c>
      <c r="E42" s="50">
        <v>81000</v>
      </c>
      <c r="F42" s="51">
        <v>81000</v>
      </c>
      <c r="G42" s="51"/>
      <c r="H42" s="51"/>
      <c r="I42" s="51"/>
      <c r="J42" s="50"/>
      <c r="K42" s="51"/>
      <c r="L42" s="51"/>
      <c r="M42" s="51"/>
      <c r="N42" s="51"/>
      <c r="O42" s="51"/>
      <c r="P42" s="50">
        <f>E42+J42</f>
        <v>81000</v>
      </c>
    </row>
    <row r="43" spans="1:19" ht="38.25" x14ac:dyDescent="0.2">
      <c r="A43" s="47" t="s">
        <v>75</v>
      </c>
      <c r="B43" s="47" t="s">
        <v>76</v>
      </c>
      <c r="C43" s="48" t="s">
        <v>77</v>
      </c>
      <c r="D43" s="49" t="s">
        <v>78</v>
      </c>
      <c r="E43" s="50">
        <v>4549000</v>
      </c>
      <c r="F43" s="51">
        <v>4549000</v>
      </c>
      <c r="G43" s="51">
        <v>1797500</v>
      </c>
      <c r="H43" s="51">
        <v>2247500</v>
      </c>
      <c r="I43" s="51">
        <v>0</v>
      </c>
      <c r="J43" s="50">
        <v>85000</v>
      </c>
      <c r="K43" s="51">
        <v>0</v>
      </c>
      <c r="L43" s="51">
        <v>85000</v>
      </c>
      <c r="M43" s="51">
        <v>0</v>
      </c>
      <c r="N43" s="51">
        <v>0</v>
      </c>
      <c r="O43" s="51">
        <v>0</v>
      </c>
      <c r="P43" s="50">
        <f t="shared" si="2"/>
        <v>4634000</v>
      </c>
    </row>
    <row r="44" spans="1:19" ht="25.5" x14ac:dyDescent="0.2">
      <c r="A44" s="47" t="s">
        <v>79</v>
      </c>
      <c r="B44" s="47" t="s">
        <v>80</v>
      </c>
      <c r="C44" s="48" t="s">
        <v>77</v>
      </c>
      <c r="D44" s="49" t="s">
        <v>155</v>
      </c>
      <c r="E44" s="50">
        <v>3335000</v>
      </c>
      <c r="F44" s="51">
        <v>3335000</v>
      </c>
      <c r="G44" s="51">
        <v>2250000</v>
      </c>
      <c r="H44" s="51">
        <v>460200</v>
      </c>
      <c r="I44" s="51">
        <v>0</v>
      </c>
      <c r="J44" s="50">
        <v>46800</v>
      </c>
      <c r="K44" s="51">
        <v>0</v>
      </c>
      <c r="L44" s="51">
        <v>46800</v>
      </c>
      <c r="M44" s="51">
        <v>0</v>
      </c>
      <c r="N44" s="51">
        <v>0</v>
      </c>
      <c r="O44" s="51">
        <v>0</v>
      </c>
      <c r="P44" s="50">
        <f t="shared" si="2"/>
        <v>3381800</v>
      </c>
    </row>
    <row r="45" spans="1:19" ht="20.25" customHeight="1" x14ac:dyDescent="0.2">
      <c r="A45" s="47" t="s">
        <v>143</v>
      </c>
      <c r="B45" s="47" t="s">
        <v>156</v>
      </c>
      <c r="C45" s="48" t="s">
        <v>82</v>
      </c>
      <c r="D45" s="49" t="s">
        <v>144</v>
      </c>
      <c r="E45" s="50">
        <v>60000</v>
      </c>
      <c r="F45" s="51">
        <v>60000</v>
      </c>
      <c r="G45" s="51">
        <v>0</v>
      </c>
      <c r="H45" s="51">
        <v>0</v>
      </c>
      <c r="I45" s="51">
        <v>0</v>
      </c>
      <c r="J45" s="50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0">
        <f t="shared" si="2"/>
        <v>60000</v>
      </c>
    </row>
    <row r="46" spans="1:19" ht="38.25" x14ac:dyDescent="0.2">
      <c r="A46" s="47" t="s">
        <v>83</v>
      </c>
      <c r="B46" s="47" t="s">
        <v>84</v>
      </c>
      <c r="C46" s="48" t="s">
        <v>82</v>
      </c>
      <c r="D46" s="49" t="s">
        <v>85</v>
      </c>
      <c r="E46" s="50">
        <v>1107400</v>
      </c>
      <c r="F46" s="51">
        <v>1107400</v>
      </c>
      <c r="G46" s="51">
        <v>907700</v>
      </c>
      <c r="H46" s="51">
        <v>0</v>
      </c>
      <c r="I46" s="51">
        <v>0</v>
      </c>
      <c r="J46" s="50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0">
        <f t="shared" si="2"/>
        <v>1107400</v>
      </c>
    </row>
    <row r="47" spans="1:19" ht="51" x14ac:dyDescent="0.2">
      <c r="A47" s="47" t="s">
        <v>86</v>
      </c>
      <c r="B47" s="47" t="s">
        <v>87</v>
      </c>
      <c r="C47" s="48" t="s">
        <v>82</v>
      </c>
      <c r="D47" s="49" t="s">
        <v>88</v>
      </c>
      <c r="E47" s="50">
        <v>252000</v>
      </c>
      <c r="F47" s="51">
        <v>252000</v>
      </c>
      <c r="G47" s="51">
        <v>155100</v>
      </c>
      <c r="H47" s="51">
        <v>0</v>
      </c>
      <c r="I47" s="51">
        <v>0</v>
      </c>
      <c r="J47" s="50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0">
        <f t="shared" si="2"/>
        <v>252000</v>
      </c>
    </row>
    <row r="48" spans="1:19" x14ac:dyDescent="0.2">
      <c r="A48" s="47" t="s">
        <v>89</v>
      </c>
      <c r="B48" s="47" t="s">
        <v>90</v>
      </c>
      <c r="C48" s="48" t="s">
        <v>91</v>
      </c>
      <c r="D48" s="49" t="s">
        <v>92</v>
      </c>
      <c r="E48" s="50">
        <v>868200</v>
      </c>
      <c r="F48" s="51">
        <v>868200</v>
      </c>
      <c r="G48" s="51">
        <v>598000</v>
      </c>
      <c r="H48" s="51">
        <v>100200</v>
      </c>
      <c r="I48" s="51">
        <v>0</v>
      </c>
      <c r="J48" s="50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0">
        <f t="shared" si="2"/>
        <v>868200</v>
      </c>
    </row>
    <row r="49" spans="1:21" ht="38.25" x14ac:dyDescent="0.2">
      <c r="A49" s="47" t="s">
        <v>93</v>
      </c>
      <c r="B49" s="47" t="s">
        <v>94</v>
      </c>
      <c r="C49" s="48" t="s">
        <v>95</v>
      </c>
      <c r="D49" s="49" t="s">
        <v>96</v>
      </c>
      <c r="E49" s="50">
        <v>2175400</v>
      </c>
      <c r="F49" s="51">
        <v>2175400</v>
      </c>
      <c r="G49" s="51">
        <v>1574000</v>
      </c>
      <c r="H49" s="51">
        <v>121000</v>
      </c>
      <c r="I49" s="51">
        <v>0</v>
      </c>
      <c r="J49" s="50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0">
        <f t="shared" si="2"/>
        <v>2175400</v>
      </c>
    </row>
    <row r="50" spans="1:21" ht="25.5" x14ac:dyDescent="0.2">
      <c r="A50" s="83" t="s">
        <v>171</v>
      </c>
      <c r="B50" s="83"/>
      <c r="C50" s="84"/>
      <c r="D50" s="85" t="s">
        <v>170</v>
      </c>
      <c r="E50" s="86">
        <f>E51+E52+E53+E54+E55+E56+E57+E58</f>
        <v>7341969.5800000001</v>
      </c>
      <c r="F50" s="87">
        <f>F51+F52+F53+F54+F55+F56+F57+F58</f>
        <v>7341969.5800000001</v>
      </c>
      <c r="G50" s="87">
        <f>G51+G52+G53+G54+G55+G56+G57+G58</f>
        <v>2599400</v>
      </c>
      <c r="H50" s="87">
        <f>H51+H52+H53+H54+H55+H56+H57+H58</f>
        <v>61200</v>
      </c>
      <c r="I50" s="87"/>
      <c r="J50" s="87">
        <f>J51+J52+J53+J54+J55+J56+J57+J58</f>
        <v>8675.18</v>
      </c>
      <c r="K50" s="87">
        <f>K51+K52+K53+K54+K55+K56+K57+K58</f>
        <v>0</v>
      </c>
      <c r="L50" s="87">
        <f>L51+L52+L53+L54+L55+L56+L57+L58</f>
        <v>8675.18</v>
      </c>
      <c r="M50" s="87"/>
      <c r="N50" s="87"/>
      <c r="O50" s="87"/>
      <c r="P50" s="87">
        <f t="shared" si="2"/>
        <v>7350644.7599999998</v>
      </c>
    </row>
    <row r="51" spans="1:21" ht="38.25" x14ac:dyDescent="0.2">
      <c r="A51" s="59" t="s">
        <v>161</v>
      </c>
      <c r="B51" s="59" t="s">
        <v>63</v>
      </c>
      <c r="C51" s="60" t="s">
        <v>26</v>
      </c>
      <c r="D51" s="56" t="s">
        <v>64</v>
      </c>
      <c r="E51" s="57">
        <v>1718104</v>
      </c>
      <c r="F51" s="58">
        <v>1718104</v>
      </c>
      <c r="G51" s="58">
        <v>1221400</v>
      </c>
      <c r="H51" s="58">
        <v>17200</v>
      </c>
      <c r="I51" s="58"/>
      <c r="J51" s="57"/>
      <c r="K51" s="58">
        <f>K52+K53+K54+K55+K56+K57+K58</f>
        <v>0</v>
      </c>
      <c r="L51" s="58"/>
      <c r="M51" s="58"/>
      <c r="N51" s="58"/>
      <c r="O51" s="58"/>
      <c r="P51" s="57">
        <f t="shared" si="2"/>
        <v>1718104</v>
      </c>
    </row>
    <row r="52" spans="1:21" ht="25.5" x14ac:dyDescent="0.2">
      <c r="A52" s="59" t="s">
        <v>162</v>
      </c>
      <c r="B52" s="59" t="s">
        <v>33</v>
      </c>
      <c r="C52" s="60" t="s">
        <v>34</v>
      </c>
      <c r="D52" s="56" t="s">
        <v>35</v>
      </c>
      <c r="E52" s="57">
        <v>2113048.14</v>
      </c>
      <c r="F52" s="58">
        <v>2113048.14</v>
      </c>
      <c r="G52" s="58">
        <v>0</v>
      </c>
      <c r="H52" s="58">
        <v>0</v>
      </c>
      <c r="I52" s="58">
        <v>0</v>
      </c>
      <c r="J52" s="57">
        <v>0</v>
      </c>
      <c r="K52" s="58"/>
      <c r="L52" s="58">
        <v>0</v>
      </c>
      <c r="M52" s="58">
        <v>0</v>
      </c>
      <c r="N52" s="58">
        <v>0</v>
      </c>
      <c r="O52" s="58">
        <v>0</v>
      </c>
      <c r="P52" s="57">
        <f t="shared" si="0"/>
        <v>2113048.14</v>
      </c>
      <c r="Q52" s="63"/>
    </row>
    <row r="53" spans="1:21" ht="38.25" x14ac:dyDescent="0.2">
      <c r="A53" s="59" t="s">
        <v>163</v>
      </c>
      <c r="B53" s="59" t="s">
        <v>37</v>
      </c>
      <c r="C53" s="60" t="s">
        <v>38</v>
      </c>
      <c r="D53" s="56" t="s">
        <v>39</v>
      </c>
      <c r="E53" s="57">
        <v>1115433.94</v>
      </c>
      <c r="F53" s="58">
        <v>1115433.94</v>
      </c>
      <c r="G53" s="58">
        <v>0</v>
      </c>
      <c r="H53" s="58">
        <v>0</v>
      </c>
      <c r="I53" s="58">
        <v>0</v>
      </c>
      <c r="J53" s="57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7">
        <f t="shared" si="0"/>
        <v>1115433.94</v>
      </c>
      <c r="Q53" s="245"/>
      <c r="R53" s="246"/>
      <c r="S53" s="246"/>
      <c r="T53" s="246"/>
      <c r="U53" s="246"/>
    </row>
    <row r="54" spans="1:21" ht="25.5" x14ac:dyDescent="0.2">
      <c r="A54" s="59" t="s">
        <v>164</v>
      </c>
      <c r="B54" s="59" t="s">
        <v>146</v>
      </c>
      <c r="C54" s="60" t="s">
        <v>147</v>
      </c>
      <c r="D54" s="56" t="s">
        <v>122</v>
      </c>
      <c r="E54" s="57">
        <v>5000</v>
      </c>
      <c r="F54" s="58">
        <v>5000</v>
      </c>
      <c r="G54" s="58">
        <v>0</v>
      </c>
      <c r="H54" s="58">
        <v>0</v>
      </c>
      <c r="I54" s="58">
        <v>0</v>
      </c>
      <c r="J54" s="57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7">
        <f t="shared" si="0"/>
        <v>5000</v>
      </c>
    </row>
    <row r="55" spans="1:21" ht="25.5" x14ac:dyDescent="0.2">
      <c r="A55" s="59" t="s">
        <v>165</v>
      </c>
      <c r="B55" s="59" t="s">
        <v>148</v>
      </c>
      <c r="C55" s="60" t="s">
        <v>76</v>
      </c>
      <c r="D55" s="56" t="s">
        <v>149</v>
      </c>
      <c r="E55" s="57">
        <v>22000</v>
      </c>
      <c r="F55" s="58">
        <v>22000</v>
      </c>
      <c r="G55" s="58">
        <v>0</v>
      </c>
      <c r="H55" s="58">
        <v>0</v>
      </c>
      <c r="I55" s="58">
        <v>0</v>
      </c>
      <c r="J55" s="57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7">
        <f t="shared" si="0"/>
        <v>22000</v>
      </c>
    </row>
    <row r="56" spans="1:21" ht="51" x14ac:dyDescent="0.2">
      <c r="A56" s="59" t="s">
        <v>166</v>
      </c>
      <c r="B56" s="59" t="s">
        <v>41</v>
      </c>
      <c r="C56" s="60" t="s">
        <v>42</v>
      </c>
      <c r="D56" s="56" t="s">
        <v>43</v>
      </c>
      <c r="E56" s="57">
        <v>1736200</v>
      </c>
      <c r="F56" s="58">
        <v>1736200</v>
      </c>
      <c r="G56" s="58">
        <v>1378000</v>
      </c>
      <c r="H56" s="58">
        <v>44000</v>
      </c>
      <c r="I56" s="58">
        <v>0</v>
      </c>
      <c r="J56" s="57">
        <v>8675.18</v>
      </c>
      <c r="K56" s="58">
        <v>0</v>
      </c>
      <c r="L56" s="58">
        <v>8675.18</v>
      </c>
      <c r="M56" s="58">
        <v>0</v>
      </c>
      <c r="N56" s="58">
        <v>0</v>
      </c>
      <c r="O56" s="58">
        <v>0</v>
      </c>
      <c r="P56" s="57">
        <f t="shared" si="0"/>
        <v>1744875.18</v>
      </c>
    </row>
    <row r="57" spans="1:21" ht="76.5" x14ac:dyDescent="0.2">
      <c r="A57" s="59" t="s">
        <v>167</v>
      </c>
      <c r="B57" s="59" t="s">
        <v>150</v>
      </c>
      <c r="C57" s="60" t="s">
        <v>66</v>
      </c>
      <c r="D57" s="56" t="s">
        <v>151</v>
      </c>
      <c r="E57" s="57">
        <v>33583.5</v>
      </c>
      <c r="F57" s="58">
        <v>33583.5</v>
      </c>
      <c r="G57" s="58">
        <v>0</v>
      </c>
      <c r="H57" s="58">
        <v>0</v>
      </c>
      <c r="I57" s="58">
        <v>0</v>
      </c>
      <c r="J57" s="57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7">
        <f t="shared" si="0"/>
        <v>33583.5</v>
      </c>
    </row>
    <row r="58" spans="1:21" ht="25.5" x14ac:dyDescent="0.2">
      <c r="A58" s="59" t="s">
        <v>168</v>
      </c>
      <c r="B58" s="59" t="s">
        <v>49</v>
      </c>
      <c r="C58" s="60" t="s">
        <v>50</v>
      </c>
      <c r="D58" s="56" t="s">
        <v>51</v>
      </c>
      <c r="E58" s="57">
        <v>598600</v>
      </c>
      <c r="F58" s="58">
        <v>598600</v>
      </c>
      <c r="G58" s="58">
        <v>0</v>
      </c>
      <c r="H58" s="58">
        <v>0</v>
      </c>
      <c r="I58" s="58">
        <v>0</v>
      </c>
      <c r="J58" s="57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7">
        <f t="shared" si="0"/>
        <v>598600</v>
      </c>
    </row>
    <row r="59" spans="1:21" ht="38.25" x14ac:dyDescent="0.2">
      <c r="A59" s="83">
        <v>1500000</v>
      </c>
      <c r="B59" s="83"/>
      <c r="C59" s="84"/>
      <c r="D59" s="85" t="s">
        <v>169</v>
      </c>
      <c r="E59" s="87">
        <f>E60+E61+E62+E63+E64+E65+E66</f>
        <v>6806404</v>
      </c>
      <c r="F59" s="87">
        <f>F60+F61+F62+F63+F64+F65+F66</f>
        <v>6806404</v>
      </c>
      <c r="G59" s="87">
        <f>G60+G61+G62+G63+G64+G66</f>
        <v>3200900</v>
      </c>
      <c r="H59" s="87">
        <f>H60+H61+H62+H63+H64+H66</f>
        <v>934100</v>
      </c>
      <c r="I59" s="87"/>
      <c r="J59" s="87">
        <f>J60+J61+J62+J63+J64+J66</f>
        <v>500746.64</v>
      </c>
      <c r="K59" s="87">
        <f>K60+K61+K62+K63+K64+K66</f>
        <v>350000</v>
      </c>
      <c r="L59" s="87">
        <f>L60+L61+L62+L63+L64+L66</f>
        <v>150746.64000000001</v>
      </c>
      <c r="M59" s="87"/>
      <c r="N59" s="87"/>
      <c r="O59" s="87">
        <v>350000</v>
      </c>
      <c r="P59" s="87">
        <f>E59+J59</f>
        <v>7307150.6399999997</v>
      </c>
    </row>
    <row r="60" spans="1:21" ht="38.25" x14ac:dyDescent="0.2">
      <c r="A60" s="59">
        <v>1510160</v>
      </c>
      <c r="B60" s="59" t="s">
        <v>63</v>
      </c>
      <c r="C60" s="60" t="s">
        <v>26</v>
      </c>
      <c r="D60" s="56" t="s">
        <v>64</v>
      </c>
      <c r="E60" s="57">
        <v>2911304</v>
      </c>
      <c r="F60" s="58">
        <v>2911304</v>
      </c>
      <c r="G60" s="58">
        <v>2292900</v>
      </c>
      <c r="H60" s="58">
        <v>54700</v>
      </c>
      <c r="I60" s="58"/>
      <c r="J60" s="57"/>
      <c r="K60" s="58"/>
      <c r="L60" s="58"/>
      <c r="M60" s="58"/>
      <c r="N60" s="58"/>
      <c r="O60" s="58"/>
      <c r="P60" s="57">
        <f>E60+J60</f>
        <v>2911304</v>
      </c>
    </row>
    <row r="61" spans="1:21" ht="24.75" customHeight="1" x14ac:dyDescent="0.2">
      <c r="A61" s="59">
        <v>1510180</v>
      </c>
      <c r="B61" s="59" t="s">
        <v>29</v>
      </c>
      <c r="C61" s="60" t="s">
        <v>30</v>
      </c>
      <c r="D61" s="56" t="s">
        <v>31</v>
      </c>
      <c r="E61" s="57">
        <v>984200</v>
      </c>
      <c r="F61" s="77">
        <v>984200</v>
      </c>
      <c r="G61" s="58">
        <v>778000</v>
      </c>
      <c r="H61" s="58"/>
      <c r="I61" s="58"/>
      <c r="J61" s="57"/>
      <c r="K61" s="58"/>
      <c r="L61" s="58"/>
      <c r="M61" s="58"/>
      <c r="N61" s="58"/>
      <c r="O61" s="58"/>
      <c r="P61" s="57">
        <f>E61+J61</f>
        <v>984200</v>
      </c>
    </row>
    <row r="62" spans="1:21" ht="18" customHeight="1" x14ac:dyDescent="0.2">
      <c r="A62" s="59">
        <v>1516030</v>
      </c>
      <c r="B62" s="59" t="s">
        <v>53</v>
      </c>
      <c r="C62" s="60" t="s">
        <v>54</v>
      </c>
      <c r="D62" s="56" t="s">
        <v>55</v>
      </c>
      <c r="E62" s="57">
        <v>1810900</v>
      </c>
      <c r="F62" s="77">
        <v>1810900</v>
      </c>
      <c r="G62" s="58">
        <v>130000</v>
      </c>
      <c r="H62" s="58">
        <v>879400</v>
      </c>
      <c r="I62" s="58">
        <v>0</v>
      </c>
      <c r="J62" s="57">
        <v>70946.64</v>
      </c>
      <c r="K62" s="58">
        <v>0</v>
      </c>
      <c r="L62" s="58">
        <v>70946.64</v>
      </c>
      <c r="M62" s="58">
        <v>0</v>
      </c>
      <c r="N62" s="58">
        <v>0</v>
      </c>
      <c r="O62" s="58">
        <v>0</v>
      </c>
      <c r="P62" s="57">
        <f t="shared" si="0"/>
        <v>1881846.64</v>
      </c>
    </row>
    <row r="63" spans="1:21" ht="25.5" x14ac:dyDescent="0.2">
      <c r="A63" s="59">
        <v>1517350</v>
      </c>
      <c r="B63" s="59" t="s">
        <v>152</v>
      </c>
      <c r="C63" s="60" t="s">
        <v>114</v>
      </c>
      <c r="D63" s="56" t="s">
        <v>134</v>
      </c>
      <c r="E63" s="57">
        <v>0</v>
      </c>
      <c r="F63" s="77">
        <v>0</v>
      </c>
      <c r="G63" s="58">
        <v>0</v>
      </c>
      <c r="H63" s="58">
        <v>0</v>
      </c>
      <c r="I63" s="58">
        <v>0</v>
      </c>
      <c r="J63" s="57">
        <v>350000</v>
      </c>
      <c r="K63" s="58">
        <v>350000</v>
      </c>
      <c r="L63" s="58">
        <v>0</v>
      </c>
      <c r="M63" s="58">
        <v>0</v>
      </c>
      <c r="N63" s="58">
        <v>0</v>
      </c>
      <c r="O63" s="58">
        <v>350000</v>
      </c>
      <c r="P63" s="57">
        <f t="shared" si="0"/>
        <v>350000</v>
      </c>
    </row>
    <row r="64" spans="1:21" ht="38.25" x14ac:dyDescent="0.2">
      <c r="A64" s="59">
        <v>1517461</v>
      </c>
      <c r="B64" s="59" t="s">
        <v>126</v>
      </c>
      <c r="C64" s="60" t="s">
        <v>113</v>
      </c>
      <c r="D64" s="56" t="s">
        <v>127</v>
      </c>
      <c r="E64" s="57">
        <v>1100000</v>
      </c>
      <c r="F64" s="77">
        <v>1100000</v>
      </c>
      <c r="G64" s="58">
        <v>0</v>
      </c>
      <c r="H64" s="58">
        <v>0</v>
      </c>
      <c r="I64" s="58">
        <v>0</v>
      </c>
      <c r="J64" s="57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7">
        <f t="shared" si="0"/>
        <v>1100000</v>
      </c>
    </row>
    <row r="65" spans="1:17" x14ac:dyDescent="0.2">
      <c r="A65" s="59"/>
      <c r="B65" s="59"/>
      <c r="C65" s="60"/>
      <c r="D65" s="56"/>
      <c r="E65" s="57"/>
      <c r="F65" s="77"/>
      <c r="G65" s="58"/>
      <c r="H65" s="58"/>
      <c r="I65" s="58"/>
      <c r="J65" s="57"/>
      <c r="K65" s="58"/>
      <c r="L65" s="58"/>
      <c r="M65" s="58"/>
      <c r="N65" s="58"/>
      <c r="O65" s="58"/>
      <c r="P65" s="57"/>
    </row>
    <row r="66" spans="1:17" ht="25.5" x14ac:dyDescent="0.2">
      <c r="A66" s="59">
        <v>1518340</v>
      </c>
      <c r="B66" s="59" t="s">
        <v>56</v>
      </c>
      <c r="C66" s="60" t="s">
        <v>57</v>
      </c>
      <c r="D66" s="56" t="s">
        <v>58</v>
      </c>
      <c r="E66" s="57">
        <v>0</v>
      </c>
      <c r="F66" s="58">
        <v>0</v>
      </c>
      <c r="G66" s="58">
        <v>0</v>
      </c>
      <c r="H66" s="58">
        <v>0</v>
      </c>
      <c r="I66" s="58">
        <v>0</v>
      </c>
      <c r="J66" s="57">
        <v>79800</v>
      </c>
      <c r="K66" s="58">
        <v>0</v>
      </c>
      <c r="L66" s="58">
        <v>79800</v>
      </c>
      <c r="M66" s="58">
        <v>0</v>
      </c>
      <c r="N66" s="58">
        <v>0</v>
      </c>
      <c r="O66" s="58">
        <v>0</v>
      </c>
      <c r="P66" s="57">
        <f t="shared" si="0"/>
        <v>79800</v>
      </c>
    </row>
    <row r="67" spans="1:17" ht="25.5" x14ac:dyDescent="0.2">
      <c r="A67" s="78" t="s">
        <v>97</v>
      </c>
      <c r="B67" s="79"/>
      <c r="C67" s="80"/>
      <c r="D67" s="81" t="s">
        <v>98</v>
      </c>
      <c r="E67" s="82">
        <f>E68</f>
        <v>1732700</v>
      </c>
      <c r="F67" s="82">
        <f>F68</f>
        <v>1093700</v>
      </c>
      <c r="G67" s="82">
        <v>718200</v>
      </c>
      <c r="H67" s="82">
        <v>39300</v>
      </c>
      <c r="I67" s="82">
        <v>0</v>
      </c>
      <c r="J67" s="82">
        <f>J68</f>
        <v>0</v>
      </c>
      <c r="K67" s="82">
        <f>K68</f>
        <v>0</v>
      </c>
      <c r="L67" s="82">
        <v>0</v>
      </c>
      <c r="M67" s="82">
        <v>0</v>
      </c>
      <c r="N67" s="82">
        <v>0</v>
      </c>
      <c r="O67" s="82">
        <f>O68</f>
        <v>0</v>
      </c>
      <c r="P67" s="82">
        <f t="shared" si="0"/>
        <v>1732700</v>
      </c>
    </row>
    <row r="68" spans="1:17" x14ac:dyDescent="0.2">
      <c r="A68" s="41" t="s">
        <v>99</v>
      </c>
      <c r="B68" s="42"/>
      <c r="C68" s="43"/>
      <c r="D68" s="44" t="s">
        <v>157</v>
      </c>
      <c r="E68" s="45">
        <f>E69+E70+E71</f>
        <v>1732700</v>
      </c>
      <c r="F68" s="46">
        <f>F69+F70+F71</f>
        <v>1093700</v>
      </c>
      <c r="G68" s="46">
        <v>718200</v>
      </c>
      <c r="H68" s="46">
        <v>39300</v>
      </c>
      <c r="I68" s="46">
        <v>0</v>
      </c>
      <c r="J68" s="45">
        <f>J69+J70+J71</f>
        <v>0</v>
      </c>
      <c r="K68" s="46">
        <f>K69+K70+K71</f>
        <v>0</v>
      </c>
      <c r="L68" s="46">
        <v>0</v>
      </c>
      <c r="M68" s="46">
        <v>0</v>
      </c>
      <c r="N68" s="46">
        <v>0</v>
      </c>
      <c r="O68" s="46">
        <f>O69+O70+O71</f>
        <v>0</v>
      </c>
      <c r="P68" s="45">
        <f t="shared" si="0"/>
        <v>1732700</v>
      </c>
    </row>
    <row r="69" spans="1:17" ht="38.25" x14ac:dyDescent="0.2">
      <c r="A69" s="47" t="s">
        <v>100</v>
      </c>
      <c r="B69" s="47" t="s">
        <v>63</v>
      </c>
      <c r="C69" s="48" t="s">
        <v>26</v>
      </c>
      <c r="D69" s="49" t="s">
        <v>64</v>
      </c>
      <c r="E69" s="50">
        <v>993700</v>
      </c>
      <c r="F69" s="51">
        <v>993700</v>
      </c>
      <c r="G69" s="51">
        <v>718200</v>
      </c>
      <c r="H69" s="51">
        <v>39300</v>
      </c>
      <c r="I69" s="51">
        <v>0</v>
      </c>
      <c r="J69" s="50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0">
        <f t="shared" si="0"/>
        <v>993700</v>
      </c>
    </row>
    <row r="70" spans="1:17" x14ac:dyDescent="0.2">
      <c r="A70" s="47" t="s">
        <v>158</v>
      </c>
      <c r="B70" s="47" t="s">
        <v>159</v>
      </c>
      <c r="C70" s="48" t="s">
        <v>30</v>
      </c>
      <c r="D70" s="49" t="s">
        <v>160</v>
      </c>
      <c r="E70" s="50">
        <v>639000</v>
      </c>
      <c r="F70" s="51"/>
      <c r="G70" s="51">
        <v>0</v>
      </c>
      <c r="H70" s="51">
        <v>0</v>
      </c>
      <c r="I70" s="51">
        <v>0</v>
      </c>
      <c r="J70" s="50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0">
        <f t="shared" si="0"/>
        <v>639000</v>
      </c>
    </row>
    <row r="71" spans="1:17" x14ac:dyDescent="0.2">
      <c r="A71" s="47">
        <v>3719770</v>
      </c>
      <c r="B71" s="47">
        <v>9770</v>
      </c>
      <c r="C71" s="48" t="s">
        <v>29</v>
      </c>
      <c r="D71" s="49" t="s">
        <v>59</v>
      </c>
      <c r="E71" s="50">
        <v>100000</v>
      </c>
      <c r="F71" s="51">
        <v>100000</v>
      </c>
      <c r="G71" s="51"/>
      <c r="H71" s="51"/>
      <c r="I71" s="51"/>
      <c r="J71" s="50"/>
      <c r="K71" s="51"/>
      <c r="L71" s="51"/>
      <c r="M71" s="51"/>
      <c r="N71" s="51"/>
      <c r="O71" s="51"/>
      <c r="P71" s="50">
        <f>E71+J71</f>
        <v>100000</v>
      </c>
    </row>
    <row r="72" spans="1:17" x14ac:dyDescent="0.2">
      <c r="A72" s="52" t="s">
        <v>6</v>
      </c>
      <c r="B72" s="53" t="s">
        <v>6</v>
      </c>
      <c r="C72" s="54" t="s">
        <v>6</v>
      </c>
      <c r="D72" s="55" t="s">
        <v>101</v>
      </c>
      <c r="E72" s="45">
        <f>E16+E50+E59+E36+E67</f>
        <v>114479700</v>
      </c>
      <c r="F72" s="45">
        <f>F17+F50+F59+F36+F67</f>
        <v>113840700</v>
      </c>
      <c r="G72" s="45">
        <f>G16+G50+G59+G36+G67</f>
        <v>68254730</v>
      </c>
      <c r="H72" s="45">
        <f>H16+H50+H59+H36+H67</f>
        <v>14568800.5</v>
      </c>
      <c r="I72" s="45">
        <v>0</v>
      </c>
      <c r="J72" s="45">
        <f>J16+J50+J59+J36+J68</f>
        <v>4926600</v>
      </c>
      <c r="K72" s="45">
        <f>K16+K50+K59+K36+K67</f>
        <v>3350000</v>
      </c>
      <c r="L72" s="45">
        <f>L16+L50+L59+L36+L67</f>
        <v>1576600</v>
      </c>
      <c r="M72" s="45">
        <v>0</v>
      </c>
      <c r="N72" s="45">
        <v>0</v>
      </c>
      <c r="O72" s="45">
        <f>O17+O36+O50+O59+O67</f>
        <v>3350000</v>
      </c>
      <c r="P72" s="45">
        <f t="shared" si="0"/>
        <v>119406300</v>
      </c>
      <c r="Q72" s="64"/>
    </row>
    <row r="73" spans="1:17" x14ac:dyDescent="0.2">
      <c r="E73" s="72">
        <v>114463700</v>
      </c>
      <c r="F73" s="69">
        <v>113824700</v>
      </c>
      <c r="G73" s="70">
        <v>68254730</v>
      </c>
      <c r="H73" s="71">
        <v>14568800.5</v>
      </c>
      <c r="I73" s="69"/>
      <c r="J73" s="71">
        <v>4926600</v>
      </c>
      <c r="K73" s="71"/>
      <c r="L73" s="71">
        <v>1576600</v>
      </c>
      <c r="M73" s="69"/>
      <c r="N73" s="69"/>
      <c r="O73" s="71"/>
      <c r="P73" s="72"/>
    </row>
    <row r="74" spans="1:17" x14ac:dyDescent="0.2">
      <c r="E74" s="73"/>
    </row>
    <row r="75" spans="1:17" x14ac:dyDescent="0.2">
      <c r="B75" s="40" t="s">
        <v>7</v>
      </c>
      <c r="E75" s="72"/>
      <c r="I75" s="26" t="s">
        <v>132</v>
      </c>
    </row>
  </sheetData>
  <mergeCells count="28">
    <mergeCell ref="Q53:U53"/>
    <mergeCell ref="H13:H14"/>
    <mergeCell ref="M13:M14"/>
    <mergeCell ref="N13:N14"/>
    <mergeCell ref="P11:P14"/>
    <mergeCell ref="K12:K14"/>
    <mergeCell ref="L12:L14"/>
    <mergeCell ref="M12:N12"/>
    <mergeCell ref="O12:O14"/>
    <mergeCell ref="A8:P8"/>
    <mergeCell ref="A11:A14"/>
    <mergeCell ref="B11:B14"/>
    <mergeCell ref="C11:C14"/>
    <mergeCell ref="D11:D14"/>
    <mergeCell ref="E11:I11"/>
    <mergeCell ref="J11:O11"/>
    <mergeCell ref="E12:E14"/>
    <mergeCell ref="F12:F14"/>
    <mergeCell ref="G12:H12"/>
    <mergeCell ref="I12:I14"/>
    <mergeCell ref="J12:J14"/>
    <mergeCell ref="G13:G14"/>
    <mergeCell ref="D9:N9"/>
    <mergeCell ref="A7:P7"/>
    <mergeCell ref="L2:P2"/>
    <mergeCell ref="L3:P3"/>
    <mergeCell ref="L4:P4"/>
    <mergeCell ref="L5:P5"/>
  </mergeCells>
  <pageMargins left="0.196850393700787" right="0.196850393700787" top="0.39370078740157499" bottom="0.196850393700787" header="0" footer="0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PageLayoutView="85" workbookViewId="0">
      <selection activeCell="C35" sqref="C35"/>
    </sheetView>
  </sheetViews>
  <sheetFormatPr defaultRowHeight="12.75" x14ac:dyDescent="0.2"/>
  <cols>
    <col min="1" max="2" width="20.7109375" style="27" customWidth="1"/>
    <col min="3" max="3" width="100.7109375" style="27" customWidth="1"/>
    <col min="4" max="4" width="20.7109375" style="208" customWidth="1"/>
    <col min="5" max="16384" width="9.140625" style="27"/>
  </cols>
  <sheetData>
    <row r="1" spans="1:11" x14ac:dyDescent="0.2">
      <c r="A1" s="151"/>
      <c r="B1" s="152"/>
      <c r="C1" s="157" t="s">
        <v>316</v>
      </c>
      <c r="D1" s="151"/>
    </row>
    <row r="2" spans="1:11" s="153" customFormat="1" ht="12" customHeight="1" x14ac:dyDescent="0.2">
      <c r="C2" s="277" t="s">
        <v>322</v>
      </c>
      <c r="D2" s="257"/>
      <c r="E2" s="154"/>
      <c r="F2" s="154"/>
      <c r="G2" s="154"/>
    </row>
    <row r="3" spans="1:11" s="153" customFormat="1" ht="12.75" customHeight="1" x14ac:dyDescent="0.2">
      <c r="C3" s="258" t="s">
        <v>270</v>
      </c>
      <c r="D3" s="258"/>
      <c r="E3" s="155"/>
      <c r="F3" s="155"/>
      <c r="G3" s="155"/>
    </row>
    <row r="4" spans="1:11" x14ac:dyDescent="0.2">
      <c r="A4" s="1"/>
      <c r="B4" s="1"/>
      <c r="C4" s="259" t="s">
        <v>271</v>
      </c>
      <c r="D4" s="259"/>
      <c r="E4" s="156"/>
      <c r="F4" s="156"/>
      <c r="G4" s="229"/>
      <c r="H4" s="229"/>
      <c r="I4" s="229"/>
      <c r="J4" s="229"/>
      <c r="K4" s="66"/>
    </row>
    <row r="5" spans="1:11" x14ac:dyDescent="0.2">
      <c r="A5" s="1"/>
      <c r="B5" s="1"/>
      <c r="C5" s="259"/>
      <c r="D5" s="259"/>
      <c r="E5" s="156"/>
      <c r="F5" s="156"/>
      <c r="G5" s="229"/>
      <c r="H5" s="229"/>
      <c r="I5" s="229"/>
      <c r="J5" s="229"/>
      <c r="K5" s="66"/>
    </row>
    <row r="6" spans="1:11" ht="25.5" customHeight="1" x14ac:dyDescent="0.2">
      <c r="A6" s="152"/>
      <c r="B6" s="152"/>
      <c r="C6" s="157"/>
      <c r="D6" s="158"/>
    </row>
    <row r="7" spans="1:11" x14ac:dyDescent="0.2">
      <c r="A7" s="250" t="s">
        <v>272</v>
      </c>
      <c r="B7" s="251"/>
      <c r="C7" s="251"/>
      <c r="D7" s="251"/>
    </row>
    <row r="8" spans="1:11" x14ac:dyDescent="0.2">
      <c r="A8" s="250" t="s">
        <v>273</v>
      </c>
      <c r="B8" s="250"/>
      <c r="C8" s="250"/>
      <c r="D8" s="250"/>
    </row>
    <row r="9" spans="1:11" x14ac:dyDescent="0.2">
      <c r="A9" s="252" t="s">
        <v>9</v>
      </c>
      <c r="B9" s="252"/>
      <c r="C9" s="252"/>
      <c r="D9" s="252"/>
    </row>
    <row r="10" spans="1:11" ht="15" x14ac:dyDescent="0.25">
      <c r="A10" s="159" t="s">
        <v>274</v>
      </c>
      <c r="B10" s="152"/>
      <c r="C10" s="152"/>
      <c r="D10" s="158"/>
    </row>
    <row r="11" spans="1:11" x14ac:dyDescent="0.2">
      <c r="A11" s="152"/>
      <c r="B11" s="152"/>
      <c r="C11" s="152"/>
      <c r="D11" s="158" t="s">
        <v>195</v>
      </c>
    </row>
    <row r="12" spans="1:11" ht="38.25" x14ac:dyDescent="0.2">
      <c r="A12" s="160" t="s">
        <v>275</v>
      </c>
      <c r="B12" s="253" t="s">
        <v>276</v>
      </c>
      <c r="C12" s="254"/>
      <c r="D12" s="161" t="s">
        <v>1</v>
      </c>
    </row>
    <row r="13" spans="1:11" x14ac:dyDescent="0.2">
      <c r="A13" s="162">
        <v>1</v>
      </c>
      <c r="B13" s="255">
        <v>2</v>
      </c>
      <c r="C13" s="256"/>
      <c r="D13" s="163">
        <v>3</v>
      </c>
    </row>
    <row r="14" spans="1:11" x14ac:dyDescent="0.2">
      <c r="A14" s="247" t="s">
        <v>277</v>
      </c>
      <c r="B14" s="247"/>
      <c r="C14" s="247"/>
      <c r="D14" s="247"/>
    </row>
    <row r="15" spans="1:11" x14ac:dyDescent="0.2">
      <c r="A15" s="164" t="s">
        <v>278</v>
      </c>
      <c r="B15" s="165" t="s">
        <v>279</v>
      </c>
      <c r="C15" s="166"/>
      <c r="D15" s="167">
        <f>D16</f>
        <v>0</v>
      </c>
    </row>
    <row r="16" spans="1:11" x14ac:dyDescent="0.2">
      <c r="A16" s="168" t="s">
        <v>8</v>
      </c>
      <c r="B16" s="169" t="s">
        <v>280</v>
      </c>
      <c r="C16" s="170"/>
      <c r="D16" s="171"/>
    </row>
    <row r="17" spans="1:4" x14ac:dyDescent="0.2">
      <c r="A17" s="164" t="s">
        <v>281</v>
      </c>
      <c r="B17" s="165" t="s">
        <v>263</v>
      </c>
      <c r="C17" s="166"/>
      <c r="D17" s="167">
        <v>30977200</v>
      </c>
    </row>
    <row r="18" spans="1:4" x14ac:dyDescent="0.2">
      <c r="A18" s="168" t="s">
        <v>8</v>
      </c>
      <c r="B18" s="169" t="s">
        <v>280</v>
      </c>
      <c r="C18" s="170"/>
      <c r="D18" s="171">
        <v>30977200</v>
      </c>
    </row>
    <row r="19" spans="1:4" ht="25.5" x14ac:dyDescent="0.2">
      <c r="A19" s="164" t="s">
        <v>282</v>
      </c>
      <c r="B19" s="165" t="s">
        <v>283</v>
      </c>
      <c r="C19" s="166"/>
      <c r="D19" s="167">
        <f>D20</f>
        <v>0</v>
      </c>
    </row>
    <row r="20" spans="1:4" x14ac:dyDescent="0.2">
      <c r="A20" s="168" t="s">
        <v>8</v>
      </c>
      <c r="B20" s="169" t="s">
        <v>280</v>
      </c>
      <c r="C20" s="170"/>
      <c r="D20" s="171"/>
    </row>
    <row r="21" spans="1:4" x14ac:dyDescent="0.2">
      <c r="A21" s="164" t="s">
        <v>284</v>
      </c>
      <c r="B21" s="165" t="s">
        <v>265</v>
      </c>
      <c r="C21" s="166"/>
      <c r="D21" s="167">
        <f>D22</f>
        <v>1107400</v>
      </c>
    </row>
    <row r="22" spans="1:4" x14ac:dyDescent="0.2">
      <c r="A22" s="168" t="s">
        <v>8</v>
      </c>
      <c r="B22" s="169" t="s">
        <v>280</v>
      </c>
      <c r="C22" s="170"/>
      <c r="D22" s="171">
        <v>1107400</v>
      </c>
    </row>
    <row r="23" spans="1:4" ht="25.5" x14ac:dyDescent="0.2">
      <c r="A23" s="164" t="s">
        <v>285</v>
      </c>
      <c r="B23" s="165" t="s">
        <v>266</v>
      </c>
      <c r="C23" s="166"/>
      <c r="D23" s="167">
        <f>D24</f>
        <v>252000</v>
      </c>
    </row>
    <row r="24" spans="1:4" x14ac:dyDescent="0.2">
      <c r="A24" s="168" t="s">
        <v>8</v>
      </c>
      <c r="B24" s="169" t="s">
        <v>280</v>
      </c>
      <c r="C24" s="170"/>
      <c r="D24" s="171">
        <v>252000</v>
      </c>
    </row>
    <row r="25" spans="1:4" x14ac:dyDescent="0.2">
      <c r="A25" s="164" t="s">
        <v>286</v>
      </c>
      <c r="B25" s="165" t="s">
        <v>287</v>
      </c>
      <c r="C25" s="166"/>
      <c r="D25" s="167">
        <f>D26</f>
        <v>0</v>
      </c>
    </row>
    <row r="26" spans="1:4" x14ac:dyDescent="0.2">
      <c r="A26" s="172" t="s">
        <v>8</v>
      </c>
      <c r="B26" s="173" t="s">
        <v>280</v>
      </c>
      <c r="C26" s="174"/>
      <c r="D26" s="175"/>
    </row>
    <row r="27" spans="1:4" x14ac:dyDescent="0.2">
      <c r="A27" s="247" t="s">
        <v>288</v>
      </c>
      <c r="B27" s="247"/>
      <c r="C27" s="247"/>
      <c r="D27" s="247"/>
    </row>
    <row r="28" spans="1:4" x14ac:dyDescent="0.2">
      <c r="A28" s="164" t="s">
        <v>278</v>
      </c>
      <c r="B28" s="165" t="s">
        <v>279</v>
      </c>
      <c r="C28" s="166"/>
      <c r="D28" s="167">
        <v>0</v>
      </c>
    </row>
    <row r="29" spans="1:4" x14ac:dyDescent="0.2">
      <c r="A29" s="168" t="s">
        <v>8</v>
      </c>
      <c r="B29" s="169" t="s">
        <v>280</v>
      </c>
      <c r="C29" s="170"/>
      <c r="D29" s="171">
        <v>0</v>
      </c>
    </row>
    <row r="30" spans="1:4" x14ac:dyDescent="0.2">
      <c r="A30" s="164" t="s">
        <v>281</v>
      </c>
      <c r="B30" s="165" t="s">
        <v>263</v>
      </c>
      <c r="C30" s="166"/>
      <c r="D30" s="167">
        <v>0</v>
      </c>
    </row>
    <row r="31" spans="1:4" x14ac:dyDescent="0.2">
      <c r="A31" s="168" t="s">
        <v>8</v>
      </c>
      <c r="B31" s="169" t="s">
        <v>280</v>
      </c>
      <c r="C31" s="170"/>
      <c r="D31" s="171">
        <v>0</v>
      </c>
    </row>
    <row r="32" spans="1:4" ht="25.5" x14ac:dyDescent="0.2">
      <c r="A32" s="164" t="s">
        <v>282</v>
      </c>
      <c r="B32" s="165" t="s">
        <v>283</v>
      </c>
      <c r="C32" s="166"/>
      <c r="D32" s="167">
        <v>0</v>
      </c>
    </row>
    <row r="33" spans="1:6" x14ac:dyDescent="0.2">
      <c r="A33" s="168" t="s">
        <v>8</v>
      </c>
      <c r="B33" s="169" t="s">
        <v>280</v>
      </c>
      <c r="C33" s="170"/>
      <c r="D33" s="171">
        <v>0</v>
      </c>
    </row>
    <row r="34" spans="1:6" x14ac:dyDescent="0.2">
      <c r="A34" s="164" t="s">
        <v>284</v>
      </c>
      <c r="B34" s="165" t="s">
        <v>265</v>
      </c>
      <c r="C34" s="166"/>
      <c r="D34" s="167">
        <v>0</v>
      </c>
    </row>
    <row r="35" spans="1:6" x14ac:dyDescent="0.2">
      <c r="A35" s="168" t="s">
        <v>8</v>
      </c>
      <c r="B35" s="169" t="s">
        <v>280</v>
      </c>
      <c r="C35" s="170"/>
      <c r="D35" s="171">
        <v>0</v>
      </c>
    </row>
    <row r="36" spans="1:6" ht="25.5" x14ac:dyDescent="0.2">
      <c r="A36" s="164" t="s">
        <v>285</v>
      </c>
      <c r="B36" s="165" t="s">
        <v>266</v>
      </c>
      <c r="C36" s="166"/>
      <c r="D36" s="167">
        <v>0</v>
      </c>
    </row>
    <row r="37" spans="1:6" x14ac:dyDescent="0.2">
      <c r="A37" s="168" t="s">
        <v>8</v>
      </c>
      <c r="B37" s="169" t="s">
        <v>280</v>
      </c>
      <c r="C37" s="170"/>
      <c r="D37" s="171">
        <v>0</v>
      </c>
    </row>
    <row r="38" spans="1:6" x14ac:dyDescent="0.2">
      <c r="A38" s="164" t="s">
        <v>286</v>
      </c>
      <c r="B38" s="165" t="s">
        <v>287</v>
      </c>
      <c r="C38" s="166"/>
      <c r="D38" s="167">
        <v>0</v>
      </c>
    </row>
    <row r="39" spans="1:6" x14ac:dyDescent="0.2">
      <c r="A39" s="168" t="s">
        <v>8</v>
      </c>
      <c r="B39" s="169" t="s">
        <v>280</v>
      </c>
      <c r="C39" s="170"/>
      <c r="D39" s="171">
        <v>0</v>
      </c>
    </row>
    <row r="40" spans="1:6" x14ac:dyDescent="0.2">
      <c r="A40" s="176" t="s">
        <v>6</v>
      </c>
      <c r="B40" s="177" t="s">
        <v>289</v>
      </c>
      <c r="C40" s="178"/>
      <c r="D40" s="179">
        <f>D15+D17+D19+D21+D23+D25</f>
        <v>32336600</v>
      </c>
    </row>
    <row r="41" spans="1:6" x14ac:dyDescent="0.2">
      <c r="A41" s="176" t="s">
        <v>6</v>
      </c>
      <c r="B41" s="177" t="s">
        <v>290</v>
      </c>
      <c r="C41" s="178"/>
      <c r="D41" s="180">
        <f>D15+D17+D19+D21+D23+D25</f>
        <v>32336600</v>
      </c>
    </row>
    <row r="42" spans="1:6" x14ac:dyDescent="0.2">
      <c r="A42" s="176" t="s">
        <v>6</v>
      </c>
      <c r="B42" s="177" t="s">
        <v>291</v>
      </c>
      <c r="C42" s="178"/>
      <c r="D42" s="180">
        <f>D28+D30+D32+D34+D36+D38</f>
        <v>0</v>
      </c>
    </row>
    <row r="43" spans="1:6" x14ac:dyDescent="0.2">
      <c r="A43" s="152"/>
      <c r="B43" s="152"/>
      <c r="C43" s="152"/>
      <c r="D43" s="158"/>
    </row>
    <row r="44" spans="1:6" ht="22.15" customHeight="1" x14ac:dyDescent="0.25">
      <c r="A44" s="159" t="s">
        <v>292</v>
      </c>
      <c r="B44" s="152"/>
      <c r="C44" s="152"/>
      <c r="D44" s="158" t="s">
        <v>195</v>
      </c>
    </row>
    <row r="45" spans="1:6" ht="63.75" x14ac:dyDescent="0.2">
      <c r="A45" s="181" t="s">
        <v>293</v>
      </c>
      <c r="B45" s="181" t="s">
        <v>294</v>
      </c>
      <c r="C45" s="181" t="s">
        <v>295</v>
      </c>
      <c r="D45" s="182" t="s">
        <v>1</v>
      </c>
      <c r="F45" s="76"/>
    </row>
    <row r="46" spans="1:6" x14ac:dyDescent="0.2">
      <c r="A46" s="183">
        <v>1</v>
      </c>
      <c r="B46" s="184">
        <v>2</v>
      </c>
      <c r="C46" s="185">
        <v>3</v>
      </c>
      <c r="D46" s="186">
        <v>4</v>
      </c>
    </row>
    <row r="47" spans="1:6" x14ac:dyDescent="0.2">
      <c r="A47" s="248" t="s">
        <v>277</v>
      </c>
      <c r="B47" s="248"/>
      <c r="C47" s="248"/>
      <c r="D47" s="248"/>
    </row>
    <row r="48" spans="1:6" x14ac:dyDescent="0.2">
      <c r="A48" s="168"/>
      <c r="B48" s="187"/>
      <c r="C48" s="188" t="s">
        <v>59</v>
      </c>
      <c r="D48" s="189">
        <v>231000</v>
      </c>
    </row>
    <row r="49" spans="1:4" ht="15.75" customHeight="1" x14ac:dyDescent="0.2">
      <c r="A49" s="190">
        <v>11502000000</v>
      </c>
      <c r="B49" s="191">
        <v>9770</v>
      </c>
      <c r="C49" s="192" t="s">
        <v>296</v>
      </c>
      <c r="D49" s="193">
        <v>40000</v>
      </c>
    </row>
    <row r="50" spans="1:4" ht="25.5" customHeight="1" x14ac:dyDescent="0.2">
      <c r="A50" s="190">
        <v>11503000000</v>
      </c>
      <c r="B50" s="191">
        <v>9770</v>
      </c>
      <c r="C50" s="192" t="s">
        <v>297</v>
      </c>
      <c r="D50" s="193">
        <v>60000</v>
      </c>
    </row>
    <row r="51" spans="1:4" ht="27" customHeight="1" x14ac:dyDescent="0.2">
      <c r="A51" s="194"/>
      <c r="B51" s="195">
        <v>9800</v>
      </c>
      <c r="C51" s="196" t="s">
        <v>298</v>
      </c>
      <c r="D51" s="193">
        <v>131000</v>
      </c>
    </row>
    <row r="52" spans="1:4" ht="17.25" customHeight="1" x14ac:dyDescent="0.2">
      <c r="A52" s="194"/>
      <c r="B52" s="195"/>
      <c r="C52" s="196" t="s">
        <v>174</v>
      </c>
      <c r="D52" s="197">
        <v>30000</v>
      </c>
    </row>
    <row r="53" spans="1:4" ht="30.75" customHeight="1" x14ac:dyDescent="0.2">
      <c r="A53" s="194"/>
      <c r="B53" s="195"/>
      <c r="C53" s="196" t="s">
        <v>175</v>
      </c>
      <c r="D53" s="197">
        <v>101000</v>
      </c>
    </row>
    <row r="54" spans="1:4" ht="19.899999999999999" customHeight="1" x14ac:dyDescent="0.2">
      <c r="A54" s="248" t="s">
        <v>288</v>
      </c>
      <c r="B54" s="248"/>
      <c r="C54" s="248"/>
      <c r="D54" s="247"/>
    </row>
    <row r="55" spans="1:4" x14ac:dyDescent="0.2">
      <c r="A55" s="198"/>
      <c r="B55" s="199"/>
      <c r="C55" s="200" t="s">
        <v>59</v>
      </c>
      <c r="D55" s="201">
        <v>0</v>
      </c>
    </row>
    <row r="56" spans="1:4" x14ac:dyDescent="0.2">
      <c r="A56" s="202" t="s">
        <v>6</v>
      </c>
      <c r="B56" s="203" t="s">
        <v>6</v>
      </c>
      <c r="C56" s="177" t="s">
        <v>289</v>
      </c>
      <c r="D56" s="204">
        <v>231000</v>
      </c>
    </row>
    <row r="57" spans="1:4" x14ac:dyDescent="0.2">
      <c r="A57" s="202" t="s">
        <v>6</v>
      </c>
      <c r="B57" s="203" t="s">
        <v>6</v>
      </c>
      <c r="C57" s="177" t="s">
        <v>290</v>
      </c>
      <c r="D57" s="204">
        <v>231000</v>
      </c>
    </row>
    <row r="58" spans="1:4" x14ac:dyDescent="0.2">
      <c r="A58" s="202" t="s">
        <v>6</v>
      </c>
      <c r="B58" s="203" t="s">
        <v>6</v>
      </c>
      <c r="C58" s="177" t="s">
        <v>291</v>
      </c>
      <c r="D58" s="204">
        <v>0</v>
      </c>
    </row>
    <row r="59" spans="1:4" x14ac:dyDescent="0.2">
      <c r="A59" s="205"/>
      <c r="B59" s="152"/>
      <c r="C59" s="152"/>
      <c r="D59" s="158"/>
    </row>
    <row r="60" spans="1:4" x14ac:dyDescent="0.2">
      <c r="A60" s="152"/>
      <c r="B60" s="152"/>
      <c r="C60" s="152"/>
      <c r="D60" s="158"/>
    </row>
    <row r="61" spans="1:4" x14ac:dyDescent="0.2">
      <c r="A61" s="152"/>
      <c r="B61" s="152"/>
      <c r="C61" s="152"/>
      <c r="D61" s="158"/>
    </row>
    <row r="62" spans="1:4" x14ac:dyDescent="0.2">
      <c r="A62" s="152"/>
      <c r="B62" s="206" t="s">
        <v>7</v>
      </c>
      <c r="C62" s="207" t="s">
        <v>132</v>
      </c>
      <c r="D62" s="158"/>
    </row>
    <row r="63" spans="1:4" x14ac:dyDescent="0.2">
      <c r="A63" s="249"/>
      <c r="B63" s="249"/>
      <c r="C63" s="249"/>
      <c r="D63" s="249"/>
    </row>
  </sheetData>
  <mergeCells count="16">
    <mergeCell ref="C2:D2"/>
    <mergeCell ref="C3:D3"/>
    <mergeCell ref="C4:D4"/>
    <mergeCell ref="G4:J4"/>
    <mergeCell ref="C5:D5"/>
    <mergeCell ref="G5:J5"/>
    <mergeCell ref="A27:D27"/>
    <mergeCell ref="A47:D47"/>
    <mergeCell ref="A54:D54"/>
    <mergeCell ref="A63:D63"/>
    <mergeCell ref="A7:D7"/>
    <mergeCell ref="A8:D8"/>
    <mergeCell ref="A9:D9"/>
    <mergeCell ref="B12:C12"/>
    <mergeCell ref="B13:C13"/>
    <mergeCell ref="A14:D14"/>
  </mergeCells>
  <pageMargins left="0.59055118110236204" right="0.43593749999999998" top="0.39370078740157499" bottom="0.39370078740157499" header="0" footer="0"/>
  <pageSetup paperSize="9" scale="63" fitToHeight="5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opLeftCell="A3" zoomScale="85" zoomScaleNormal="85" workbookViewId="0">
      <selection activeCell="E20" sqref="E20"/>
    </sheetView>
  </sheetViews>
  <sheetFormatPr defaultRowHeight="12.75" x14ac:dyDescent="0.2"/>
  <cols>
    <col min="1" max="3" width="12.140625" style="27" customWidth="1"/>
    <col min="4" max="4" width="30.7109375" style="27" customWidth="1"/>
    <col min="5" max="5" width="36.28515625" style="27" customWidth="1"/>
    <col min="6" max="6" width="32" style="27" customWidth="1"/>
    <col min="7" max="7" width="14.7109375" style="27" customWidth="1"/>
    <col min="8" max="8" width="14" style="27" customWidth="1"/>
    <col min="9" max="9" width="14.7109375" style="27" customWidth="1"/>
    <col min="10" max="10" width="14.5703125" style="27" customWidth="1"/>
    <col min="11" max="11" width="11.85546875" style="27" customWidth="1"/>
    <col min="12" max="12" width="9.7109375" style="27" bestFit="1" customWidth="1"/>
    <col min="13" max="16384" width="9.140625" style="27"/>
  </cols>
  <sheetData>
    <row r="1" spans="1:11" x14ac:dyDescent="0.2">
      <c r="A1" s="1"/>
      <c r="B1" s="1"/>
      <c r="C1" s="1"/>
      <c r="D1" s="1"/>
      <c r="E1" s="1"/>
      <c r="G1" s="28" t="s">
        <v>317</v>
      </c>
      <c r="H1" s="88"/>
      <c r="I1" s="88"/>
      <c r="J1" s="88"/>
    </row>
    <row r="2" spans="1:11" s="89" customFormat="1" ht="24" customHeight="1" x14ac:dyDescent="0.2">
      <c r="D2" s="260"/>
      <c r="E2" s="261"/>
      <c r="F2" s="261"/>
      <c r="G2" s="278" t="s">
        <v>318</v>
      </c>
      <c r="H2" s="278"/>
      <c r="I2" s="278"/>
      <c r="J2" s="278"/>
    </row>
    <row r="3" spans="1:11" s="89" customFormat="1" ht="36" customHeight="1" x14ac:dyDescent="0.2">
      <c r="D3" s="261"/>
      <c r="E3" s="261"/>
      <c r="F3" s="261"/>
      <c r="G3" s="260" t="s">
        <v>189</v>
      </c>
      <c r="H3" s="260"/>
      <c r="I3" s="260"/>
      <c r="J3" s="260"/>
    </row>
    <row r="4" spans="1:11" ht="24" customHeight="1" x14ac:dyDescent="0.2">
      <c r="A4" s="1"/>
      <c r="B4" s="1"/>
      <c r="C4" s="1"/>
      <c r="D4" s="229"/>
      <c r="E4" s="229"/>
      <c r="F4" s="229"/>
      <c r="G4" s="229"/>
      <c r="H4" s="229"/>
      <c r="I4" s="229"/>
      <c r="J4" s="229"/>
      <c r="K4" s="66"/>
    </row>
    <row r="5" spans="1:11" ht="15" customHeight="1" x14ac:dyDescent="0.2">
      <c r="A5" s="1"/>
      <c r="B5" s="1"/>
      <c r="C5" s="1"/>
      <c r="D5" s="229"/>
      <c r="E5" s="229"/>
      <c r="F5" s="229"/>
      <c r="G5" s="229"/>
      <c r="H5" s="229"/>
      <c r="I5" s="229"/>
      <c r="J5" s="229"/>
      <c r="K5" s="66"/>
    </row>
    <row r="6" spans="1:11" ht="23.25" customHeight="1" x14ac:dyDescent="0.2">
      <c r="A6" s="90"/>
      <c r="B6" s="90"/>
      <c r="C6" s="90"/>
      <c r="D6" s="267" t="s">
        <v>181</v>
      </c>
      <c r="E6" s="267"/>
      <c r="F6" s="267"/>
      <c r="G6" s="267"/>
      <c r="H6" s="267"/>
      <c r="I6" s="267"/>
      <c r="J6" s="90"/>
    </row>
    <row r="7" spans="1:11" ht="14.25" x14ac:dyDescent="0.2">
      <c r="A7" s="267" t="s">
        <v>182</v>
      </c>
      <c r="B7" s="267"/>
      <c r="C7" s="267"/>
      <c r="D7" s="267"/>
      <c r="E7" s="267"/>
      <c r="F7" s="267"/>
      <c r="G7" s="267"/>
      <c r="H7" s="267"/>
      <c r="I7" s="267"/>
      <c r="J7" s="267"/>
    </row>
    <row r="8" spans="1:11" ht="14.25" x14ac:dyDescent="0.2">
      <c r="A8" s="90"/>
      <c r="B8" s="90"/>
      <c r="C8" s="90"/>
      <c r="D8" s="267"/>
      <c r="E8" s="267"/>
      <c r="F8" s="267"/>
      <c r="G8" s="267"/>
      <c r="H8" s="90"/>
      <c r="I8" s="90"/>
      <c r="J8" s="90"/>
    </row>
    <row r="9" spans="1:11" x14ac:dyDescent="0.2">
      <c r="A9" s="2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1" x14ac:dyDescent="0.2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3" t="s">
        <v>10</v>
      </c>
    </row>
    <row r="11" spans="1:11" ht="13.9" customHeight="1" x14ac:dyDescent="0.2">
      <c r="A11" s="268" t="s">
        <v>11</v>
      </c>
      <c r="B11" s="268" t="s">
        <v>12</v>
      </c>
      <c r="C11" s="268" t="s">
        <v>13</v>
      </c>
      <c r="D11" s="262" t="s">
        <v>14</v>
      </c>
      <c r="E11" s="262" t="s">
        <v>102</v>
      </c>
      <c r="F11" s="268" t="s">
        <v>103</v>
      </c>
      <c r="G11" s="270" t="s">
        <v>1</v>
      </c>
      <c r="H11" s="262" t="s">
        <v>2</v>
      </c>
      <c r="I11" s="264" t="s">
        <v>3</v>
      </c>
      <c r="J11" s="265"/>
    </row>
    <row r="12" spans="1:11" ht="99" customHeight="1" x14ac:dyDescent="0.2">
      <c r="A12" s="269"/>
      <c r="B12" s="269"/>
      <c r="C12" s="269"/>
      <c r="D12" s="263"/>
      <c r="E12" s="263"/>
      <c r="F12" s="269"/>
      <c r="G12" s="271"/>
      <c r="H12" s="263"/>
      <c r="I12" s="4" t="s">
        <v>4</v>
      </c>
      <c r="J12" s="4" t="s">
        <v>5</v>
      </c>
    </row>
    <row r="13" spans="1:11" x14ac:dyDescent="0.2">
      <c r="A13" s="279">
        <v>1</v>
      </c>
      <c r="B13" s="279">
        <v>2</v>
      </c>
      <c r="C13" s="279">
        <v>3</v>
      </c>
      <c r="D13" s="279">
        <v>4</v>
      </c>
      <c r="E13" s="279">
        <v>5</v>
      </c>
      <c r="F13" s="279">
        <v>6</v>
      </c>
      <c r="G13" s="280">
        <v>7</v>
      </c>
      <c r="H13" s="279">
        <v>8</v>
      </c>
      <c r="I13" s="279">
        <v>9</v>
      </c>
      <c r="J13" s="279">
        <v>10</v>
      </c>
    </row>
    <row r="14" spans="1:11" x14ac:dyDescent="0.2">
      <c r="A14" s="5" t="s">
        <v>21</v>
      </c>
      <c r="B14" s="6" t="s">
        <v>104</v>
      </c>
      <c r="C14" s="6" t="s">
        <v>104</v>
      </c>
      <c r="D14" s="6" t="s">
        <v>105</v>
      </c>
      <c r="E14" s="6" t="s">
        <v>104</v>
      </c>
      <c r="F14" s="6" t="s">
        <v>104</v>
      </c>
      <c r="G14" s="111">
        <f>H14+I14</f>
        <v>18881804.600000001</v>
      </c>
      <c r="H14" s="111">
        <f>SUM(H15:H28)</f>
        <v>18821426.420000002</v>
      </c>
      <c r="I14" s="111">
        <f>SUM(I15:I26)</f>
        <v>60378.18</v>
      </c>
      <c r="J14" s="111">
        <f>SUM(J15:J26)</f>
        <v>0</v>
      </c>
    </row>
    <row r="15" spans="1:11" ht="76.5" x14ac:dyDescent="0.2">
      <c r="A15" s="12" t="s">
        <v>24</v>
      </c>
      <c r="B15" s="15" t="s">
        <v>25</v>
      </c>
      <c r="C15" s="15" t="s">
        <v>26</v>
      </c>
      <c r="D15" s="13" t="s">
        <v>27</v>
      </c>
      <c r="E15" s="8" t="s">
        <v>121</v>
      </c>
      <c r="F15" s="8" t="s">
        <v>119</v>
      </c>
      <c r="G15" s="112">
        <f t="shared" ref="G15:G16" si="0">H15+I15</f>
        <v>12487050.52</v>
      </c>
      <c r="H15" s="113">
        <v>12437050.52</v>
      </c>
      <c r="I15" s="113">
        <v>50000</v>
      </c>
      <c r="J15" s="113"/>
    </row>
    <row r="16" spans="1:11" ht="51" x14ac:dyDescent="0.2">
      <c r="A16" s="12" t="s">
        <v>28</v>
      </c>
      <c r="B16" s="15" t="s">
        <v>29</v>
      </c>
      <c r="C16" s="15" t="s">
        <v>30</v>
      </c>
      <c r="D16" s="13" t="s">
        <v>31</v>
      </c>
      <c r="E16" s="8" t="s">
        <v>121</v>
      </c>
      <c r="F16" s="8" t="s">
        <v>119</v>
      </c>
      <c r="G16" s="112">
        <f t="shared" si="0"/>
        <v>630814.71</v>
      </c>
      <c r="H16" s="113">
        <v>630814.71</v>
      </c>
      <c r="I16" s="113"/>
      <c r="J16" s="113"/>
    </row>
    <row r="17" spans="1:12" ht="51" x14ac:dyDescent="0.2">
      <c r="A17" s="7" t="s">
        <v>32</v>
      </c>
      <c r="B17" s="4" t="s">
        <v>33</v>
      </c>
      <c r="C17" s="4" t="s">
        <v>34</v>
      </c>
      <c r="D17" s="8" t="s">
        <v>35</v>
      </c>
      <c r="E17" s="8" t="s">
        <v>117</v>
      </c>
      <c r="F17" s="10" t="s">
        <v>129</v>
      </c>
      <c r="G17" s="112">
        <f>H17</f>
        <v>601951.86</v>
      </c>
      <c r="H17" s="114">
        <v>601951.86</v>
      </c>
      <c r="I17" s="113"/>
      <c r="J17" s="113"/>
    </row>
    <row r="18" spans="1:12" s="11" customFormat="1" ht="76.5" x14ac:dyDescent="0.2">
      <c r="A18" s="7" t="s">
        <v>36</v>
      </c>
      <c r="B18" s="9" t="s">
        <v>37</v>
      </c>
      <c r="C18" s="9" t="s">
        <v>38</v>
      </c>
      <c r="D18" s="10" t="s">
        <v>39</v>
      </c>
      <c r="E18" s="10" t="s">
        <v>118</v>
      </c>
      <c r="F18" s="10" t="s">
        <v>135</v>
      </c>
      <c r="G18" s="112">
        <f>H18</f>
        <v>83566.06</v>
      </c>
      <c r="H18" s="115">
        <v>83566.06</v>
      </c>
      <c r="I18" s="115"/>
      <c r="J18" s="115"/>
      <c r="K18" s="65"/>
      <c r="L18" s="65"/>
    </row>
    <row r="19" spans="1:12" s="11" customFormat="1" ht="63.75" x14ac:dyDescent="0.2">
      <c r="A19" s="12" t="s">
        <v>40</v>
      </c>
      <c r="B19" s="9">
        <v>3104</v>
      </c>
      <c r="C19" s="9">
        <v>1020</v>
      </c>
      <c r="D19" s="10" t="s">
        <v>120</v>
      </c>
      <c r="E19" s="8" t="s">
        <v>121</v>
      </c>
      <c r="F19" s="10" t="s">
        <v>119</v>
      </c>
      <c r="G19" s="112">
        <f t="shared" ref="G19:G24" si="1">H19+I19</f>
        <v>315322.07</v>
      </c>
      <c r="H19" s="58">
        <v>308997.25</v>
      </c>
      <c r="I19" s="77">
        <v>6324.82</v>
      </c>
      <c r="J19" s="115"/>
    </row>
    <row r="20" spans="1:12" s="11" customFormat="1" ht="89.25" x14ac:dyDescent="0.2">
      <c r="A20" s="12" t="s">
        <v>111</v>
      </c>
      <c r="B20" s="9">
        <v>3160</v>
      </c>
      <c r="C20" s="9">
        <v>1010</v>
      </c>
      <c r="D20" s="10" t="s">
        <v>123</v>
      </c>
      <c r="E20" s="31" t="s">
        <v>138</v>
      </c>
      <c r="F20" s="10" t="s">
        <v>137</v>
      </c>
      <c r="G20" s="112">
        <f t="shared" si="1"/>
        <v>4916.5</v>
      </c>
      <c r="H20" s="58">
        <v>4916.5</v>
      </c>
      <c r="I20" s="115"/>
      <c r="J20" s="115"/>
    </row>
    <row r="21" spans="1:12" ht="38.25" x14ac:dyDescent="0.2">
      <c r="A21" s="7" t="s">
        <v>44</v>
      </c>
      <c r="B21" s="4" t="s">
        <v>45</v>
      </c>
      <c r="C21" s="4" t="s">
        <v>46</v>
      </c>
      <c r="D21" s="8" t="s">
        <v>47</v>
      </c>
      <c r="E21" s="10" t="s">
        <v>106</v>
      </c>
      <c r="F21" s="8" t="s">
        <v>124</v>
      </c>
      <c r="G21" s="112">
        <f t="shared" si="1"/>
        <v>40000</v>
      </c>
      <c r="H21" s="113">
        <v>40000</v>
      </c>
      <c r="I21" s="113"/>
      <c r="J21" s="113"/>
    </row>
    <row r="22" spans="1:12" ht="51" x14ac:dyDescent="0.2">
      <c r="A22" s="14" t="s">
        <v>48</v>
      </c>
      <c r="B22" s="4" t="s">
        <v>49</v>
      </c>
      <c r="C22" s="4" t="s">
        <v>50</v>
      </c>
      <c r="D22" s="8" t="s">
        <v>51</v>
      </c>
      <c r="E22" s="8" t="s">
        <v>183</v>
      </c>
      <c r="F22" s="10" t="s">
        <v>119</v>
      </c>
      <c r="G22" s="112">
        <f t="shared" si="1"/>
        <v>51400</v>
      </c>
      <c r="H22" s="115">
        <v>51400</v>
      </c>
      <c r="I22" s="113"/>
      <c r="J22" s="113"/>
    </row>
    <row r="23" spans="1:12" ht="51" x14ac:dyDescent="0.2">
      <c r="A23" s="7" t="s">
        <v>52</v>
      </c>
      <c r="B23" s="4" t="s">
        <v>53</v>
      </c>
      <c r="C23" s="4" t="s">
        <v>54</v>
      </c>
      <c r="D23" s="8" t="s">
        <v>55</v>
      </c>
      <c r="E23" s="8" t="s">
        <v>121</v>
      </c>
      <c r="F23" s="8" t="s">
        <v>119</v>
      </c>
      <c r="G23" s="112">
        <f>H23+I23</f>
        <v>453382.88</v>
      </c>
      <c r="H23" s="113">
        <v>449329.52</v>
      </c>
      <c r="I23" s="113">
        <v>4053.36</v>
      </c>
      <c r="J23" s="113"/>
    </row>
    <row r="24" spans="1:12" ht="51" x14ac:dyDescent="0.2">
      <c r="A24" s="15" t="s">
        <v>125</v>
      </c>
      <c r="B24" s="4">
        <v>7680</v>
      </c>
      <c r="C24" s="16" t="s">
        <v>116</v>
      </c>
      <c r="D24" s="29" t="s">
        <v>115</v>
      </c>
      <c r="E24" s="8" t="s">
        <v>121</v>
      </c>
      <c r="F24" s="8" t="s">
        <v>119</v>
      </c>
      <c r="G24" s="112">
        <f t="shared" si="1"/>
        <v>22400</v>
      </c>
      <c r="H24" s="30">
        <v>22400</v>
      </c>
      <c r="I24" s="113"/>
      <c r="J24" s="113"/>
    </row>
    <row r="25" spans="1:12" ht="63.75" x14ac:dyDescent="0.2">
      <c r="A25" s="128" t="s">
        <v>185</v>
      </c>
      <c r="B25" s="127">
        <v>8110</v>
      </c>
      <c r="C25" s="60" t="s">
        <v>186</v>
      </c>
      <c r="D25" s="56" t="s">
        <v>187</v>
      </c>
      <c r="E25" s="56" t="s">
        <v>188</v>
      </c>
      <c r="F25" s="8" t="s">
        <v>119</v>
      </c>
      <c r="G25" s="112">
        <f>I25+H25</f>
        <v>1460000</v>
      </c>
      <c r="H25" s="77">
        <v>1460000</v>
      </c>
      <c r="I25" s="113"/>
      <c r="J25" s="113"/>
    </row>
    <row r="26" spans="1:12" ht="51" x14ac:dyDescent="0.2">
      <c r="A26" s="18" t="s">
        <v>172</v>
      </c>
      <c r="B26" s="15">
        <v>9800</v>
      </c>
      <c r="C26" s="16" t="s">
        <v>29</v>
      </c>
      <c r="D26" s="91" t="s">
        <v>176</v>
      </c>
      <c r="E26" s="91" t="s">
        <v>174</v>
      </c>
      <c r="F26" s="8" t="s">
        <v>129</v>
      </c>
      <c r="G26" s="112">
        <v>30000</v>
      </c>
      <c r="H26" s="113">
        <v>30000</v>
      </c>
      <c r="I26" s="113"/>
      <c r="J26" s="113"/>
    </row>
    <row r="27" spans="1:12" ht="60" customHeight="1" x14ac:dyDescent="0.2">
      <c r="A27" s="18" t="s">
        <v>172</v>
      </c>
      <c r="B27" s="15">
        <v>9800</v>
      </c>
      <c r="C27" s="16" t="s">
        <v>29</v>
      </c>
      <c r="D27" s="91" t="s">
        <v>176</v>
      </c>
      <c r="E27" s="8" t="s">
        <v>184</v>
      </c>
      <c r="F27" s="8" t="s">
        <v>119</v>
      </c>
      <c r="G27" s="112">
        <f>H27</f>
        <v>101000</v>
      </c>
      <c r="H27" s="113">
        <v>101000</v>
      </c>
      <c r="I27" s="113"/>
      <c r="J27" s="113"/>
    </row>
    <row r="28" spans="1:12" ht="72" customHeight="1" x14ac:dyDescent="0.2">
      <c r="A28" s="128" t="s">
        <v>190</v>
      </c>
      <c r="B28" s="15">
        <v>8240</v>
      </c>
      <c r="C28" s="60" t="s">
        <v>192</v>
      </c>
      <c r="D28" s="56" t="s">
        <v>193</v>
      </c>
      <c r="E28" s="56" t="s">
        <v>191</v>
      </c>
      <c r="F28" s="8" t="s">
        <v>269</v>
      </c>
      <c r="G28" s="112">
        <f>H28</f>
        <v>2600000</v>
      </c>
      <c r="H28" s="113">
        <v>2600000</v>
      </c>
      <c r="I28" s="113"/>
      <c r="J28" s="113"/>
    </row>
    <row r="29" spans="1:12" s="11" customFormat="1" ht="39.75" customHeight="1" x14ac:dyDescent="0.2">
      <c r="A29" s="19" t="s">
        <v>60</v>
      </c>
      <c r="B29" s="20" t="s">
        <v>104</v>
      </c>
      <c r="C29" s="21" t="s">
        <v>104</v>
      </c>
      <c r="D29" s="20" t="s">
        <v>107</v>
      </c>
      <c r="E29" s="20" t="s">
        <v>104</v>
      </c>
      <c r="F29" s="20" t="s">
        <v>104</v>
      </c>
      <c r="G29" s="111">
        <f t="shared" ref="G29" si="2">H29+I29</f>
        <v>53156800</v>
      </c>
      <c r="H29" s="116">
        <f>SUM(H30:H40)</f>
        <v>48800000</v>
      </c>
      <c r="I29" s="116">
        <f>SUM(I30:I40)</f>
        <v>4356800</v>
      </c>
      <c r="J29" s="116">
        <f>SUM(J30:J40)</f>
        <v>3000000</v>
      </c>
    </row>
    <row r="30" spans="1:12" s="22" customFormat="1" ht="51" x14ac:dyDescent="0.2">
      <c r="A30" s="12" t="s">
        <v>133</v>
      </c>
      <c r="B30" s="15" t="s">
        <v>63</v>
      </c>
      <c r="C30" s="15" t="s">
        <v>26</v>
      </c>
      <c r="D30" s="8" t="s">
        <v>64</v>
      </c>
      <c r="E30" s="8" t="s">
        <v>108</v>
      </c>
      <c r="F30" s="8" t="s">
        <v>119</v>
      </c>
      <c r="G30" s="112">
        <f>H30+I30</f>
        <v>3173500</v>
      </c>
      <c r="H30" s="113">
        <v>3173500</v>
      </c>
      <c r="I30" s="113"/>
      <c r="J30" s="113"/>
    </row>
    <row r="31" spans="1:12" ht="51" x14ac:dyDescent="0.2">
      <c r="A31" s="12" t="s">
        <v>65</v>
      </c>
      <c r="B31" s="4">
        <v>1010</v>
      </c>
      <c r="C31" s="15" t="s">
        <v>67</v>
      </c>
      <c r="D31" s="8" t="s">
        <v>68</v>
      </c>
      <c r="E31" s="8" t="s">
        <v>108</v>
      </c>
      <c r="F31" s="8" t="s">
        <v>119</v>
      </c>
      <c r="G31" s="112">
        <f>H31+I31</f>
        <v>15440300</v>
      </c>
      <c r="H31" s="113">
        <v>14836300</v>
      </c>
      <c r="I31" s="113">
        <v>604000</v>
      </c>
      <c r="J31" s="113"/>
      <c r="K31" s="126" t="s">
        <v>104</v>
      </c>
    </row>
    <row r="32" spans="1:12" ht="51" x14ac:dyDescent="0.2">
      <c r="A32" s="7" t="s">
        <v>69</v>
      </c>
      <c r="B32" s="4" t="s">
        <v>70</v>
      </c>
      <c r="C32" s="4" t="s">
        <v>71</v>
      </c>
      <c r="D32" s="8" t="s">
        <v>72</v>
      </c>
      <c r="E32" s="8" t="s">
        <v>108</v>
      </c>
      <c r="F32" s="8" t="s">
        <v>119</v>
      </c>
      <c r="G32" s="112">
        <f>H32+I32</f>
        <v>21983200</v>
      </c>
      <c r="H32" s="113">
        <v>18362200</v>
      </c>
      <c r="I32" s="113">
        <v>3621000</v>
      </c>
      <c r="J32" s="113">
        <v>3000000</v>
      </c>
      <c r="K32" s="76"/>
    </row>
    <row r="33" spans="1:10" ht="51" x14ac:dyDescent="0.2">
      <c r="A33" s="12" t="s">
        <v>75</v>
      </c>
      <c r="B33" s="4">
        <v>1070</v>
      </c>
      <c r="C33" s="15" t="s">
        <v>77</v>
      </c>
      <c r="D33" s="13" t="s">
        <v>130</v>
      </c>
      <c r="E33" s="8" t="s">
        <v>108</v>
      </c>
      <c r="F33" s="8" t="s">
        <v>119</v>
      </c>
      <c r="G33" s="112">
        <f t="shared" ref="G33:G38" si="3">H33+I33</f>
        <v>4634000</v>
      </c>
      <c r="H33" s="113">
        <v>4549000</v>
      </c>
      <c r="I33" s="113">
        <v>85000</v>
      </c>
      <c r="J33" s="113"/>
    </row>
    <row r="34" spans="1:10" ht="51" x14ac:dyDescent="0.2">
      <c r="A34" s="12" t="s">
        <v>79</v>
      </c>
      <c r="B34" s="4">
        <v>1080</v>
      </c>
      <c r="C34" s="15" t="s">
        <v>77</v>
      </c>
      <c r="D34" s="13" t="s">
        <v>81</v>
      </c>
      <c r="E34" s="8" t="s">
        <v>108</v>
      </c>
      <c r="F34" s="8" t="s">
        <v>119</v>
      </c>
      <c r="G34" s="112">
        <f t="shared" si="3"/>
        <v>3381800</v>
      </c>
      <c r="H34" s="113">
        <v>3335000</v>
      </c>
      <c r="I34" s="113">
        <v>46800</v>
      </c>
      <c r="J34" s="113"/>
    </row>
    <row r="35" spans="1:10" ht="51" x14ac:dyDescent="0.2">
      <c r="A35" s="12" t="s">
        <v>83</v>
      </c>
      <c r="B35" s="4">
        <v>1152</v>
      </c>
      <c r="C35" s="17" t="s">
        <v>82</v>
      </c>
      <c r="D35" s="13" t="s">
        <v>85</v>
      </c>
      <c r="E35" s="8" t="s">
        <v>108</v>
      </c>
      <c r="F35" s="8" t="s">
        <v>119</v>
      </c>
      <c r="G35" s="112">
        <f t="shared" si="3"/>
        <v>1107400</v>
      </c>
      <c r="H35" s="113">
        <v>1107400</v>
      </c>
      <c r="I35" s="23"/>
      <c r="J35" s="23"/>
    </row>
    <row r="36" spans="1:10" ht="51" x14ac:dyDescent="0.2">
      <c r="A36" s="12" t="s">
        <v>143</v>
      </c>
      <c r="B36" s="4">
        <v>1142</v>
      </c>
      <c r="C36" s="17" t="s">
        <v>82</v>
      </c>
      <c r="D36" s="92" t="s">
        <v>144</v>
      </c>
      <c r="E36" s="8" t="s">
        <v>108</v>
      </c>
      <c r="F36" s="8" t="s">
        <v>119</v>
      </c>
      <c r="G36" s="112">
        <f t="shared" si="3"/>
        <v>60000</v>
      </c>
      <c r="H36" s="113">
        <v>60000</v>
      </c>
      <c r="I36" s="23"/>
      <c r="J36" s="23"/>
    </row>
    <row r="37" spans="1:10" ht="63.75" x14ac:dyDescent="0.2">
      <c r="A37" s="12" t="s">
        <v>86</v>
      </c>
      <c r="B37" s="4">
        <v>1200</v>
      </c>
      <c r="C37" s="16" t="s">
        <v>82</v>
      </c>
      <c r="D37" s="13" t="s">
        <v>88</v>
      </c>
      <c r="E37" s="8" t="s">
        <v>108</v>
      </c>
      <c r="F37" s="8" t="s">
        <v>119</v>
      </c>
      <c r="G37" s="112">
        <f t="shared" si="3"/>
        <v>252000</v>
      </c>
      <c r="H37" s="113">
        <v>252000</v>
      </c>
      <c r="I37" s="23"/>
      <c r="J37" s="23"/>
    </row>
    <row r="38" spans="1:10" ht="51" x14ac:dyDescent="0.2">
      <c r="A38" s="149" t="s">
        <v>268</v>
      </c>
      <c r="B38" s="127">
        <v>1061</v>
      </c>
      <c r="C38" s="150" t="s">
        <v>71</v>
      </c>
      <c r="D38" s="49" t="s">
        <v>72</v>
      </c>
      <c r="E38" s="8" t="s">
        <v>108</v>
      </c>
      <c r="F38" s="8" t="s">
        <v>119</v>
      </c>
      <c r="G38" s="112">
        <f t="shared" si="3"/>
        <v>81000</v>
      </c>
      <c r="H38" s="113">
        <v>81000</v>
      </c>
      <c r="I38" s="23"/>
      <c r="J38" s="23"/>
    </row>
    <row r="39" spans="1:10" ht="51" x14ac:dyDescent="0.2">
      <c r="A39" s="7" t="s">
        <v>89</v>
      </c>
      <c r="B39" s="4" t="s">
        <v>90</v>
      </c>
      <c r="C39" s="4" t="s">
        <v>91</v>
      </c>
      <c r="D39" s="8" t="s">
        <v>92</v>
      </c>
      <c r="E39" s="8" t="s">
        <v>109</v>
      </c>
      <c r="F39" s="8" t="s">
        <v>119</v>
      </c>
      <c r="G39" s="112">
        <f>H39+I39</f>
        <v>868200</v>
      </c>
      <c r="H39" s="113">
        <v>868200</v>
      </c>
      <c r="I39" s="113"/>
      <c r="J39" s="113"/>
    </row>
    <row r="40" spans="1:10" ht="51" x14ac:dyDescent="0.2">
      <c r="A40" s="12" t="s">
        <v>93</v>
      </c>
      <c r="B40" s="4">
        <v>4060</v>
      </c>
      <c r="C40" s="15" t="s">
        <v>95</v>
      </c>
      <c r="D40" s="13" t="s">
        <v>131</v>
      </c>
      <c r="E40" s="8" t="s">
        <v>109</v>
      </c>
      <c r="F40" s="8" t="s">
        <v>119</v>
      </c>
      <c r="G40" s="112">
        <v>2175400</v>
      </c>
      <c r="H40" s="115">
        <v>2175400</v>
      </c>
      <c r="I40" s="115"/>
      <c r="J40" s="113"/>
    </row>
    <row r="41" spans="1:10" ht="38.25" x14ac:dyDescent="0.2">
      <c r="A41" s="93" t="s">
        <v>171</v>
      </c>
      <c r="B41" s="94"/>
      <c r="C41" s="95"/>
      <c r="D41" s="96" t="s">
        <v>170</v>
      </c>
      <c r="E41" s="97"/>
      <c r="F41" s="97"/>
      <c r="G41" s="117">
        <f>H41+I41</f>
        <v>7350644.7599999998</v>
      </c>
      <c r="H41" s="118">
        <f>H42+H43+H44+H45+H46+H47+H48+H49+H50+H51</f>
        <v>7341969.5800000001</v>
      </c>
      <c r="I41" s="119">
        <f>I42+I43+I44+I45+I46+I47+I48+I49+I51</f>
        <v>8675.18</v>
      </c>
      <c r="J41" s="120"/>
    </row>
    <row r="42" spans="1:10" ht="51" x14ac:dyDescent="0.2">
      <c r="A42" s="98" t="s">
        <v>161</v>
      </c>
      <c r="B42" s="98" t="s">
        <v>63</v>
      </c>
      <c r="C42" s="99" t="s">
        <v>26</v>
      </c>
      <c r="D42" s="100" t="s">
        <v>64</v>
      </c>
      <c r="E42" s="101" t="s">
        <v>121</v>
      </c>
      <c r="F42" s="101" t="s">
        <v>119</v>
      </c>
      <c r="G42" s="121">
        <f>H42</f>
        <v>1718104</v>
      </c>
      <c r="H42" s="109">
        <v>1718104</v>
      </c>
      <c r="I42" s="122"/>
      <c r="J42" s="123"/>
    </row>
    <row r="43" spans="1:10" ht="76.5" x14ac:dyDescent="0.2">
      <c r="A43" s="98" t="s">
        <v>166</v>
      </c>
      <c r="B43" s="98">
        <v>3104</v>
      </c>
      <c r="C43" s="99" t="s">
        <v>42</v>
      </c>
      <c r="D43" s="100" t="s">
        <v>43</v>
      </c>
      <c r="E43" s="101" t="s">
        <v>121</v>
      </c>
      <c r="F43" s="102" t="s">
        <v>119</v>
      </c>
      <c r="G43" s="103">
        <f>H43+I43</f>
        <v>1744875.18</v>
      </c>
      <c r="H43" s="110">
        <v>1736200</v>
      </c>
      <c r="I43" s="110">
        <v>8675.18</v>
      </c>
      <c r="J43" s="123"/>
    </row>
    <row r="44" spans="1:10" ht="51" x14ac:dyDescent="0.2">
      <c r="A44" s="98" t="s">
        <v>162</v>
      </c>
      <c r="B44" s="32">
        <v>2020</v>
      </c>
      <c r="C44" s="99" t="s">
        <v>34</v>
      </c>
      <c r="D44" s="100" t="s">
        <v>35</v>
      </c>
      <c r="E44" s="101" t="s">
        <v>117</v>
      </c>
      <c r="F44" s="102" t="s">
        <v>129</v>
      </c>
      <c r="G44" s="121">
        <f>H44+I44</f>
        <v>2113048.14</v>
      </c>
      <c r="H44" s="110">
        <v>2113048.14</v>
      </c>
      <c r="I44" s="122"/>
      <c r="J44" s="123"/>
    </row>
    <row r="45" spans="1:10" ht="76.5" x14ac:dyDescent="0.2">
      <c r="A45" s="98" t="s">
        <v>163</v>
      </c>
      <c r="B45" s="98" t="s">
        <v>37</v>
      </c>
      <c r="C45" s="99" t="s">
        <v>38</v>
      </c>
      <c r="D45" s="100" t="s">
        <v>39</v>
      </c>
      <c r="E45" s="102" t="s">
        <v>118</v>
      </c>
      <c r="F45" s="102" t="s">
        <v>135</v>
      </c>
      <c r="G45" s="121">
        <f t="shared" ref="G45:G51" si="4">H45</f>
        <v>1115433.94</v>
      </c>
      <c r="H45" s="104">
        <v>1115433.94</v>
      </c>
      <c r="I45" s="123"/>
      <c r="J45" s="123"/>
    </row>
    <row r="46" spans="1:10" ht="102" x14ac:dyDescent="0.2">
      <c r="A46" s="98" t="s">
        <v>167</v>
      </c>
      <c r="B46" s="98">
        <v>3160</v>
      </c>
      <c r="C46" s="99" t="s">
        <v>66</v>
      </c>
      <c r="D46" s="100" t="s">
        <v>151</v>
      </c>
      <c r="E46" s="105" t="s">
        <v>138</v>
      </c>
      <c r="F46" s="102" t="s">
        <v>137</v>
      </c>
      <c r="G46" s="121">
        <f t="shared" si="4"/>
        <v>33583.5</v>
      </c>
      <c r="H46" s="108">
        <v>33583.5</v>
      </c>
      <c r="I46" s="123"/>
      <c r="J46" s="123"/>
    </row>
    <row r="47" spans="1:10" ht="127.5" x14ac:dyDescent="0.2">
      <c r="A47" s="98" t="s">
        <v>168</v>
      </c>
      <c r="B47" s="98">
        <v>3242</v>
      </c>
      <c r="C47" s="99" t="s">
        <v>50</v>
      </c>
      <c r="D47" s="100" t="s">
        <v>51</v>
      </c>
      <c r="E47" s="102" t="s">
        <v>139</v>
      </c>
      <c r="F47" s="102" t="s">
        <v>119</v>
      </c>
      <c r="G47" s="121">
        <f t="shared" si="4"/>
        <v>49000</v>
      </c>
      <c r="H47" s="108">
        <v>49000</v>
      </c>
      <c r="I47" s="123"/>
      <c r="J47" s="123"/>
    </row>
    <row r="48" spans="1:10" ht="63.75" x14ac:dyDescent="0.2">
      <c r="A48" s="98" t="s">
        <v>168</v>
      </c>
      <c r="B48" s="98">
        <v>3242</v>
      </c>
      <c r="C48" s="99" t="s">
        <v>50</v>
      </c>
      <c r="D48" s="100" t="s">
        <v>51</v>
      </c>
      <c r="E48" s="102" t="s">
        <v>140</v>
      </c>
      <c r="F48" s="102" t="s">
        <v>119</v>
      </c>
      <c r="G48" s="121">
        <f t="shared" si="4"/>
        <v>141300</v>
      </c>
      <c r="H48" s="108">
        <v>141300</v>
      </c>
      <c r="I48" s="123"/>
      <c r="J48" s="123"/>
    </row>
    <row r="49" spans="1:10" ht="51" x14ac:dyDescent="0.2">
      <c r="A49" s="98" t="s">
        <v>168</v>
      </c>
      <c r="B49" s="98">
        <v>3242</v>
      </c>
      <c r="C49" s="99" t="s">
        <v>50</v>
      </c>
      <c r="D49" s="100" t="s">
        <v>51</v>
      </c>
      <c r="E49" s="101" t="s">
        <v>183</v>
      </c>
      <c r="F49" s="102" t="s">
        <v>119</v>
      </c>
      <c r="G49" s="121">
        <f t="shared" si="4"/>
        <v>408300</v>
      </c>
      <c r="H49" s="108">
        <v>408300</v>
      </c>
      <c r="I49" s="123"/>
      <c r="J49" s="123"/>
    </row>
    <row r="50" spans="1:10" ht="51" x14ac:dyDescent="0.2">
      <c r="A50" s="98" t="s">
        <v>164</v>
      </c>
      <c r="B50" s="32">
        <v>3031</v>
      </c>
      <c r="C50" s="99" t="s">
        <v>147</v>
      </c>
      <c r="D50" s="100" t="s">
        <v>122</v>
      </c>
      <c r="E50" s="102" t="s">
        <v>136</v>
      </c>
      <c r="F50" s="102" t="s">
        <v>137</v>
      </c>
      <c r="G50" s="121">
        <f t="shared" si="4"/>
        <v>5000</v>
      </c>
      <c r="H50" s="108">
        <v>5000</v>
      </c>
      <c r="I50" s="123"/>
      <c r="J50" s="123"/>
    </row>
    <row r="51" spans="1:10" ht="51" x14ac:dyDescent="0.2">
      <c r="A51" s="98" t="s">
        <v>165</v>
      </c>
      <c r="B51" s="32">
        <v>3032</v>
      </c>
      <c r="C51" s="99" t="s">
        <v>76</v>
      </c>
      <c r="D51" s="100" t="s">
        <v>149</v>
      </c>
      <c r="E51" s="102" t="s">
        <v>136</v>
      </c>
      <c r="F51" s="102" t="s">
        <v>137</v>
      </c>
      <c r="G51" s="121">
        <f t="shared" si="4"/>
        <v>22000</v>
      </c>
      <c r="H51" s="108">
        <v>22000</v>
      </c>
      <c r="I51" s="123"/>
      <c r="J51" s="123"/>
    </row>
    <row r="52" spans="1:10" ht="38.25" x14ac:dyDescent="0.2">
      <c r="A52" s="93">
        <v>1500000</v>
      </c>
      <c r="B52" s="94"/>
      <c r="C52" s="106"/>
      <c r="D52" s="96" t="s">
        <v>169</v>
      </c>
      <c r="E52" s="107"/>
      <c r="F52" s="107"/>
      <c r="G52" s="117">
        <f>H52+I52</f>
        <v>7307150.6399999997</v>
      </c>
      <c r="H52" s="124">
        <f>H53+H54+H55+H56+H57+H58</f>
        <v>6806404</v>
      </c>
      <c r="I52" s="120">
        <f>I53+I54+I55+I56+I57+I58</f>
        <v>500746.64</v>
      </c>
      <c r="J52" s="120">
        <v>350000</v>
      </c>
    </row>
    <row r="53" spans="1:10" ht="51" x14ac:dyDescent="0.2">
      <c r="A53" s="98">
        <v>1510160</v>
      </c>
      <c r="B53" s="98" t="s">
        <v>63</v>
      </c>
      <c r="C53" s="99" t="s">
        <v>26</v>
      </c>
      <c r="D53" s="100" t="s">
        <v>64</v>
      </c>
      <c r="E53" s="101" t="s">
        <v>121</v>
      </c>
      <c r="F53" s="101" t="s">
        <v>119</v>
      </c>
      <c r="G53" s="121">
        <f>H53</f>
        <v>2911304</v>
      </c>
      <c r="H53" s="109">
        <v>2911304</v>
      </c>
      <c r="I53" s="122"/>
      <c r="J53" s="123"/>
    </row>
    <row r="54" spans="1:10" ht="51" x14ac:dyDescent="0.2">
      <c r="A54" s="98">
        <v>1510180</v>
      </c>
      <c r="B54" s="98" t="s">
        <v>29</v>
      </c>
      <c r="C54" s="99" t="s">
        <v>30</v>
      </c>
      <c r="D54" s="100" t="s">
        <v>31</v>
      </c>
      <c r="E54" s="101" t="s">
        <v>121</v>
      </c>
      <c r="F54" s="101" t="s">
        <v>119</v>
      </c>
      <c r="G54" s="121">
        <f>H54</f>
        <v>984200</v>
      </c>
      <c r="H54" s="109">
        <v>984200</v>
      </c>
      <c r="I54" s="122"/>
      <c r="J54" s="123"/>
    </row>
    <row r="55" spans="1:10" ht="51" x14ac:dyDescent="0.2">
      <c r="A55" s="98">
        <v>1516030</v>
      </c>
      <c r="B55" s="98" t="s">
        <v>53</v>
      </c>
      <c r="C55" s="99" t="s">
        <v>54</v>
      </c>
      <c r="D55" s="100" t="s">
        <v>55</v>
      </c>
      <c r="E55" s="101" t="s">
        <v>121</v>
      </c>
      <c r="F55" s="101" t="s">
        <v>119</v>
      </c>
      <c r="G55" s="121">
        <f>H55+I55</f>
        <v>1881846.64</v>
      </c>
      <c r="H55" s="109">
        <v>1810900</v>
      </c>
      <c r="I55" s="109">
        <v>70946.64</v>
      </c>
      <c r="J55" s="123"/>
    </row>
    <row r="56" spans="1:10" ht="51" x14ac:dyDescent="0.2">
      <c r="A56" s="98">
        <v>1517350</v>
      </c>
      <c r="B56" s="32">
        <v>7350</v>
      </c>
      <c r="C56" s="99" t="s">
        <v>54</v>
      </c>
      <c r="D56" s="100" t="s">
        <v>134</v>
      </c>
      <c r="E56" s="102" t="s">
        <v>141</v>
      </c>
      <c r="F56" s="102" t="s">
        <v>142</v>
      </c>
      <c r="G56" s="121">
        <f>H56+I56</f>
        <v>350000</v>
      </c>
      <c r="H56" s="109"/>
      <c r="I56" s="109">
        <v>350000</v>
      </c>
      <c r="J56" s="108">
        <v>350000</v>
      </c>
    </row>
    <row r="57" spans="1:10" ht="51" x14ac:dyDescent="0.2">
      <c r="A57" s="98">
        <v>1517461</v>
      </c>
      <c r="B57" s="32">
        <v>7461</v>
      </c>
      <c r="C57" s="99" t="s">
        <v>113</v>
      </c>
      <c r="D57" s="100" t="s">
        <v>127</v>
      </c>
      <c r="E57" s="101" t="s">
        <v>121</v>
      </c>
      <c r="F57" s="101" t="s">
        <v>119</v>
      </c>
      <c r="G57" s="121">
        <f>H57</f>
        <v>1100000</v>
      </c>
      <c r="H57" s="109">
        <v>1100000</v>
      </c>
      <c r="I57" s="122"/>
      <c r="J57" s="123"/>
    </row>
    <row r="58" spans="1:10" ht="51" x14ac:dyDescent="0.2">
      <c r="A58" s="98">
        <v>1518340</v>
      </c>
      <c r="B58" s="32">
        <v>8340</v>
      </c>
      <c r="C58" s="99" t="s">
        <v>57</v>
      </c>
      <c r="D58" s="100" t="s">
        <v>58</v>
      </c>
      <c r="E58" s="102" t="s">
        <v>128</v>
      </c>
      <c r="F58" s="102" t="s">
        <v>129</v>
      </c>
      <c r="G58" s="121">
        <f>H58+I58</f>
        <v>79800</v>
      </c>
      <c r="H58" s="109"/>
      <c r="I58" s="122">
        <v>79800</v>
      </c>
      <c r="J58" s="123"/>
    </row>
    <row r="59" spans="1:10" ht="25.5" x14ac:dyDescent="0.2">
      <c r="A59" s="19">
        <v>3700000</v>
      </c>
      <c r="B59" s="20" t="s">
        <v>104</v>
      </c>
      <c r="C59" s="21" t="s">
        <v>104</v>
      </c>
      <c r="D59" s="20" t="s">
        <v>98</v>
      </c>
      <c r="E59" s="20" t="s">
        <v>104</v>
      </c>
      <c r="F59" s="20" t="s">
        <v>104</v>
      </c>
      <c r="G59" s="111">
        <f>G60+G61+G62</f>
        <v>1732700</v>
      </c>
      <c r="H59" s="116">
        <f>H60+H61+H62</f>
        <v>1732700</v>
      </c>
      <c r="I59" s="116">
        <f>I60+I61+I62</f>
        <v>0</v>
      </c>
      <c r="J59" s="116">
        <v>0</v>
      </c>
    </row>
    <row r="60" spans="1:10" s="22" customFormat="1" ht="51" x14ac:dyDescent="0.2">
      <c r="A60" s="12">
        <v>37110160</v>
      </c>
      <c r="B60" s="15" t="s">
        <v>63</v>
      </c>
      <c r="C60" s="15" t="s">
        <v>26</v>
      </c>
      <c r="D60" s="8" t="s">
        <v>64</v>
      </c>
      <c r="E60" s="8" t="s">
        <v>121</v>
      </c>
      <c r="F60" s="8" t="s">
        <v>119</v>
      </c>
      <c r="G60" s="112">
        <f>H60+I60</f>
        <v>993700</v>
      </c>
      <c r="H60" s="113">
        <v>993700</v>
      </c>
      <c r="I60" s="113"/>
      <c r="J60" s="113"/>
    </row>
    <row r="61" spans="1:10" s="22" customFormat="1" ht="51" x14ac:dyDescent="0.2">
      <c r="A61" s="7">
        <v>3718710</v>
      </c>
      <c r="B61" s="9">
        <v>8710</v>
      </c>
      <c r="C61" s="18" t="s">
        <v>30</v>
      </c>
      <c r="D61" s="10" t="s">
        <v>160</v>
      </c>
      <c r="E61" s="8" t="s">
        <v>121</v>
      </c>
      <c r="F61" s="8" t="s">
        <v>119</v>
      </c>
      <c r="G61" s="112">
        <f>H61+I61</f>
        <v>639000</v>
      </c>
      <c r="H61" s="115">
        <v>639000</v>
      </c>
      <c r="I61" s="115"/>
      <c r="J61" s="115"/>
    </row>
    <row r="62" spans="1:10" ht="51" x14ac:dyDescent="0.2">
      <c r="A62" s="7">
        <v>3719770</v>
      </c>
      <c r="B62" s="9">
        <v>9770</v>
      </c>
      <c r="C62" s="18" t="s">
        <v>29</v>
      </c>
      <c r="D62" s="92" t="s">
        <v>59</v>
      </c>
      <c r="E62" s="8" t="s">
        <v>121</v>
      </c>
      <c r="F62" s="8" t="s">
        <v>119</v>
      </c>
      <c r="G62" s="112">
        <f>H62+I62</f>
        <v>100000</v>
      </c>
      <c r="H62" s="115">
        <v>100000</v>
      </c>
      <c r="I62" s="115"/>
      <c r="J62" s="115"/>
    </row>
    <row r="63" spans="1:10" x14ac:dyDescent="0.2">
      <c r="A63" s="24" t="s">
        <v>6</v>
      </c>
      <c r="B63" s="24" t="s">
        <v>6</v>
      </c>
      <c r="C63" s="24" t="s">
        <v>6</v>
      </c>
      <c r="D63" s="25" t="s">
        <v>101</v>
      </c>
      <c r="E63" s="25" t="s">
        <v>6</v>
      </c>
      <c r="F63" s="25" t="s">
        <v>6</v>
      </c>
      <c r="G63" s="125">
        <f>G14+G29+G59+G41+G52</f>
        <v>88429100</v>
      </c>
      <c r="H63" s="125">
        <f>H14+H29+H59+H52+H41</f>
        <v>83502500</v>
      </c>
      <c r="I63" s="125">
        <f>I14+I29+I59+I52+I43</f>
        <v>4926599.9999999991</v>
      </c>
      <c r="J63" s="125">
        <f>J14+J29+J59+J52</f>
        <v>3350000</v>
      </c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26"/>
      <c r="C66" s="1"/>
      <c r="D66" s="1"/>
      <c r="E66" s="1"/>
      <c r="F66" s="1"/>
      <c r="G66" s="1"/>
      <c r="H66" s="1"/>
      <c r="I66" s="26"/>
      <c r="J66" s="1"/>
    </row>
    <row r="67" spans="1:10" x14ac:dyDescent="0.2">
      <c r="A67" s="1"/>
      <c r="B67" s="26" t="s">
        <v>7</v>
      </c>
      <c r="C67" s="1"/>
      <c r="D67" s="1"/>
      <c r="E67" s="1"/>
      <c r="F67" s="26" t="s">
        <v>132</v>
      </c>
      <c r="G67" s="1"/>
      <c r="H67" s="1"/>
      <c r="I67" s="1"/>
      <c r="J67" s="1"/>
    </row>
    <row r="68" spans="1:10" x14ac:dyDescent="0.2">
      <c r="A68" s="266"/>
      <c r="B68" s="266"/>
      <c r="C68" s="266"/>
      <c r="D68" s="266"/>
      <c r="E68" s="266"/>
      <c r="F68" s="266"/>
      <c r="G68" s="266"/>
      <c r="H68" s="266"/>
      <c r="I68" s="266"/>
      <c r="J68" s="266"/>
    </row>
  </sheetData>
  <mergeCells count="21">
    <mergeCell ref="H11:H12"/>
    <mergeCell ref="I11:J11"/>
    <mergeCell ref="A68:J68"/>
    <mergeCell ref="D6:I6"/>
    <mergeCell ref="A7:J7"/>
    <mergeCell ref="D8:G8"/>
    <mergeCell ref="A11:A12"/>
    <mergeCell ref="B11:B12"/>
    <mergeCell ref="C11:C12"/>
    <mergeCell ref="D11:D12"/>
    <mergeCell ref="E11:E12"/>
    <mergeCell ref="F11:F12"/>
    <mergeCell ref="G11:G12"/>
    <mergeCell ref="D5:F5"/>
    <mergeCell ref="G5:J5"/>
    <mergeCell ref="D2:F2"/>
    <mergeCell ref="D3:F3"/>
    <mergeCell ref="G3:J3"/>
    <mergeCell ref="D4:F4"/>
    <mergeCell ref="G4:J4"/>
    <mergeCell ref="G2:J2"/>
  </mergeCells>
  <pageMargins left="0.196850393700787" right="0.196850393700787" top="0.39370078740157499" bottom="0.196850393700787" header="0" footer="0"/>
  <pageSetup paperSize="9" scale="83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workbookViewId="0">
      <selection activeCell="G3" sqref="G3:J4"/>
    </sheetView>
  </sheetViews>
  <sheetFormatPr defaultColWidth="8.85546875" defaultRowHeight="12.75" x14ac:dyDescent="0.2"/>
  <cols>
    <col min="1" max="3" width="12.140625" style="27" customWidth="1"/>
    <col min="4" max="5" width="30.7109375" style="27" customWidth="1"/>
    <col min="6" max="6" width="13.7109375" style="27" customWidth="1"/>
    <col min="7" max="7" width="14.28515625" style="27" customWidth="1"/>
    <col min="8" max="8" width="14.85546875" style="27" customWidth="1"/>
    <col min="9" max="9" width="18" style="27" customWidth="1"/>
    <col min="10" max="10" width="15.28515625" style="27" customWidth="1"/>
    <col min="11" max="16" width="13.7109375" style="27" customWidth="1"/>
    <col min="17" max="16384" width="8.85546875" style="27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319</v>
      </c>
      <c r="H1" s="1"/>
      <c r="I1" s="1"/>
      <c r="J1" s="1"/>
    </row>
    <row r="2" spans="1:16" s="209" customFormat="1" ht="24.75" customHeight="1" x14ac:dyDescent="0.2">
      <c r="D2" s="273"/>
      <c r="E2" s="274"/>
      <c r="F2" s="274"/>
      <c r="G2" s="273" t="s">
        <v>320</v>
      </c>
      <c r="H2" s="273"/>
      <c r="I2" s="273"/>
      <c r="J2" s="273"/>
    </row>
    <row r="3" spans="1:16" s="209" customFormat="1" ht="12.75" customHeight="1" x14ac:dyDescent="0.2">
      <c r="D3" s="274"/>
      <c r="E3" s="274"/>
      <c r="F3" s="274"/>
      <c r="G3" s="260" t="s">
        <v>189</v>
      </c>
      <c r="H3" s="260"/>
      <c r="I3" s="260"/>
      <c r="J3" s="260"/>
    </row>
    <row r="4" spans="1:16" x14ac:dyDescent="0.2">
      <c r="A4" s="1"/>
      <c r="B4" s="1"/>
      <c r="C4" s="1"/>
      <c r="D4" s="229"/>
      <c r="E4" s="229"/>
      <c r="F4" s="229"/>
      <c r="G4" s="260"/>
      <c r="H4" s="260"/>
      <c r="I4" s="260"/>
      <c r="J4" s="260"/>
      <c r="K4" s="66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272" t="s">
        <v>299</v>
      </c>
      <c r="B6" s="272"/>
      <c r="C6" s="272"/>
      <c r="D6" s="272"/>
      <c r="E6" s="272"/>
      <c r="F6" s="272"/>
      <c r="G6" s="272"/>
      <c r="H6" s="272"/>
      <c r="I6" s="272"/>
      <c r="J6" s="272"/>
      <c r="K6" s="210"/>
      <c r="L6" s="210"/>
      <c r="M6" s="210"/>
      <c r="N6" s="210"/>
      <c r="O6" s="210"/>
      <c r="P6" s="210"/>
    </row>
    <row r="7" spans="1:16" x14ac:dyDescent="0.2">
      <c r="A7" s="272" t="s">
        <v>300</v>
      </c>
      <c r="B7" s="272"/>
      <c r="C7" s="272"/>
      <c r="D7" s="272"/>
      <c r="E7" s="272"/>
      <c r="F7" s="272"/>
      <c r="G7" s="272"/>
      <c r="H7" s="272"/>
      <c r="I7" s="272"/>
      <c r="J7" s="272"/>
      <c r="K7" s="210"/>
      <c r="L7" s="210"/>
      <c r="M7" s="210"/>
      <c r="N7" s="210"/>
      <c r="O7" s="210"/>
      <c r="P7" s="210"/>
    </row>
    <row r="8" spans="1:16" x14ac:dyDescent="0.2">
      <c r="A8" s="211" t="s">
        <v>8</v>
      </c>
      <c r="B8" s="88"/>
      <c r="C8" s="88"/>
      <c r="D8" s="88"/>
      <c r="E8" s="88"/>
      <c r="F8" s="88"/>
      <c r="G8" s="88"/>
      <c r="H8" s="88"/>
      <c r="I8" s="88"/>
      <c r="J8" s="88"/>
      <c r="K8" s="212"/>
      <c r="L8" s="212"/>
      <c r="M8" s="212"/>
      <c r="N8" s="212"/>
      <c r="O8" s="212"/>
      <c r="P8" s="212"/>
    </row>
    <row r="9" spans="1:16" ht="13.9" customHeight="1" x14ac:dyDescent="0.2">
      <c r="A9" s="213" t="s">
        <v>9</v>
      </c>
      <c r="B9" s="1"/>
      <c r="C9" s="1"/>
      <c r="D9" s="1"/>
      <c r="E9" s="1"/>
      <c r="F9" s="1"/>
      <c r="G9" s="1"/>
      <c r="H9" s="1"/>
      <c r="I9" s="1"/>
      <c r="J9" s="3" t="s">
        <v>10</v>
      </c>
    </row>
    <row r="10" spans="1:16" x14ac:dyDescent="0.2">
      <c r="A10" s="213"/>
      <c r="B10" s="1"/>
      <c r="C10" s="1"/>
      <c r="D10" s="1"/>
      <c r="E10" s="1"/>
      <c r="F10" s="1"/>
      <c r="G10" s="1"/>
      <c r="H10" s="1"/>
      <c r="I10" s="1"/>
      <c r="J10" s="1"/>
      <c r="P10" s="214"/>
    </row>
    <row r="11" spans="1:16" ht="122.45" customHeight="1" x14ac:dyDescent="0.2">
      <c r="A11" s="127" t="s">
        <v>11</v>
      </c>
      <c r="B11" s="127" t="s">
        <v>12</v>
      </c>
      <c r="C11" s="127" t="s">
        <v>13</v>
      </c>
      <c r="D11" s="127" t="s">
        <v>301</v>
      </c>
      <c r="E11" s="127" t="s">
        <v>302</v>
      </c>
      <c r="F11" s="127" t="s">
        <v>303</v>
      </c>
      <c r="G11" s="127" t="s">
        <v>304</v>
      </c>
      <c r="H11" s="127" t="s">
        <v>305</v>
      </c>
      <c r="I11" s="127" t="s">
        <v>306</v>
      </c>
      <c r="J11" s="127" t="s">
        <v>307</v>
      </c>
      <c r="P11" s="214"/>
    </row>
    <row r="12" spans="1:16" x14ac:dyDescent="0.2">
      <c r="A12" s="127">
        <v>1</v>
      </c>
      <c r="B12" s="127">
        <v>2</v>
      </c>
      <c r="C12" s="127">
        <v>3</v>
      </c>
      <c r="D12" s="127">
        <v>4</v>
      </c>
      <c r="E12" s="127">
        <v>5</v>
      </c>
      <c r="F12" s="127">
        <v>6</v>
      </c>
      <c r="G12" s="127">
        <v>7</v>
      </c>
      <c r="H12" s="127">
        <v>8</v>
      </c>
      <c r="I12" s="127">
        <v>9</v>
      </c>
      <c r="J12" s="127">
        <v>10</v>
      </c>
      <c r="P12" s="214"/>
    </row>
    <row r="13" spans="1:16" x14ac:dyDescent="0.2">
      <c r="A13" s="215" t="s">
        <v>21</v>
      </c>
      <c r="B13" s="216"/>
      <c r="C13" s="217"/>
      <c r="D13" s="218" t="s">
        <v>22</v>
      </c>
      <c r="E13" s="216"/>
      <c r="F13" s="216"/>
      <c r="G13" s="216"/>
      <c r="H13" s="216"/>
      <c r="I13" s="217"/>
      <c r="J13" s="216"/>
      <c r="P13" s="214"/>
    </row>
    <row r="14" spans="1:16" x14ac:dyDescent="0.2">
      <c r="A14" s="215" t="s">
        <v>23</v>
      </c>
      <c r="B14" s="216"/>
      <c r="C14" s="217"/>
      <c r="D14" s="218" t="s">
        <v>22</v>
      </c>
      <c r="E14" s="216"/>
      <c r="F14" s="216"/>
      <c r="G14" s="216"/>
      <c r="H14" s="216"/>
      <c r="I14" s="217">
        <v>79800</v>
      </c>
      <c r="J14" s="216"/>
      <c r="P14" s="214"/>
    </row>
    <row r="15" spans="1:16" ht="25.5" x14ac:dyDescent="0.2">
      <c r="A15" s="15" t="s">
        <v>308</v>
      </c>
      <c r="B15" s="15" t="s">
        <v>56</v>
      </c>
      <c r="C15" s="16" t="s">
        <v>57</v>
      </c>
      <c r="D15" s="13" t="s">
        <v>58</v>
      </c>
      <c r="E15" s="127"/>
      <c r="F15" s="127"/>
      <c r="G15" s="127"/>
      <c r="H15" s="127"/>
      <c r="I15" s="219">
        <f>I17+I18</f>
        <v>79800</v>
      </c>
      <c r="J15" s="127"/>
      <c r="P15" s="214"/>
    </row>
    <row r="16" spans="1:16" x14ac:dyDescent="0.2">
      <c r="A16" s="15"/>
      <c r="B16" s="127"/>
      <c r="C16" s="219"/>
      <c r="D16" s="220" t="s">
        <v>309</v>
      </c>
      <c r="E16" s="127"/>
      <c r="F16" s="127"/>
      <c r="G16" s="127"/>
      <c r="H16" s="127"/>
      <c r="I16" s="219"/>
      <c r="J16" s="127"/>
      <c r="P16" s="214"/>
    </row>
    <row r="17" spans="1:16" ht="25.5" x14ac:dyDescent="0.2">
      <c r="A17" s="221"/>
      <c r="B17" s="222"/>
      <c r="C17" s="223"/>
      <c r="D17" s="224"/>
      <c r="E17" s="222" t="s">
        <v>310</v>
      </c>
      <c r="F17" s="222"/>
      <c r="G17" s="222"/>
      <c r="H17" s="222"/>
      <c r="I17" s="223">
        <v>18400</v>
      </c>
      <c r="J17" s="222"/>
      <c r="P17" s="214"/>
    </row>
    <row r="18" spans="1:16" ht="25.5" x14ac:dyDescent="0.2">
      <c r="A18" s="221"/>
      <c r="B18" s="222"/>
      <c r="C18" s="223"/>
      <c r="D18" s="224"/>
      <c r="E18" s="222" t="s">
        <v>313</v>
      </c>
      <c r="F18" s="222"/>
      <c r="G18" s="222"/>
      <c r="H18" s="222"/>
      <c r="I18" s="223">
        <v>61400</v>
      </c>
      <c r="J18" s="222"/>
      <c r="P18" s="214"/>
    </row>
    <row r="19" spans="1:16" x14ac:dyDescent="0.2">
      <c r="A19" s="216" t="s">
        <v>311</v>
      </c>
      <c r="B19" s="216" t="s">
        <v>311</v>
      </c>
      <c r="C19" s="216" t="s">
        <v>311</v>
      </c>
      <c r="D19" s="216" t="s">
        <v>101</v>
      </c>
      <c r="E19" s="216" t="s">
        <v>311</v>
      </c>
      <c r="F19" s="216" t="s">
        <v>311</v>
      </c>
      <c r="G19" s="216" t="s">
        <v>311</v>
      </c>
      <c r="H19" s="216" t="s">
        <v>312</v>
      </c>
      <c r="I19" s="217">
        <f>SUM(I15)</f>
        <v>79800</v>
      </c>
      <c r="J19" s="216" t="s">
        <v>311</v>
      </c>
      <c r="P19" s="214"/>
    </row>
    <row r="20" spans="1:16" x14ac:dyDescent="0.2">
      <c r="A20" s="213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26" t="s">
        <v>7</v>
      </c>
      <c r="C22" s="1"/>
      <c r="D22" s="1"/>
      <c r="E22" s="1"/>
      <c r="F22" s="1"/>
      <c r="G22" s="1"/>
      <c r="H22" s="1"/>
      <c r="I22" s="26" t="s">
        <v>132</v>
      </c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7">
    <mergeCell ref="A6:J6"/>
    <mergeCell ref="A7:J7"/>
    <mergeCell ref="D2:F2"/>
    <mergeCell ref="D3:F3"/>
    <mergeCell ref="D4:F4"/>
    <mergeCell ref="G3:J4"/>
    <mergeCell ref="G2:J2"/>
  </mergeCells>
  <pageMargins left="0.196850393700787" right="0.196850393700787" top="0.39370078740157499" bottom="0.196850393700787" header="0" footer="0"/>
  <pageSetup paperSize="9" scale="92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Дод.1</vt:lpstr>
      <vt:lpstr>Дод.3</vt:lpstr>
      <vt:lpstr>дод5</vt:lpstr>
      <vt:lpstr>дод7</vt:lpstr>
      <vt:lpstr>дод8</vt:lpstr>
      <vt:lpstr>Дод.1!Область_печати</vt:lpstr>
      <vt:lpstr>Дод.3!Область_печати</vt:lpstr>
      <vt:lpstr>дод5!Область_печати</vt:lpstr>
      <vt:lpstr>дод7!Область_печати</vt:lpstr>
      <vt:lpstr>дод8!Область_печати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2022-04-19T11:54:53Z</cp:lastPrinted>
  <dcterms:created xsi:type="dcterms:W3CDTF">2020-12-23T06:51:23Z</dcterms:created>
  <dcterms:modified xsi:type="dcterms:W3CDTF">2022-04-19T11:55:02Z</dcterms:modified>
</cp:coreProperties>
</file>