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960" yWindow="2250" windowWidth="28830" windowHeight="12885"/>
  </bookViews>
  <sheets>
    <sheet name="Дод.2" sheetId="20" r:id="rId1"/>
    <sheet name="Дод.3" sheetId="13" r:id="rId2"/>
    <sheet name="дод7" sheetId="15" r:id="rId3"/>
  </sheets>
  <definedNames>
    <definedName name="_xlnm.Print_Area" localSheetId="1">Дод.3!$A$1:$P$84</definedName>
    <definedName name="_xlnm.Print_Area" localSheetId="2">дод7!$A$1:$J$71</definedName>
  </definedNames>
  <calcPr calcId="145621"/>
</workbook>
</file>

<file path=xl/calcChain.xml><?xml version="1.0" encoding="utf-8"?>
<calcChain xmlns="http://schemas.openxmlformats.org/spreadsheetml/2006/main">
  <c r="H52" i="15" l="1"/>
  <c r="G59" i="15"/>
  <c r="G42" i="15"/>
  <c r="E60" i="13" l="1"/>
  <c r="F60" i="13"/>
  <c r="I52" i="15" l="1"/>
  <c r="L60" i="13" l="1"/>
  <c r="K37" i="13"/>
  <c r="J37" i="13"/>
  <c r="J60" i="13"/>
  <c r="O37" i="13" l="1"/>
  <c r="E37" i="13" l="1"/>
  <c r="C30" i="20" l="1"/>
  <c r="C28" i="20"/>
  <c r="C24" i="20"/>
  <c r="C23" i="20"/>
  <c r="C19" i="20"/>
  <c r="C18" i="20"/>
  <c r="C17" i="20"/>
  <c r="C16" i="20"/>
  <c r="C15" i="20"/>
  <c r="F72" i="13" l="1"/>
  <c r="E72" i="13"/>
  <c r="P80" i="13" l="1"/>
  <c r="E52" i="13" l="1"/>
  <c r="E50" i="13" s="1"/>
  <c r="H28" i="15" l="1"/>
  <c r="H61" i="15"/>
  <c r="P79" i="13" l="1"/>
  <c r="P76" i="13" l="1"/>
  <c r="H40" i="15" l="1"/>
  <c r="G48" i="15"/>
  <c r="P75" i="13"/>
  <c r="P78" i="13"/>
  <c r="F50" i="13" l="1"/>
  <c r="I61" i="15" l="1"/>
  <c r="G32" i="15"/>
  <c r="H14" i="15"/>
  <c r="G26" i="15"/>
  <c r="O72" i="13" l="1"/>
  <c r="K72" i="13"/>
  <c r="J72" i="13"/>
  <c r="F37" i="13"/>
  <c r="P42" i="13"/>
  <c r="H17" i="13" l="1"/>
  <c r="E36" i="13"/>
  <c r="F36" i="13"/>
  <c r="E17" i="13" l="1"/>
  <c r="F17" i="13"/>
  <c r="P32" i="13"/>
  <c r="P31" i="13"/>
  <c r="G17" i="13" l="1"/>
  <c r="G25" i="15" l="1"/>
  <c r="P30" i="13"/>
  <c r="P29" i="13"/>
  <c r="L17" i="13" l="1"/>
  <c r="G57" i="15" l="1"/>
  <c r="O36" i="13" l="1"/>
  <c r="O71" i="13"/>
  <c r="K71" i="13"/>
  <c r="J71" i="13"/>
  <c r="G46" i="15"/>
  <c r="O81" i="13" l="1"/>
  <c r="G18" i="15"/>
  <c r="G17" i="15"/>
  <c r="G63" i="15" l="1"/>
  <c r="G62" i="15"/>
  <c r="G61" i="15" s="1"/>
  <c r="G60" i="15"/>
  <c r="G58" i="15"/>
  <c r="G55" i="15"/>
  <c r="G54" i="15"/>
  <c r="G53" i="15"/>
  <c r="G45" i="15"/>
  <c r="G44" i="15"/>
  <c r="G51" i="15"/>
  <c r="G50" i="15"/>
  <c r="G49" i="15"/>
  <c r="G47" i="15"/>
  <c r="G43" i="15"/>
  <c r="G41" i="15"/>
  <c r="I40" i="15"/>
  <c r="G38" i="15"/>
  <c r="G37" i="15"/>
  <c r="G35" i="15"/>
  <c r="G36" i="15"/>
  <c r="G34" i="15"/>
  <c r="G33" i="15"/>
  <c r="G31" i="15"/>
  <c r="G30" i="15"/>
  <c r="G29" i="15"/>
  <c r="J28" i="15"/>
  <c r="I28" i="15"/>
  <c r="G28" i="15" s="1"/>
  <c r="G24" i="15"/>
  <c r="G23" i="15"/>
  <c r="G22" i="15"/>
  <c r="G21" i="15"/>
  <c r="G20" i="15"/>
  <c r="G19" i="15"/>
  <c r="G16" i="15"/>
  <c r="G15" i="15"/>
  <c r="J14" i="15"/>
  <c r="I14" i="15"/>
  <c r="J66" i="15" l="1"/>
  <c r="G52" i="15"/>
  <c r="I66" i="15"/>
  <c r="G40" i="15"/>
  <c r="H66" i="15"/>
  <c r="G14" i="15"/>
  <c r="G66" i="15" l="1"/>
  <c r="L16" i="13"/>
  <c r="L50" i="13"/>
  <c r="K51" i="13"/>
  <c r="K50" i="13" s="1"/>
  <c r="J50" i="13"/>
  <c r="H50" i="13"/>
  <c r="G50" i="13"/>
  <c r="P35" i="13" l="1"/>
  <c r="P34" i="13"/>
  <c r="H16" i="13" l="1"/>
  <c r="G16" i="13"/>
  <c r="L37" i="13" l="1"/>
  <c r="L36" i="13" s="1"/>
  <c r="K36" i="13"/>
  <c r="J36" i="13"/>
  <c r="H37" i="13"/>
  <c r="H36" i="13" s="1"/>
  <c r="G37" i="13"/>
  <c r="G36" i="13" s="1"/>
  <c r="F71" i="13"/>
  <c r="F16" i="13"/>
  <c r="P33" i="13"/>
  <c r="E71" i="13" l="1"/>
  <c r="P77" i="13"/>
  <c r="P27" i="13" l="1"/>
  <c r="K60" i="13" l="1"/>
  <c r="P51" i="13"/>
  <c r="J17" i="13"/>
  <c r="J16" i="13" s="1"/>
  <c r="H60" i="13"/>
  <c r="H81" i="13" s="1"/>
  <c r="G60" i="13"/>
  <c r="F81" i="13"/>
  <c r="E16" i="13"/>
  <c r="E81" i="13" s="1"/>
  <c r="P60" i="13"/>
  <c r="P62" i="13"/>
  <c r="P61" i="13"/>
  <c r="P25" i="13"/>
  <c r="P23" i="13"/>
  <c r="P26" i="13"/>
  <c r="P22" i="13"/>
  <c r="P21" i="13"/>
  <c r="P20" i="13"/>
  <c r="J81" i="13" l="1"/>
  <c r="P50" i="13"/>
  <c r="K81" i="13"/>
  <c r="L81" i="13"/>
  <c r="G81" i="13"/>
  <c r="P81" i="13" l="1"/>
  <c r="P74" i="13"/>
  <c r="P73" i="13"/>
  <c r="P72" i="13"/>
  <c r="P71" i="13"/>
  <c r="P49" i="13"/>
  <c r="P48" i="13"/>
  <c r="P47" i="13"/>
  <c r="P46" i="13"/>
  <c r="P45" i="13"/>
  <c r="P44" i="13"/>
  <c r="P43" i="13"/>
  <c r="P41" i="13"/>
  <c r="P40" i="13"/>
  <c r="P39" i="13"/>
  <c r="P38" i="13"/>
  <c r="P37" i="13"/>
  <c r="P36" i="13"/>
  <c r="P68" i="13"/>
  <c r="P66" i="13"/>
  <c r="P65" i="13"/>
  <c r="P63" i="13"/>
  <c r="P59" i="13"/>
  <c r="P57" i="13"/>
  <c r="P56" i="13"/>
  <c r="P55" i="13"/>
  <c r="P54" i="13"/>
  <c r="P53" i="13"/>
  <c r="P52" i="13"/>
  <c r="P19" i="13"/>
  <c r="P18" i="13"/>
  <c r="P17" i="13"/>
  <c r="P16" i="13"/>
</calcChain>
</file>

<file path=xl/sharedStrings.xml><?xml version="1.0" encoding="utf-8"?>
<sst xmlns="http://schemas.openxmlformats.org/spreadsheetml/2006/main" count="541" uniqueCount="239">
  <si>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</si>
  <si>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</si>
  <si>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</si>
  <si>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</si>
  <si>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</si>
  <si>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</si>
  <si>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</si>
  <si>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</si>
  <si>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</si>
  <si>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</si>
  <si>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</si>
  <si>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</si>
  <si>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</si>
  <si>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</si>
  <si>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</si>
  <si>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</si>
  <si>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</si>
  <si>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</si>
  <si>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</si>
  <si>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</si>
  <si>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</si>
  <si>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</si>
  <si>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</si>
  <si>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</si>
  <si>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</si>
  <si>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</si>
  <si>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</si>
  <si>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</si>
  <si>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</si>
  <si>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</si>
  <si>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</si>
  <si>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</si>
  <si>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0112020</t>
  </si>
  <si>
    <t>2020</t>
  </si>
  <si>
    <t>0732</t>
  </si>
  <si>
    <t>Спеціалізована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</si>
  <si>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</si>
  <si>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</si>
  <si>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</si>
  <si>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</si>
  <si>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</si>
  <si>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</si>
  <si>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</si>
  <si>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</si>
  <si>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0113112</t>
  </si>
  <si>
    <t>3112</t>
  </si>
  <si>
    <t>1040</t>
  </si>
  <si>
    <t>Заходи державної політики з питань дітей та їх соціального захисту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</si>
  <si>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</si>
  <si>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</si>
  <si>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</si>
  <si>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</si>
  <si>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</si>
  <si>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</si>
  <si>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</si>
  <si>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</si>
  <si>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8340</t>
  </si>
  <si>
    <t>0540</t>
  </si>
  <si>
    <t>Природоохоронні заходи за рахунок цільових фондів</t>
  </si>
  <si>
    <t>Інші субвенції з місцевого бюджету</t>
  </si>
  <si>
    <t>0600000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</si>
  <si>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</si>
  <si>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</si>
  <si>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</si>
  <si>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</si>
  <si>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</si>
  <si>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</si>
  <si>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</si>
  <si>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</si>
  <si>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</si>
  <si>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</si>
  <si>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</si>
  <si>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</si>
  <si>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</si>
  <si>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</si>
  <si>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</si>
  <si>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</si>
  <si>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</si>
  <si>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</si>
  <si>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</si>
  <si>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</si>
  <si>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спеціальної освіти мистецькими школами</t>
  </si>
  <si>
    <t>0990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</si>
  <si>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</si>
  <si>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</si>
  <si>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</si>
  <si>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</si>
  <si>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</si>
  <si>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</si>
  <si>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</si>
  <si>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</si>
  <si>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</si>
  <si>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</si>
  <si>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</si>
  <si>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</si>
  <si>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</si>
  <si>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</si>
  <si>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3700000</t>
  </si>
  <si>
    <t>Фінансовий відділ Смолінської селищної ради</t>
  </si>
  <si>
    <t>3710000</t>
  </si>
  <si>
    <t>3710160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</si>
  <si>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</si>
  <si>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</si>
  <si>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</si>
  <si>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</si>
  <si>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</si>
  <si>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 xml:space="preserve">	Програма соціальної підтримки дітей Смолінської селищної територіальної громади на 2021 рік</t>
  </si>
  <si>
    <t>Вiддiл освiти, культури, молодi та спорту Смолiнської селищної ради</t>
  </si>
  <si>
    <t>Комплексна програма розвитку освіти Смолінської селищної територіальної громади на 2021-2025 роки</t>
  </si>
  <si>
    <t>Програма розвитку культури Смолінської селищної територіальної громади на 2021 рік</t>
  </si>
  <si>
    <t>"Про бюджет Смолінської селищної територіальної громади на 2022 рік"</t>
  </si>
  <si>
    <t>0113160</t>
  </si>
  <si>
    <t>0113032</t>
  </si>
  <si>
    <t>0456</t>
  </si>
  <si>
    <t>0443</t>
  </si>
  <si>
    <t>Членські внески до асоціацій органів місцевого самоврядування</t>
  </si>
  <si>
    <t>0490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</si>
  <si>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2024 роки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</si>
  <si>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</si>
  <si>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Рішення сесії Смолінської селищної ради від 18 грудня 2020 року № 35 в редакції рішення селищної ради від 09.07.2021 року № 150</t>
  </si>
  <si>
    <t>Забезпечення соц.послугами за місцем проживання громадян,які не здатні до самообслуговування, у зв"язку з похилим віком,хворобою,інвалідністю</t>
  </si>
  <si>
    <t>Програма економічного і соціального розвитку Смолінської селищної територіальної громади на 2021-2024 роки</t>
  </si>
  <si>
    <t>Надання інших пільг окремим категоріям громадян відповідно до законодавства</t>
  </si>
  <si>
    <t>Надання соціальних гарантій фізичним особам,які надаюсть соц.послуги громадянам похилого віку, особам з інвалідністю,дітям з інвалідністю,хворим,які не здатні до самообслуговування і потребують сторонньої допомоги</t>
  </si>
  <si>
    <t>Рішення сесії Смолінської селищної ради від 09.07.2021 року № 150</t>
  </si>
  <si>
    <t>0117680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</si>
  <si>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</si>
  <si>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</si>
  <si>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Програма охорони навколишнього природного середовища Смолінської об’єднаної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</si>
  <si>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09.07.2021 року № 150</t>
  </si>
  <si>
    <t xml:space="preserve">Надання позашкільної освіти закладами позашкільної освіти, заходи із позашкільної роботи з дітьми </t>
  </si>
  <si>
    <t>Забезпечення діяльності палаців і будинків культури, клубів ,центрів дозвілля та інших клубних закладів</t>
  </si>
  <si>
    <t>М.МАЗУРА</t>
  </si>
  <si>
    <t>06110160</t>
  </si>
  <si>
    <t>Розроблення схем планування та забудови територій (містобудівної документації)</t>
  </si>
  <si>
    <t>Рішення сесії Смолінської селищної ради від 10 квітня 2020 року № 429 в редакції рішення селищної ради від 09.07.2021 року № 150</t>
  </si>
  <si>
    <t>Комплексна цільова програма для пільгових категорій населення Смолінської селищної територіальної громади на 2021-2023 роки</t>
  </si>
  <si>
    <t>Рішення сесії Смолінської селищної ради від 18 грудня 2020 року № 35</t>
  </si>
  <si>
    <t>Програма призначення і виплати компенсацій фізичним особам, які надають соціальні послуги на 2021-2023 роки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</si>
  <si>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на 2021 – 2024 роки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</si>
  <si>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2021-2024 рік</t>
  </si>
  <si>
    <t>Програма розвитку земельних відносин та містобудівної діяльності Смолінської селищної територіальної громади на 2021-2024 роки</t>
  </si>
  <si>
    <t>Рішення сесії Смолінської селищної ради від 09 липня 2021 року № 150</t>
  </si>
  <si>
    <t>0611142</t>
  </si>
  <si>
    <t>Інші програми та заходи у сфері освіти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</si>
  <si>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</si>
  <si>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3031</t>
  </si>
  <si>
    <t>1030</t>
  </si>
  <si>
    <t>3032</t>
  </si>
  <si>
    <t>Надання пільг окремим категоріям громадян з оплати послуг зв`язку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</si>
  <si>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</si>
  <si>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</si>
  <si>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7350</t>
  </si>
  <si>
    <t>Відділ освіти Смолінської селищної ради</t>
  </si>
  <si>
    <t>Відділ освіти Смолінської селищної рад</t>
  </si>
  <si>
    <t>Надання спеціалізованої освіти мистецькими школами</t>
  </si>
  <si>
    <t>1142</t>
  </si>
  <si>
    <t>Орган з питань фінансів</t>
  </si>
  <si>
    <t>3718710</t>
  </si>
  <si>
    <t>8710</t>
  </si>
  <si>
    <t>Резервний фонд місцевого бюджету</t>
  </si>
  <si>
    <t>0810160</t>
  </si>
  <si>
    <t>0812020</t>
  </si>
  <si>
    <t>0812111</t>
  </si>
  <si>
    <t>0813031</t>
  </si>
  <si>
    <t>0813032</t>
  </si>
  <si>
    <t>0813104</t>
  </si>
  <si>
    <t>0813160</t>
  </si>
  <si>
    <t>0813242</t>
  </si>
  <si>
    <t>Відділ будівництва, земельних ресурсів, архітертури та житлово - комунального господарства</t>
  </si>
  <si>
    <t>Відділ соціального захисту , соціального забезпечення та охорони здоровя</t>
  </si>
  <si>
    <t>0800000</t>
  </si>
  <si>
    <t>0119800</t>
  </si>
  <si>
    <t>Субвеція з місцевого бюджету державному бюджету на виконання програм соціально - економічного розвитку регіонів , в.т.ч :</t>
  </si>
  <si>
    <t xml:space="preserve"> "Комплексна програма профілактики злочинності і правопорушень на 2021 - 2025 роки" </t>
  </si>
  <si>
    <t>субвенція Кіровоградському обласному територіальгному центру комплектування та соціальної підтримки на заходи та роботи з територіальної оборони</t>
  </si>
  <si>
    <t xml:space="preserve">Субвеція з місцевого бюджету державному бюджету на виконання програм соціально - економічного розвитку регіонів </t>
  </si>
  <si>
    <t>рішення Смолінської селищної ради від 10 грудня 2021 року №243 "Про бюджет Смолінської селищної територіальної громади на 2022 рік"( нова редакція)</t>
  </si>
  <si>
    <t>РОЗПОДІЛ</t>
  </si>
  <si>
    <t>Про внесення змін до рішення Смолінської селищної ради від 10.12.2021 р. №243</t>
  </si>
  <si>
    <t>Програма соціального захисту малозабезпечених верств населення Смолінської селищної територіальної громади на 2021-2023 роки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</si>
  <si>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</si>
  <si>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</si>
  <si>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</si>
  <si>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"програма цивільного захисту населення і території Смолінської селищної територіальної громади на 2021 - 2025 роки"( створення матеріального резерву громади)</t>
  </si>
  <si>
    <t>0118240</t>
  </si>
  <si>
    <t>« Підготовка та забезпечення завдань територіальної оборони та добровольчих формувань Смолінської селищної  територіальної громади» на 2022-2023 роки</t>
  </si>
  <si>
    <t>0380</t>
  </si>
  <si>
    <t>Заходи та робота з територіальної оборони</t>
  </si>
  <si>
    <t>(грн)</t>
  </si>
  <si>
    <t>Код</t>
  </si>
  <si>
    <t>0611061</t>
  </si>
  <si>
    <t>Рішення виконавчого комітету Смолінської селищної ради від 31.03. 2022року  №51</t>
  </si>
  <si>
    <t>Додаток 2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</si>
  <si>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</si>
  <si>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</si>
  <si>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Інші субвенції з місцевого бюджету , в.т.ч:</t>
  </si>
  <si>
    <r>
      <t xml:space="preserve">Програма підтримки, соціальної адаптації та захисту внутрішньо переміщених осіб </t>
    </r>
    <r>
      <rPr>
        <sz val="10"/>
        <color theme="1"/>
        <rFont val="Times New Roman"/>
        <family val="1"/>
        <charset val="204"/>
      </rPr>
      <t>Смолінської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селищної територіальної громади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 2022 – 2024 роки</t>
    </r>
  </si>
  <si>
    <t>Рішення виконавчого комітету Смолінської селищної ради від 05 травня 2022 року № 69</t>
  </si>
  <si>
    <t xml:space="preserve">Субвенція з місцевого бюджету за рахунок залишку коштів освітньої субвенції, що утворився на початок бюдженого періоду  </t>
  </si>
  <si>
    <t>Програма« Підготовка та забезпечення завдань територіальної оборони та добровольчих формувань Смолінської селищної  територіальної громади» на 2022-2023 роки</t>
  </si>
  <si>
    <t xml:space="preserve">за рахунок вільного залишку коштів, що склався на 01.01.2022 р. </t>
  </si>
  <si>
    <t>субвенція до бюджету Маловисківської територіальної громади</t>
  </si>
  <si>
    <t>субвенція до бюджету Новоукраїнської   територіальної громади</t>
  </si>
  <si>
    <t>( код бюджету)11512000000</t>
  </si>
  <si>
    <t xml:space="preserve">визначені у додатку 7 до рішення сесії Смолінської селищної ради від 10.12.2021 року №243 "Про бюджет Смолінської селищної територіальної громади на 2022 рік"(нова редакція) </t>
  </si>
  <si>
    <t xml:space="preserve">видатків бюджету Смолінської селищної територіальної громади на 2022 рік , визначені у додатку 3 до </t>
  </si>
  <si>
    <t>Розподіл витрат бюджету Смолінської територіальної громади  на реалізацію місцевих програм у 2022 році,</t>
  </si>
  <si>
    <t>"Про внесення змін до рішення Смолінської селищної ради від 10.12.2021 р. №243"Про бюджет Смолінської селищної територіальної громади на 2022 рік""</t>
  </si>
  <si>
    <t xml:space="preserve"> субвенція  бюджету Новоукраїнської міської  територіальноїгромади </t>
  </si>
  <si>
    <t>ФІНАНСУВАННЯ_x000D_
місцевого бюджету на 2022 рік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</si>
  <si>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</si>
  <si>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</si>
  <si>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</si>
  <si>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</si>
  <si>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</si>
  <si>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</si>
  <si>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</si>
  <si>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</si>
  <si>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</si>
  <si>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</si>
  <si>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</si>
  <si>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</si>
  <si>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</si>
  <si>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</si>
  <si>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</si>
  <si>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0421</t>
  </si>
  <si>
    <t>Здійснення заходів із землеустрою</t>
  </si>
  <si>
    <t>у .т.ч. за рахунок  залишку коштів на 01.01 2021 р. спеціального фонду(земельний фонд)</t>
  </si>
  <si>
    <t>у .т.ч. за рахунок  залишку коштів на 01.01 2021 р. спеціального фонду( природоохорон. фонд)</t>
  </si>
  <si>
    <t>0411</t>
  </si>
  <si>
    <t>Сприяння розвитку малого та середнього підприєжмництва</t>
  </si>
  <si>
    <t>Додаток 3</t>
  </si>
  <si>
    <t>Програми розвитку малого та середнього підприємництва в Смолінській об’єднаній територіальній громаді на 2022-2024 роки</t>
  </si>
  <si>
    <t>Рішення виконавчого комітету  Смолінської селищної ради від 28 липня 2022 року № 116</t>
  </si>
  <si>
    <t xml:space="preserve">Субвенція з місцевого бюджету за рахунок залишку коштів освітньої субвенції, що утворився на початок бюдженого періоду, в т.ч.: </t>
  </si>
  <si>
    <t>до рішення виконкому Смолінської селищної ради від   .08.2022р. №</t>
  </si>
  <si>
    <t xml:space="preserve">до рішення  виконкомуСмолінської селищної ради  від    .08.2022 № </t>
  </si>
  <si>
    <t xml:space="preserve">до рішення виконавчого комітету Смолінської селищної ради від    .08.2022 року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</si>
</sst>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₴_-;\-* #,##0.00_₴_-;_-* &quot;-&quot;??_₴_-;_-@_-"/>
    <numFmt numFmtId="165" formatCode="_-* #,##0.00_р_._-;\-* #,##0.00_р_._-;_-* &quot;-&quot;??_р_._-;_-@_-"/>
  </numFmts>
  <fonts count="37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1">
    <xf numFmtId="0" fontId="0" fillId="0" borderId="0"/>
    <xf numFmtId="0" fontId="18" fillId="0" borderId="0"/>
    <xf numFmtId="0" fontId="1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7" fillId="0" borderId="0"/>
    <xf numFmtId="0" fontId="25" fillId="0" borderId="0"/>
    <xf numFmtId="0" fontId="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25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8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4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5" fillId="0" borderId="0"/>
    <xf numFmtId="0" fontId="4" fillId="0" borderId="0"/>
  </cellStyleXfs>
  <cellXfs count="224">
    <xf numFmtId="0" fontId="0" fillId="0" borderId="0" xfId="0"/>
    <xf numFmtId="0" fontId="18" fillId="0" borderId="0" xfId="0" applyFont="1"/>
    <xf numFmtId="0" fontId="21" fillId="0" borderId="0" xfId="0" quotePrefix="1" applyFont="1" applyAlignment="1">
      <alignment horizontal="center"/>
    </xf>
    <xf numFmtId="0" fontId="18" fillId="0" borderId="0" xfId="0" applyFont="1" applyAlignment="1">
      <alignment horizontal="right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/>
    <xf numFmtId="0" fontId="18" fillId="2" borderId="2" xfId="0" applyFont="1" applyFill="1" applyBorder="1"/>
    <xf numFmtId="0" fontId="19" fillId="0" borderId="2" xfId="0" applyFont="1" applyBorder="1" applyAlignment="1">
      <alignment vertical="center"/>
    </xf>
    <xf numFmtId="0" fontId="19" fillId="0" borderId="2" xfId="0" applyFont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0" fontId="0" fillId="0" borderId="0" xfId="0" applyFill="1"/>
    <xf numFmtId="0" fontId="18" fillId="0" borderId="2" xfId="0" quotePrefix="1" applyFont="1" applyFill="1" applyBorder="1" applyAlignment="1">
      <alignment horizontal="center" vertical="center"/>
    </xf>
    <xf numFmtId="4" fontId="18" fillId="0" borderId="2" xfId="0" quotePrefix="1" applyNumberFormat="1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2" xfId="0" quotePrefix="1" applyFont="1" applyBorder="1" applyAlignment="1">
      <alignment horizontal="center" vertical="center" wrapText="1"/>
    </xf>
    <xf numFmtId="4" fontId="18" fillId="0" borderId="2" xfId="0" quotePrefix="1" applyNumberFormat="1" applyFont="1" applyBorder="1" applyAlignment="1">
      <alignment horizontal="center" vertical="center" wrapText="1"/>
    </xf>
    <xf numFmtId="1" fontId="18" fillId="0" borderId="2" xfId="0" quotePrefix="1" applyNumberFormat="1" applyFont="1" applyBorder="1" applyAlignment="1">
      <alignment horizontal="center" vertical="center" wrapText="1"/>
    </xf>
    <xf numFmtId="0" fontId="18" fillId="0" borderId="2" xfId="0" quotePrefix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3" borderId="0" xfId="0" applyFill="1"/>
    <xf numFmtId="4" fontId="23" fillId="3" borderId="2" xfId="0" applyNumberFormat="1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/>
    </xf>
    <xf numFmtId="0" fontId="19" fillId="2" borderId="2" xfId="0" applyFont="1" applyFill="1" applyBorder="1"/>
    <xf numFmtId="0" fontId="19" fillId="0" borderId="0" xfId="0" applyFont="1" applyAlignment="1">
      <alignment horizontal="left"/>
    </xf>
    <xf numFmtId="0" fontId="0" fillId="0" borderId="0" xfId="0"/>
    <xf numFmtId="0" fontId="18" fillId="0" borderId="0" xfId="0" applyFont="1" applyAlignment="1"/>
    <xf numFmtId="164" fontId="18" fillId="0" borderId="2" xfId="103" quotePrefix="1" applyFont="1" applyBorder="1" applyAlignment="1">
      <alignment vertical="center" wrapText="1"/>
    </xf>
    <xf numFmtId="4" fontId="18" fillId="0" borderId="2" xfId="0" applyNumberFormat="1" applyFont="1" applyFill="1" applyBorder="1" applyAlignment="1">
      <alignment horizontal="righ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 wrapText="1"/>
    </xf>
    <xf numFmtId="0" fontId="14" fillId="0" borderId="0" xfId="108"/>
    <xf numFmtId="0" fontId="18" fillId="0" borderId="1" xfId="108" quotePrefix="1" applyFont="1" applyBorder="1" applyAlignment="1">
      <alignment horizontal="center"/>
    </xf>
    <xf numFmtId="0" fontId="14" fillId="0" borderId="0" xfId="108" applyAlignment="1">
      <alignment horizontal="center"/>
    </xf>
    <xf numFmtId="0" fontId="20" fillId="0" borderId="0" xfId="108" applyFont="1"/>
    <xf numFmtId="0" fontId="14" fillId="0" borderId="0" xfId="108" applyAlignment="1">
      <alignment horizontal="right"/>
    </xf>
    <xf numFmtId="0" fontId="14" fillId="0" borderId="2" xfId="108" applyBorder="1" applyAlignment="1">
      <alignment horizontal="center" vertical="center" wrapText="1"/>
    </xf>
    <xf numFmtId="0" fontId="14" fillId="2" borderId="2" xfId="108" applyFill="1" applyBorder="1" applyAlignment="1">
      <alignment horizontal="center" vertical="center" wrapText="1"/>
    </xf>
    <xf numFmtId="0" fontId="19" fillId="0" borderId="0" xfId="108" applyFont="1" applyAlignment="1">
      <alignment horizontal="left"/>
    </xf>
    <xf numFmtId="0" fontId="19" fillId="0" borderId="2" xfId="108" quotePrefix="1" applyFont="1" applyBorder="1" applyAlignment="1">
      <alignment horizontal="center" vertical="center" wrapText="1"/>
    </xf>
    <xf numFmtId="0" fontId="19" fillId="0" borderId="2" xfId="108" applyFont="1" applyBorder="1" applyAlignment="1">
      <alignment horizontal="center" vertical="center" wrapText="1"/>
    </xf>
    <xf numFmtId="4" fontId="19" fillId="0" borderId="2" xfId="108" applyNumberFormat="1" applyFont="1" applyBorder="1" applyAlignment="1">
      <alignment horizontal="center" vertical="center" wrapText="1"/>
    </xf>
    <xf numFmtId="4" fontId="19" fillId="0" borderId="2" xfId="108" quotePrefix="1" applyNumberFormat="1" applyFont="1" applyBorder="1" applyAlignment="1">
      <alignment vertical="center" wrapText="1"/>
    </xf>
    <xf numFmtId="4" fontId="19" fillId="2" borderId="2" xfId="108" applyNumberFormat="1" applyFont="1" applyFill="1" applyBorder="1" applyAlignment="1">
      <alignment vertical="center" wrapText="1"/>
    </xf>
    <xf numFmtId="4" fontId="19" fillId="0" borderId="2" xfId="108" applyNumberFormat="1" applyFont="1" applyBorder="1" applyAlignment="1">
      <alignment vertical="center" wrapText="1"/>
    </xf>
    <xf numFmtId="0" fontId="14" fillId="0" borderId="2" xfId="108" quotePrefix="1" applyBorder="1" applyAlignment="1">
      <alignment horizontal="center" vertical="center" wrapText="1"/>
    </xf>
    <xf numFmtId="4" fontId="14" fillId="0" borderId="2" xfId="108" quotePrefix="1" applyNumberFormat="1" applyBorder="1" applyAlignment="1">
      <alignment horizontal="center" vertical="center" wrapText="1"/>
    </xf>
    <xf numFmtId="4" fontId="14" fillId="0" borderId="2" xfId="108" quotePrefix="1" applyNumberFormat="1" applyBorder="1" applyAlignment="1">
      <alignment vertical="center" wrapText="1"/>
    </xf>
    <xf numFmtId="4" fontId="14" fillId="2" borderId="2" xfId="108" applyNumberFormat="1" applyFill="1" applyBorder="1" applyAlignment="1">
      <alignment vertical="center" wrapText="1"/>
    </xf>
    <xf numFmtId="4" fontId="14" fillId="0" borderId="2" xfId="108" applyNumberFormat="1" applyBorder="1" applyAlignment="1">
      <alignment vertical="center" wrapText="1"/>
    </xf>
    <xf numFmtId="0" fontId="19" fillId="2" borderId="2" xfId="108" applyFont="1" applyFill="1" applyBorder="1" applyAlignment="1">
      <alignment horizontal="center" vertical="center" wrapText="1"/>
    </xf>
    <xf numFmtId="0" fontId="19" fillId="2" borderId="2" xfId="108" quotePrefix="1" applyFont="1" applyFill="1" applyBorder="1" applyAlignment="1">
      <alignment horizontal="center" vertical="center" wrapText="1"/>
    </xf>
    <xf numFmtId="4" fontId="19" fillId="2" borderId="2" xfId="108" applyNumberFormat="1" applyFont="1" applyFill="1" applyBorder="1" applyAlignment="1">
      <alignment horizontal="center" vertical="center" wrapText="1"/>
    </xf>
    <xf numFmtId="4" fontId="19" fillId="2" borderId="2" xfId="108" quotePrefix="1" applyNumberFormat="1" applyFont="1" applyFill="1" applyBorder="1" applyAlignment="1">
      <alignment vertical="center" wrapText="1"/>
    </xf>
    <xf numFmtId="4" fontId="31" fillId="0" borderId="2" xfId="108" quotePrefix="1" applyNumberFormat="1" applyFont="1" applyBorder="1" applyAlignment="1">
      <alignment vertical="center" wrapText="1"/>
    </xf>
    <xf numFmtId="4" fontId="31" fillId="2" borderId="2" xfId="108" applyNumberFormat="1" applyFont="1" applyFill="1" applyBorder="1" applyAlignment="1">
      <alignment vertical="center" wrapText="1"/>
    </xf>
    <xf numFmtId="4" fontId="31" fillId="0" borderId="2" xfId="108" applyNumberFormat="1" applyFont="1" applyBorder="1" applyAlignment="1">
      <alignment vertical="center" wrapText="1"/>
    </xf>
    <xf numFmtId="0" fontId="31" fillId="0" borderId="2" xfId="108" quotePrefix="1" applyFont="1" applyBorder="1" applyAlignment="1">
      <alignment horizontal="center" vertical="center" wrapText="1"/>
    </xf>
    <xf numFmtId="4" fontId="31" fillId="0" borderId="2" xfId="108" quotePrefix="1" applyNumberFormat="1" applyFont="1" applyBorder="1" applyAlignment="1">
      <alignment horizontal="center" vertical="center" wrapText="1"/>
    </xf>
    <xf numFmtId="0" fontId="14" fillId="0" borderId="2" xfId="108" quotePrefix="1" applyNumberFormat="1" applyBorder="1" applyAlignment="1">
      <alignment horizontal="center" vertical="center" wrapText="1"/>
    </xf>
    <xf numFmtId="0" fontId="31" fillId="0" borderId="2" xfId="108" quotePrefix="1" applyNumberFormat="1" applyFont="1" applyBorder="1" applyAlignment="1">
      <alignment horizontal="center" vertical="center" wrapText="1"/>
    </xf>
    <xf numFmtId="4" fontId="14" fillId="0" borderId="0" xfId="108" applyNumberFormat="1"/>
    <xf numFmtId="2" fontId="14" fillId="0" borderId="0" xfId="108" applyNumberFormat="1"/>
    <xf numFmtId="2" fontId="0" fillId="0" borderId="0" xfId="0" applyNumberFormat="1" applyFill="1"/>
    <xf numFmtId="0" fontId="18" fillId="0" borderId="0" xfId="0" applyFont="1" applyAlignment="1">
      <alignment horizontal="center" vertical="center"/>
    </xf>
    <xf numFmtId="0" fontId="12" fillId="0" borderId="0" xfId="108" applyFont="1"/>
    <xf numFmtId="4" fontId="12" fillId="0" borderId="2" xfId="108" quotePrefix="1" applyNumberFormat="1" applyFont="1" applyBorder="1" applyAlignment="1">
      <alignment vertical="center" wrapText="1"/>
    </xf>
    <xf numFmtId="0" fontId="14" fillId="0" borderId="0" xfId="108" applyFill="1"/>
    <xf numFmtId="3" fontId="14" fillId="0" borderId="0" xfId="108" applyNumberFormat="1" applyFill="1"/>
    <xf numFmtId="4" fontId="14" fillId="0" borderId="0" xfId="108" applyNumberFormat="1" applyFill="1"/>
    <xf numFmtId="4" fontId="19" fillId="0" borderId="0" xfId="108" applyNumberFormat="1" applyFont="1" applyFill="1" applyBorder="1" applyAlignment="1">
      <alignment vertical="center" wrapText="1"/>
    </xf>
    <xf numFmtId="4" fontId="31" fillId="2" borderId="2" xfId="110" applyNumberFormat="1" applyFont="1" applyFill="1" applyBorder="1" applyAlignment="1">
      <alignment vertical="center" wrapText="1"/>
    </xf>
    <xf numFmtId="4" fontId="12" fillId="2" borderId="2" xfId="110" applyNumberFormat="1" applyFill="1" applyBorder="1" applyAlignment="1">
      <alignment vertical="center" wrapText="1"/>
    </xf>
    <xf numFmtId="2" fontId="0" fillId="0" borderId="0" xfId="0" applyNumberFormat="1"/>
    <xf numFmtId="4" fontId="31" fillId="0" borderId="2" xfId="108" applyNumberFormat="1" applyFont="1" applyFill="1" applyBorder="1" applyAlignment="1">
      <alignment vertical="center" wrapText="1"/>
    </xf>
    <xf numFmtId="0" fontId="19" fillId="4" borderId="2" xfId="108" quotePrefix="1" applyFont="1" applyFill="1" applyBorder="1" applyAlignment="1">
      <alignment horizontal="center" vertical="center" wrapText="1"/>
    </xf>
    <xf numFmtId="0" fontId="19" fillId="4" borderId="2" xfId="108" applyFont="1" applyFill="1" applyBorder="1" applyAlignment="1">
      <alignment horizontal="center" vertical="center" wrapText="1"/>
    </xf>
    <xf numFmtId="4" fontId="19" fillId="4" borderId="2" xfId="108" applyNumberFormat="1" applyFont="1" applyFill="1" applyBorder="1" applyAlignment="1">
      <alignment horizontal="center" vertical="center" wrapText="1"/>
    </xf>
    <xf numFmtId="4" fontId="19" fillId="4" borderId="2" xfId="108" quotePrefix="1" applyNumberFormat="1" applyFont="1" applyFill="1" applyBorder="1" applyAlignment="1">
      <alignment vertical="center" wrapText="1"/>
    </xf>
    <xf numFmtId="4" fontId="19" fillId="4" borderId="2" xfId="108" applyNumberFormat="1" applyFont="1" applyFill="1" applyBorder="1" applyAlignment="1">
      <alignment vertical="center" wrapText="1"/>
    </xf>
    <xf numFmtId="0" fontId="29" fillId="4" borderId="2" xfId="108" quotePrefix="1" applyFont="1" applyFill="1" applyBorder="1" applyAlignment="1">
      <alignment horizontal="center" vertical="center" wrapText="1"/>
    </xf>
    <xf numFmtId="4" fontId="29" fillId="4" borderId="2" xfId="108" quotePrefix="1" applyNumberFormat="1" applyFont="1" applyFill="1" applyBorder="1" applyAlignment="1">
      <alignment horizontal="center" vertical="center" wrapText="1"/>
    </xf>
    <xf numFmtId="4" fontId="29" fillId="4" borderId="2" xfId="108" quotePrefix="1" applyNumberFormat="1" applyFont="1" applyFill="1" applyBorder="1" applyAlignment="1">
      <alignment vertical="center" wrapText="1"/>
    </xf>
    <xf numFmtId="4" fontId="29" fillId="4" borderId="2" xfId="110" applyNumberFormat="1" applyFont="1" applyFill="1" applyBorder="1" applyAlignment="1">
      <alignment vertical="center" wrapText="1"/>
    </xf>
    <xf numFmtId="4" fontId="29" fillId="4" borderId="2" xfId="108" applyNumberFormat="1" applyFont="1" applyFill="1" applyBorder="1" applyAlignment="1">
      <alignment vertical="center" wrapText="1"/>
    </xf>
    <xf numFmtId="0" fontId="18" fillId="0" borderId="0" xfId="0" applyFont="1" applyAlignment="1">
      <alignment horizontal="center"/>
    </xf>
    <xf numFmtId="0" fontId="11" fillId="0" borderId="0" xfId="111"/>
    <xf numFmtId="0" fontId="32" fillId="0" borderId="0" xfId="0" applyFont="1"/>
    <xf numFmtId="4" fontId="11" fillId="0" borderId="2" xfId="111" quotePrefix="1" applyNumberFormat="1" applyFont="1" applyBorder="1" applyAlignment="1">
      <alignment vertical="center" wrapText="1"/>
    </xf>
    <xf numFmtId="4" fontId="11" fillId="0" borderId="2" xfId="111" quotePrefix="1" applyNumberFormat="1" applyBorder="1" applyAlignment="1">
      <alignment vertical="center" wrapText="1"/>
    </xf>
    <xf numFmtId="0" fontId="29" fillId="0" borderId="2" xfId="111" quotePrefix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2" xfId="0" quotePrefix="1" applyFont="1" applyBorder="1" applyAlignment="1">
      <alignment horizontal="center" vertical="center" wrapText="1"/>
    </xf>
    <xf numFmtId="4" fontId="29" fillId="0" borderId="2" xfId="111" quotePrefix="1" applyNumberFormat="1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30" fillId="0" borderId="2" xfId="111" quotePrefix="1" applyFont="1" applyBorder="1" applyAlignment="1">
      <alignment horizontal="center" vertical="center" wrapText="1"/>
    </xf>
    <xf numFmtId="4" fontId="30" fillId="0" borderId="2" xfId="111" quotePrefix="1" applyNumberFormat="1" applyFont="1" applyBorder="1" applyAlignment="1">
      <alignment horizontal="center" vertical="center" wrapText="1"/>
    </xf>
    <xf numFmtId="4" fontId="30" fillId="0" borderId="2" xfId="111" quotePrefix="1" applyNumberFormat="1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30" fillId="0" borderId="2" xfId="0" applyFont="1" applyFill="1" applyBorder="1" applyAlignment="1">
      <alignment vertical="center" wrapText="1"/>
    </xf>
    <xf numFmtId="4" fontId="30" fillId="2" borderId="2" xfId="108" applyNumberFormat="1" applyFont="1" applyFill="1" applyBorder="1" applyAlignment="1">
      <alignment vertical="center" wrapText="1"/>
    </xf>
    <xf numFmtId="4" fontId="30" fillId="0" borderId="2" xfId="108" applyNumberFormat="1" applyFont="1" applyBorder="1" applyAlignment="1">
      <alignment vertical="center" wrapText="1"/>
    </xf>
    <xf numFmtId="0" fontId="30" fillId="0" borderId="2" xfId="0" applyFont="1" applyFill="1" applyBorder="1" applyAlignment="1">
      <alignment horizontal="left" vertical="center" wrapText="1"/>
    </xf>
    <xf numFmtId="4" fontId="29" fillId="0" borderId="2" xfId="111" quotePrefix="1" applyNumberFormat="1" applyFont="1" applyBorder="1" applyAlignment="1">
      <alignment horizontal="center" vertical="center" wrapText="1"/>
    </xf>
    <xf numFmtId="0" fontId="29" fillId="0" borderId="2" xfId="0" applyFont="1" applyFill="1" applyBorder="1" applyAlignment="1">
      <alignment vertical="center" wrapText="1"/>
    </xf>
    <xf numFmtId="4" fontId="30" fillId="0" borderId="2" xfId="111" applyNumberFormat="1" applyFont="1" applyBorder="1" applyAlignment="1">
      <alignment vertical="center" wrapText="1"/>
    </xf>
    <xf numFmtId="4" fontId="30" fillId="0" borderId="2" xfId="111" applyNumberFormat="1" applyFont="1" applyFill="1" applyBorder="1" applyAlignment="1">
      <alignment vertical="center" wrapText="1"/>
    </xf>
    <xf numFmtId="4" fontId="30" fillId="0" borderId="2" xfId="108" applyNumberFormat="1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right" vertical="center" wrapText="1"/>
    </xf>
    <xf numFmtId="4" fontId="18" fillId="2" borderId="2" xfId="0" applyNumberFormat="1" applyFont="1" applyFill="1" applyBorder="1" applyAlignment="1">
      <alignment horizontal="right" vertical="center" wrapText="1"/>
    </xf>
    <xf numFmtId="4" fontId="18" fillId="0" borderId="2" xfId="0" applyNumberFormat="1" applyFont="1" applyBorder="1" applyAlignment="1">
      <alignment horizontal="right" vertical="center"/>
    </xf>
    <xf numFmtId="4" fontId="18" fillId="3" borderId="2" xfId="0" applyNumberFormat="1" applyFont="1" applyFill="1" applyBorder="1" applyAlignment="1">
      <alignment horizontal="right" vertical="center" wrapText="1"/>
    </xf>
    <xf numFmtId="4" fontId="18" fillId="0" borderId="2" xfId="0" applyNumberFormat="1" applyFont="1" applyFill="1" applyBorder="1" applyAlignment="1">
      <alignment horizontal="right" vertical="center"/>
    </xf>
    <xf numFmtId="4" fontId="19" fillId="0" borderId="2" xfId="0" applyNumberFormat="1" applyFont="1" applyFill="1" applyBorder="1" applyAlignment="1">
      <alignment horizontal="right" vertical="center"/>
    </xf>
    <xf numFmtId="4" fontId="29" fillId="2" borderId="2" xfId="0" applyNumberFormat="1" applyFont="1" applyFill="1" applyBorder="1" applyAlignment="1">
      <alignment horizontal="right" vertical="center" wrapText="1"/>
    </xf>
    <xf numFmtId="4" fontId="29" fillId="0" borderId="2" xfId="111" applyNumberFormat="1" applyFont="1" applyFill="1" applyBorder="1" applyAlignment="1">
      <alignment vertical="center" wrapText="1"/>
    </xf>
    <xf numFmtId="4" fontId="29" fillId="0" borderId="2" xfId="0" applyNumberFormat="1" applyFont="1" applyFill="1" applyBorder="1" applyAlignment="1">
      <alignment horizontal="right" vertical="center"/>
    </xf>
    <xf numFmtId="4" fontId="29" fillId="0" borderId="2" xfId="0" applyNumberFormat="1" applyFont="1" applyBorder="1" applyAlignment="1">
      <alignment horizontal="right" vertical="center"/>
    </xf>
    <xf numFmtId="4" fontId="30" fillId="2" borderId="2" xfId="0" applyNumberFormat="1" applyFont="1" applyFill="1" applyBorder="1" applyAlignment="1">
      <alignment horizontal="right" vertical="center" wrapText="1"/>
    </xf>
    <xf numFmtId="4" fontId="30" fillId="0" borderId="2" xfId="0" applyNumberFormat="1" applyFont="1" applyFill="1" applyBorder="1" applyAlignment="1">
      <alignment horizontal="right" vertical="center"/>
    </xf>
    <xf numFmtId="4" fontId="30" fillId="0" borderId="2" xfId="0" applyNumberFormat="1" applyFont="1" applyBorder="1" applyAlignment="1">
      <alignment horizontal="right" vertical="center"/>
    </xf>
    <xf numFmtId="4" fontId="29" fillId="0" borderId="2" xfId="111" applyNumberFormat="1" applyFont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1" fillId="0" borderId="2" xfId="108" quotePrefix="1" applyFont="1" applyBorder="1" applyAlignment="1">
      <alignment horizontal="center" vertical="center" wrapText="1"/>
    </xf>
    <xf numFmtId="0" fontId="10" fillId="0" borderId="2" xfId="108" quotePrefix="1" applyFont="1" applyBorder="1" applyAlignment="1">
      <alignment horizontal="center" vertical="center" wrapText="1"/>
    </xf>
    <xf numFmtId="4" fontId="10" fillId="0" borderId="2" xfId="108" quotePrefix="1" applyNumberFormat="1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8" fillId="0" borderId="0" xfId="108" applyFont="1"/>
    <xf numFmtId="0" fontId="31" fillId="0" borderId="2" xfId="116" quotePrefix="1" applyFont="1" applyBorder="1" applyAlignment="1">
      <alignment horizontal="center" vertical="center" wrapText="1"/>
    </xf>
    <xf numFmtId="0" fontId="8" fillId="0" borderId="2" xfId="116" quotePrefix="1" applyNumberFormat="1" applyBorder="1" applyAlignment="1">
      <alignment horizontal="center" vertical="center" wrapText="1"/>
    </xf>
    <xf numFmtId="4" fontId="31" fillId="2" borderId="2" xfId="116" applyNumberFormat="1" applyFont="1" applyFill="1" applyBorder="1" applyAlignment="1">
      <alignment vertical="center" wrapText="1"/>
    </xf>
    <xf numFmtId="4" fontId="8" fillId="0" borderId="2" xfId="108" quotePrefix="1" applyNumberFormat="1" applyFont="1" applyBorder="1" applyAlignment="1">
      <alignment vertical="center" wrapText="1"/>
    </xf>
    <xf numFmtId="4" fontId="18" fillId="0" borderId="0" xfId="108" applyNumberFormat="1" applyFont="1" applyFill="1" applyBorder="1" applyAlignment="1">
      <alignment vertical="center" wrapText="1"/>
    </xf>
    <xf numFmtId="0" fontId="29" fillId="0" borderId="2" xfId="116" quotePrefix="1" applyFont="1" applyFill="1" applyBorder="1" applyAlignment="1">
      <alignment horizontal="center" vertical="center" wrapText="1"/>
    </xf>
    <xf numFmtId="4" fontId="30" fillId="0" borderId="2" xfId="116" quotePrefix="1" applyNumberFormat="1" applyFont="1" applyFill="1" applyBorder="1" applyAlignment="1">
      <alignment vertical="center" wrapText="1"/>
    </xf>
    <xf numFmtId="4" fontId="31" fillId="0" borderId="2" xfId="116" applyNumberFormat="1" applyFont="1" applyFill="1" applyBorder="1" applyAlignment="1">
      <alignment vertical="center" wrapText="1"/>
    </xf>
    <xf numFmtId="0" fontId="14" fillId="0" borderId="0" xfId="108" applyAlignment="1">
      <alignment wrapText="1"/>
    </xf>
    <xf numFmtId="0" fontId="18" fillId="0" borderId="1" xfId="0" quotePrefix="1" applyFont="1" applyBorder="1" applyAlignment="1">
      <alignment horizontal="center"/>
    </xf>
    <xf numFmtId="0" fontId="22" fillId="0" borderId="0" xfId="0" applyFont="1"/>
    <xf numFmtId="0" fontId="30" fillId="0" borderId="2" xfId="0" applyFont="1" applyFill="1" applyBorder="1" applyAlignment="1">
      <alignment horizontal="center" vertical="center" wrapText="1"/>
    </xf>
    <xf numFmtId="0" fontId="8" fillId="0" borderId="2" xfId="116" quotePrefix="1" applyNumberFormat="1" applyFill="1" applyBorder="1" applyAlignment="1">
      <alignment horizontal="center" vertical="center" wrapText="1"/>
    </xf>
    <xf numFmtId="0" fontId="33" fillId="0" borderId="0" xfId="0" applyFont="1" applyFill="1" applyAlignment="1">
      <alignment vertical="center" wrapText="1"/>
    </xf>
    <xf numFmtId="4" fontId="6" fillId="0" borderId="2" xfId="108" quotePrefix="1" applyNumberFormat="1" applyFont="1" applyBorder="1" applyAlignment="1">
      <alignment vertical="center" wrapText="1"/>
    </xf>
    <xf numFmtId="4" fontId="5" fillId="0" borderId="2" xfId="108" quotePrefix="1" applyNumberFormat="1" applyFont="1" applyBorder="1" applyAlignment="1">
      <alignment vertical="center" wrapText="1"/>
    </xf>
    <xf numFmtId="0" fontId="0" fillId="0" borderId="0" xfId="0"/>
    <xf numFmtId="0" fontId="19" fillId="0" borderId="0" xfId="0" applyFont="1"/>
    <xf numFmtId="0" fontId="19" fillId="0" borderId="0" xfId="108" applyFont="1"/>
    <xf numFmtId="0" fontId="4" fillId="0" borderId="0" xfId="120"/>
    <xf numFmtId="0" fontId="4" fillId="0" borderId="0" xfId="120" applyFont="1"/>
    <xf numFmtId="0" fontId="18" fillId="2" borderId="2" xfId="0" applyFont="1" applyFill="1" applyBorder="1" applyAlignment="1">
      <alignment horizontal="center" vertical="center" wrapText="1"/>
    </xf>
    <xf numFmtId="4" fontId="19" fillId="2" borderId="2" xfId="0" applyNumberFormat="1" applyFont="1" applyFill="1" applyBorder="1" applyAlignment="1">
      <alignment vertical="center"/>
    </xf>
    <xf numFmtId="4" fontId="19" fillId="0" borderId="2" xfId="0" applyNumberFormat="1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4" fontId="18" fillId="2" borderId="2" xfId="0" applyNumberFormat="1" applyFont="1" applyFill="1" applyBorder="1" applyAlignment="1">
      <alignment vertical="center"/>
    </xf>
    <xf numFmtId="4" fontId="18" fillId="0" borderId="2" xfId="0" applyNumberFormat="1" applyFont="1" applyBorder="1" applyAlignment="1">
      <alignment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vertical="center" wrapText="1"/>
    </xf>
    <xf numFmtId="4" fontId="3" fillId="0" borderId="0" xfId="108" applyNumberFormat="1" applyFont="1"/>
    <xf numFmtId="4" fontId="3" fillId="0" borderId="7" xfId="108" applyNumberFormat="1" applyFont="1" applyFill="1" applyBorder="1" applyAlignment="1">
      <alignment wrapText="1"/>
    </xf>
    <xf numFmtId="4" fontId="34" fillId="0" borderId="0" xfId="108" applyNumberFormat="1" applyFont="1" applyFill="1"/>
    <xf numFmtId="0" fontId="34" fillId="0" borderId="0" xfId="108" applyFont="1"/>
    <xf numFmtId="0" fontId="3" fillId="0" borderId="0" xfId="108" applyFont="1"/>
    <xf numFmtId="0" fontId="10" fillId="0" borderId="0" xfId="110" applyFont="1" applyAlignment="1"/>
    <xf numFmtId="0" fontId="12" fillId="0" borderId="0" xfId="110" applyFont="1" applyAlignment="1"/>
    <xf numFmtId="4" fontId="0" fillId="0" borderId="2" xfId="0" quotePrefix="1" applyNumberForma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" fontId="0" fillId="0" borderId="2" xfId="0" quotePrefix="1" applyNumberFormat="1" applyFont="1" applyBorder="1" applyAlignment="1">
      <alignment vertical="center" wrapText="1"/>
    </xf>
    <xf numFmtId="0" fontId="34" fillId="0" borderId="0" xfId="108" applyFont="1" applyFill="1"/>
    <xf numFmtId="4" fontId="35" fillId="0" borderId="0" xfId="108" applyNumberFormat="1" applyFont="1" applyFill="1" applyBorder="1" applyAlignment="1">
      <alignment vertical="center" wrapText="1"/>
    </xf>
    <xf numFmtId="0" fontId="12" fillId="0" borderId="0" xfId="110" applyFont="1" applyAlignment="1">
      <alignment wrapText="1"/>
    </xf>
    <xf numFmtId="0" fontId="6" fillId="0" borderId="0" xfId="111" applyFont="1" applyAlignment="1"/>
    <xf numFmtId="4" fontId="36" fillId="0" borderId="2" xfId="0" quotePrefix="1" applyNumberFormat="1" applyFont="1" applyBorder="1" applyAlignment="1">
      <alignment vertical="center" wrapText="1"/>
    </xf>
    <xf numFmtId="4" fontId="2" fillId="0" borderId="2" xfId="108" quotePrefix="1" applyNumberFormat="1" applyFont="1" applyBorder="1" applyAlignment="1">
      <alignment vertical="center" wrapText="1"/>
    </xf>
    <xf numFmtId="4" fontId="19" fillId="2" borderId="3" xfId="0" applyNumberFormat="1" applyFont="1" applyFill="1" applyBorder="1" applyAlignment="1">
      <alignment vertical="center"/>
    </xf>
    <xf numFmtId="4" fontId="19" fillId="2" borderId="4" xfId="0" applyNumberFormat="1" applyFont="1" applyFill="1" applyBorder="1" applyAlignment="1">
      <alignment vertical="center"/>
    </xf>
    <xf numFmtId="0" fontId="18" fillId="0" borderId="0" xfId="0" applyFont="1" applyAlignment="1">
      <alignment horizontal="left" wrapText="1"/>
    </xf>
    <xf numFmtId="0" fontId="10" fillId="0" borderId="0" xfId="110" applyFont="1" applyAlignment="1">
      <alignment horizontal="left" wrapText="1"/>
    </xf>
    <xf numFmtId="0" fontId="10" fillId="0" borderId="0" xfId="110" applyFont="1" applyAlignment="1">
      <alignment wrapText="1"/>
    </xf>
    <xf numFmtId="4" fontId="19" fillId="0" borderId="3" xfId="0" applyNumberFormat="1" applyFont="1" applyBorder="1" applyAlignment="1">
      <alignment vertical="center"/>
    </xf>
    <xf numFmtId="4" fontId="19" fillId="0" borderId="4" xfId="0" applyNumberFormat="1" applyFont="1" applyBorder="1" applyAlignment="1">
      <alignment vertical="center"/>
    </xf>
    <xf numFmtId="4" fontId="18" fillId="0" borderId="3" xfId="0" applyNumberFormat="1" applyFont="1" applyBorder="1" applyAlignment="1">
      <alignment vertical="center"/>
    </xf>
    <xf numFmtId="4" fontId="18" fillId="0" borderId="4" xfId="0" applyNumberFormat="1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8" fillId="0" borderId="11" xfId="0" applyFont="1" applyBorder="1" applyAlignment="1"/>
    <xf numFmtId="0" fontId="18" fillId="0" borderId="4" xfId="0" applyFont="1" applyBorder="1" applyAlignment="1"/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0" borderId="0" xfId="108" applyFont="1" applyAlignment="1">
      <alignment horizontal="center"/>
    </xf>
    <xf numFmtId="0" fontId="14" fillId="0" borderId="2" xfId="108" applyBorder="1" applyAlignment="1">
      <alignment horizontal="center" vertical="center" wrapText="1"/>
    </xf>
    <xf numFmtId="0" fontId="3" fillId="0" borderId="0" xfId="108" applyFont="1" applyAlignment="1">
      <alignment horizontal="center" wrapText="1"/>
    </xf>
    <xf numFmtId="0" fontId="14" fillId="2" borderId="2" xfId="108" applyFill="1" applyBorder="1" applyAlignment="1">
      <alignment horizontal="center" vertical="center" wrapText="1"/>
    </xf>
    <xf numFmtId="0" fontId="14" fillId="0" borderId="0" xfId="108" applyAlignment="1">
      <alignment horizontal="center"/>
    </xf>
    <xf numFmtId="0" fontId="13" fillId="0" borderId="0" xfId="108" applyFont="1" applyAlignment="1">
      <alignment horizontal="left"/>
    </xf>
    <xf numFmtId="0" fontId="14" fillId="0" borderId="0" xfId="108" applyAlignment="1">
      <alignment horizontal="left" wrapText="1"/>
    </xf>
    <xf numFmtId="0" fontId="20" fillId="0" borderId="2" xfId="108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1" fillId="0" borderId="0" xfId="111" applyFont="1" applyAlignment="1">
      <alignment horizontal="left" wrapText="1"/>
    </xf>
    <xf numFmtId="0" fontId="11" fillId="0" borderId="0" xfId="111" applyAlignment="1">
      <alignment horizontal="left" wrapText="1"/>
    </xf>
    <xf numFmtId="0" fontId="5" fillId="0" borderId="0" xfId="111" applyFont="1" applyAlignment="1">
      <alignment horizontal="left" wrapText="1"/>
    </xf>
    <xf numFmtId="0" fontId="1" fillId="0" borderId="0" xfId="111" applyFont="1" applyAlignment="1"/>
    <xf numFmtId="0" fontId="1" fillId="0" borderId="0" xfId="108" applyFont="1" applyAlignment="1">
      <alignment horizontal="left"/>
    </xf>
  </cellXfs>
  <cellStyles count="121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3" xfId="111"/>
    <cellStyle name="Обычный 5 3 2" xfId="118"/>
    <cellStyle name="Обычный 5 3 3" xfId="120"/>
    <cellStyle name="Обычный 5 4" xfId="113"/>
    <cellStyle name="Обычный 5 5" xfId="116"/>
    <cellStyle name="Обычный 5 5 2" xfId="117"/>
    <cellStyle name="Обычный 5 6" xfId="119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Normal="100" workbookViewId="0">
      <selection activeCell="D3" sqref="D3:G3"/>
    </sheetView>
  </sheetViews>
  <sheetFormatPr defaultRowHeight="12.75" x14ac:dyDescent="0.2"/>
  <cols>
    <col min="1" max="1" width="9.7109375" style="153" customWidth="1"/>
    <col min="2" max="2" width="43.140625" style="153" customWidth="1"/>
    <col min="3" max="3" width="17.7109375" style="153" customWidth="1"/>
    <col min="4" max="4" width="7.140625" style="153" customWidth="1"/>
    <col min="5" max="5" width="9.140625" style="153" customWidth="1"/>
    <col min="6" max="7" width="17.7109375" style="153" customWidth="1"/>
    <col min="8" max="16384" width="9.140625" style="153"/>
  </cols>
  <sheetData>
    <row r="1" spans="1:13" x14ac:dyDescent="0.2">
      <c r="E1" s="154" t="s">
        <v>0</v>
      </c>
    </row>
    <row r="2" spans="1:13" ht="27" customHeight="1" x14ac:dyDescent="0.2">
      <c r="D2" s="181" t="s">
        <v>238</v>
      </c>
      <c r="E2" s="181"/>
      <c r="F2" s="181"/>
      <c r="G2" s="181"/>
    </row>
    <row r="3" spans="1:13" s="150" customFormat="1" ht="26.25" customHeight="1" x14ac:dyDescent="0.2">
      <c r="A3" s="1"/>
      <c r="B3" s="1"/>
      <c r="C3" s="1"/>
      <c r="D3" s="182" t="s">
        <v>179</v>
      </c>
      <c r="E3" s="182"/>
      <c r="F3" s="182"/>
      <c r="G3" s="182"/>
      <c r="H3" s="169"/>
      <c r="I3" s="169"/>
      <c r="J3" s="132"/>
      <c r="K3" s="132"/>
      <c r="L3" s="68"/>
    </row>
    <row r="4" spans="1:13" s="150" customFormat="1" ht="24" customHeight="1" x14ac:dyDescent="0.2">
      <c r="A4" s="1"/>
      <c r="B4" s="1"/>
      <c r="C4" s="1"/>
      <c r="D4" s="183" t="s">
        <v>110</v>
      </c>
      <c r="E4" s="183"/>
      <c r="F4" s="183"/>
      <c r="G4" s="183"/>
      <c r="H4" s="169"/>
      <c r="I4" s="175"/>
      <c r="J4" s="153"/>
      <c r="K4" s="132"/>
      <c r="L4" s="68"/>
    </row>
    <row r="5" spans="1:13" x14ac:dyDescent="0.2">
      <c r="E5" s="168"/>
      <c r="F5" s="169"/>
      <c r="G5" s="169"/>
      <c r="H5" s="169"/>
      <c r="I5" s="169"/>
    </row>
    <row r="6" spans="1:13" s="150" customFormat="1" ht="25.5" customHeight="1" x14ac:dyDescent="0.2">
      <c r="A6" s="191" t="s">
        <v>210</v>
      </c>
      <c r="B6" s="192"/>
      <c r="C6" s="192"/>
      <c r="D6" s="192"/>
      <c r="E6" s="192"/>
      <c r="F6" s="192"/>
      <c r="G6" s="192"/>
    </row>
    <row r="7" spans="1:13" s="150" customFormat="1" ht="25.5" customHeight="1" x14ac:dyDescent="0.2">
      <c r="A7" s="143" t="s">
        <v>8</v>
      </c>
      <c r="B7" s="89"/>
      <c r="C7" s="89"/>
      <c r="D7" s="171"/>
      <c r="E7" s="89"/>
      <c r="F7" s="89"/>
      <c r="G7" s="89"/>
    </row>
    <row r="8" spans="1:13" s="150" customFormat="1" x14ac:dyDescent="0.2">
      <c r="A8" s="144" t="s">
        <v>9</v>
      </c>
      <c r="B8" s="1"/>
      <c r="C8" s="1"/>
      <c r="D8" s="1"/>
      <c r="E8" s="1"/>
      <c r="F8" s="1"/>
      <c r="G8" s="3" t="s">
        <v>189</v>
      </c>
    </row>
    <row r="9" spans="1:13" s="150" customFormat="1" x14ac:dyDescent="0.2">
      <c r="A9" s="193" t="s">
        <v>190</v>
      </c>
      <c r="B9" s="193" t="s">
        <v>211</v>
      </c>
      <c r="C9" s="194" t="s">
        <v>1</v>
      </c>
      <c r="D9" s="195" t="s">
        <v>2</v>
      </c>
      <c r="E9" s="196"/>
      <c r="F9" s="193" t="s">
        <v>3</v>
      </c>
      <c r="G9" s="193"/>
    </row>
    <row r="10" spans="1:13" s="150" customFormat="1" x14ac:dyDescent="0.2">
      <c r="A10" s="193"/>
      <c r="B10" s="193"/>
      <c r="C10" s="193"/>
      <c r="D10" s="197"/>
      <c r="E10" s="198"/>
      <c r="F10" s="193" t="s">
        <v>4</v>
      </c>
      <c r="G10" s="193" t="s">
        <v>5</v>
      </c>
    </row>
    <row r="11" spans="1:13" s="150" customFormat="1" x14ac:dyDescent="0.2">
      <c r="A11" s="193"/>
      <c r="B11" s="193"/>
      <c r="C11" s="193"/>
      <c r="D11" s="199"/>
      <c r="E11" s="200"/>
      <c r="F11" s="193"/>
      <c r="G11" s="193"/>
      <c r="M11" s="153"/>
    </row>
    <row r="12" spans="1:13" s="150" customFormat="1" x14ac:dyDescent="0.2">
      <c r="A12" s="128">
        <v>1</v>
      </c>
      <c r="B12" s="128">
        <v>2</v>
      </c>
      <c r="C12" s="155">
        <v>3</v>
      </c>
      <c r="D12" s="201">
        <v>4</v>
      </c>
      <c r="E12" s="202"/>
      <c r="F12" s="128">
        <v>5</v>
      </c>
      <c r="G12" s="128">
        <v>6</v>
      </c>
    </row>
    <row r="13" spans="1:13" s="150" customFormat="1" ht="21" customHeight="1" x14ac:dyDescent="0.2">
      <c r="A13" s="188" t="s">
        <v>212</v>
      </c>
      <c r="B13" s="189"/>
      <c r="C13" s="189"/>
      <c r="D13" s="189"/>
      <c r="E13" s="189"/>
      <c r="F13" s="189"/>
      <c r="G13" s="190"/>
    </row>
    <row r="14" spans="1:13" s="150" customFormat="1" x14ac:dyDescent="0.2">
      <c r="A14" s="7">
        <v>200000</v>
      </c>
      <c r="B14" s="8" t="s">
        <v>213</v>
      </c>
      <c r="C14" s="156">
        <v>7005700</v>
      </c>
      <c r="D14" s="184">
        <v>-561300</v>
      </c>
      <c r="E14" s="185"/>
      <c r="F14" s="157">
        <v>7567000</v>
      </c>
      <c r="G14" s="157">
        <v>7350000</v>
      </c>
    </row>
    <row r="15" spans="1:13" s="150" customFormat="1" x14ac:dyDescent="0.2">
      <c r="A15" s="7">
        <v>203000</v>
      </c>
      <c r="B15" s="8" t="s">
        <v>214</v>
      </c>
      <c r="C15" s="156">
        <f>D15+F15</f>
        <v>0</v>
      </c>
      <c r="D15" s="184">
        <v>0</v>
      </c>
      <c r="E15" s="185"/>
      <c r="F15" s="157">
        <v>0</v>
      </c>
      <c r="G15" s="157">
        <v>0</v>
      </c>
    </row>
    <row r="16" spans="1:13" s="150" customFormat="1" x14ac:dyDescent="0.2">
      <c r="A16" s="158">
        <v>203410</v>
      </c>
      <c r="B16" s="10" t="s">
        <v>215</v>
      </c>
      <c r="C16" s="159">
        <f>D16+F16</f>
        <v>0</v>
      </c>
      <c r="D16" s="186">
        <v>0</v>
      </c>
      <c r="E16" s="187"/>
      <c r="F16" s="160">
        <v>0</v>
      </c>
      <c r="G16" s="160">
        <v>0</v>
      </c>
    </row>
    <row r="17" spans="1:7" s="150" customFormat="1" ht="25.5" x14ac:dyDescent="0.2">
      <c r="A17" s="7">
        <v>205000</v>
      </c>
      <c r="B17" s="8" t="s">
        <v>216</v>
      </c>
      <c r="C17" s="156">
        <f>D17+F17</f>
        <v>0</v>
      </c>
      <c r="D17" s="184">
        <v>0</v>
      </c>
      <c r="E17" s="185"/>
      <c r="F17" s="157">
        <v>0</v>
      </c>
      <c r="G17" s="157">
        <v>0</v>
      </c>
    </row>
    <row r="18" spans="1:7" s="150" customFormat="1" x14ac:dyDescent="0.2">
      <c r="A18" s="158">
        <v>205100</v>
      </c>
      <c r="B18" s="10" t="s">
        <v>217</v>
      </c>
      <c r="C18" s="159">
        <f>D18+F18</f>
        <v>450335.63</v>
      </c>
      <c r="D18" s="186">
        <v>0</v>
      </c>
      <c r="E18" s="187"/>
      <c r="F18" s="160">
        <v>450335.63</v>
      </c>
      <c r="G18" s="160">
        <v>0</v>
      </c>
    </row>
    <row r="19" spans="1:7" s="150" customFormat="1" x14ac:dyDescent="0.2">
      <c r="A19" s="158">
        <v>205200</v>
      </c>
      <c r="B19" s="10" t="s">
        <v>218</v>
      </c>
      <c r="C19" s="159">
        <f>D19+F19</f>
        <v>450335.63</v>
      </c>
      <c r="D19" s="186">
        <v>0</v>
      </c>
      <c r="E19" s="187"/>
      <c r="F19" s="160">
        <v>450335.63</v>
      </c>
      <c r="G19" s="160">
        <v>0</v>
      </c>
    </row>
    <row r="20" spans="1:7" s="150" customFormat="1" ht="25.5" x14ac:dyDescent="0.2">
      <c r="A20" s="7">
        <v>208000</v>
      </c>
      <c r="B20" s="8" t="s">
        <v>219</v>
      </c>
      <c r="C20" s="156">
        <v>7005700</v>
      </c>
      <c r="D20" s="184">
        <v>-561300</v>
      </c>
      <c r="E20" s="185"/>
      <c r="F20" s="157">
        <v>7567000</v>
      </c>
      <c r="G20" s="157">
        <v>7350000</v>
      </c>
    </row>
    <row r="21" spans="1:7" s="150" customFormat="1" x14ac:dyDescent="0.2">
      <c r="A21" s="158">
        <v>208100</v>
      </c>
      <c r="B21" s="10" t="s">
        <v>217</v>
      </c>
      <c r="C21" s="159">
        <v>10915849.529999999</v>
      </c>
      <c r="D21" s="186">
        <v>10232669.550000001</v>
      </c>
      <c r="E21" s="187"/>
      <c r="F21" s="160">
        <v>683179.98</v>
      </c>
      <c r="G21" s="160">
        <v>0</v>
      </c>
    </row>
    <row r="22" spans="1:7" s="150" customFormat="1" x14ac:dyDescent="0.2">
      <c r="A22" s="158">
        <v>208200</v>
      </c>
      <c r="B22" s="10" t="s">
        <v>218</v>
      </c>
      <c r="C22" s="159">
        <v>3910149.53</v>
      </c>
      <c r="D22" s="186">
        <v>3443969.55</v>
      </c>
      <c r="E22" s="187"/>
      <c r="F22" s="160">
        <v>466179.98</v>
      </c>
      <c r="G22" s="160">
        <v>0</v>
      </c>
    </row>
    <row r="23" spans="1:7" s="150" customFormat="1" ht="38.25" x14ac:dyDescent="0.2">
      <c r="A23" s="158">
        <v>208400</v>
      </c>
      <c r="B23" s="10" t="s">
        <v>220</v>
      </c>
      <c r="C23" s="159">
        <f>D23+F23</f>
        <v>0</v>
      </c>
      <c r="D23" s="186">
        <v>-7350000</v>
      </c>
      <c r="E23" s="187"/>
      <c r="F23" s="160">
        <v>7350000</v>
      </c>
      <c r="G23" s="160">
        <v>7350000</v>
      </c>
    </row>
    <row r="24" spans="1:7" s="150" customFormat="1" x14ac:dyDescent="0.2">
      <c r="A24" s="161" t="s">
        <v>6</v>
      </c>
      <c r="B24" s="162" t="s">
        <v>221</v>
      </c>
      <c r="C24" s="156">
        <f>D24+F24</f>
        <v>7005700</v>
      </c>
      <c r="D24" s="179">
        <v>-561300</v>
      </c>
      <c r="E24" s="180"/>
      <c r="F24" s="156">
        <v>7567000</v>
      </c>
      <c r="G24" s="156">
        <v>7350000</v>
      </c>
    </row>
    <row r="25" spans="1:7" s="150" customFormat="1" ht="21" customHeight="1" x14ac:dyDescent="0.2">
      <c r="A25" s="188" t="s">
        <v>222</v>
      </c>
      <c r="B25" s="189"/>
      <c r="C25" s="189"/>
      <c r="D25" s="189"/>
      <c r="E25" s="189"/>
      <c r="F25" s="189"/>
      <c r="G25" s="190"/>
    </row>
    <row r="26" spans="1:7" s="150" customFormat="1" x14ac:dyDescent="0.2">
      <c r="A26" s="7">
        <v>600000</v>
      </c>
      <c r="B26" s="8" t="s">
        <v>223</v>
      </c>
      <c r="C26" s="156">
        <v>7005700</v>
      </c>
      <c r="D26" s="184">
        <v>-561300</v>
      </c>
      <c r="E26" s="185"/>
      <c r="F26" s="157">
        <v>7567000</v>
      </c>
      <c r="G26" s="157">
        <v>7350000</v>
      </c>
    </row>
    <row r="27" spans="1:7" s="150" customFormat="1" x14ac:dyDescent="0.2">
      <c r="A27" s="7">
        <v>602000</v>
      </c>
      <c r="B27" s="8" t="s">
        <v>224</v>
      </c>
      <c r="C27" s="156">
        <v>7005700</v>
      </c>
      <c r="D27" s="184">
        <v>-561300</v>
      </c>
      <c r="E27" s="185"/>
      <c r="F27" s="157">
        <v>7567000</v>
      </c>
      <c r="G27" s="157">
        <v>7350000</v>
      </c>
    </row>
    <row r="28" spans="1:7" s="150" customFormat="1" x14ac:dyDescent="0.2">
      <c r="A28" s="158">
        <v>602100</v>
      </c>
      <c r="B28" s="10" t="s">
        <v>217</v>
      </c>
      <c r="C28" s="159">
        <f>D28+F28</f>
        <v>11366185.16</v>
      </c>
      <c r="D28" s="186">
        <v>10232669.550000001</v>
      </c>
      <c r="E28" s="187"/>
      <c r="F28" s="160">
        <v>1133515.6100000001</v>
      </c>
      <c r="G28" s="160">
        <v>0</v>
      </c>
    </row>
    <row r="29" spans="1:7" s="150" customFormat="1" x14ac:dyDescent="0.2">
      <c r="A29" s="158">
        <v>602200</v>
      </c>
      <c r="B29" s="10" t="s">
        <v>218</v>
      </c>
      <c r="C29" s="159">
        <v>4360485.16</v>
      </c>
      <c r="D29" s="186">
        <v>3443969.55</v>
      </c>
      <c r="E29" s="187"/>
      <c r="F29" s="160">
        <v>916515.61</v>
      </c>
      <c r="G29" s="160">
        <v>0</v>
      </c>
    </row>
    <row r="30" spans="1:7" s="150" customFormat="1" ht="38.25" x14ac:dyDescent="0.2">
      <c r="A30" s="158">
        <v>602400</v>
      </c>
      <c r="B30" s="10" t="s">
        <v>220</v>
      </c>
      <c r="C30" s="159">
        <f>D30+F30</f>
        <v>0</v>
      </c>
      <c r="D30" s="186">
        <v>-7350000</v>
      </c>
      <c r="E30" s="187"/>
      <c r="F30" s="160">
        <v>7350000</v>
      </c>
      <c r="G30" s="160">
        <v>7350000</v>
      </c>
    </row>
    <row r="31" spans="1:7" s="150" customFormat="1" x14ac:dyDescent="0.2">
      <c r="A31" s="161" t="s">
        <v>6</v>
      </c>
      <c r="B31" s="162" t="s">
        <v>221</v>
      </c>
      <c r="C31" s="156">
        <v>7005700</v>
      </c>
      <c r="D31" s="179">
        <v>-561300</v>
      </c>
      <c r="E31" s="180"/>
      <c r="F31" s="156">
        <v>7567000</v>
      </c>
      <c r="G31" s="156">
        <v>7350000</v>
      </c>
    </row>
    <row r="32" spans="1:7" s="150" customFormat="1" x14ac:dyDescent="0.2">
      <c r="A32" s="1"/>
      <c r="B32" s="1"/>
      <c r="C32" s="1"/>
      <c r="D32" s="1"/>
      <c r="E32" s="1"/>
      <c r="F32" s="1"/>
      <c r="G32" s="1"/>
    </row>
    <row r="33" spans="1:7" s="150" customFormat="1" x14ac:dyDescent="0.2">
      <c r="A33" s="1"/>
      <c r="B33" s="1"/>
      <c r="C33" s="1"/>
      <c r="D33" s="1"/>
      <c r="E33" s="1"/>
      <c r="F33" s="1"/>
      <c r="G33" s="1"/>
    </row>
    <row r="34" spans="1:7" s="150" customFormat="1" x14ac:dyDescent="0.2">
      <c r="A34" s="1"/>
      <c r="B34" s="28" t="s">
        <v>7</v>
      </c>
      <c r="C34" s="1"/>
      <c r="D34" s="1"/>
      <c r="E34" s="1"/>
      <c r="F34" s="28" t="s">
        <v>225</v>
      </c>
      <c r="G34" s="1"/>
    </row>
  </sheetData>
  <mergeCells count="31">
    <mergeCell ref="A25:G25"/>
    <mergeCell ref="A6:G6"/>
    <mergeCell ref="A9:A11"/>
    <mergeCell ref="B9:B11"/>
    <mergeCell ref="C9:C11"/>
    <mergeCell ref="F9:G9"/>
    <mergeCell ref="D9:E11"/>
    <mergeCell ref="D12:E12"/>
    <mergeCell ref="D14:E14"/>
    <mergeCell ref="D17:E17"/>
    <mergeCell ref="D18:E18"/>
    <mergeCell ref="D19:E19"/>
    <mergeCell ref="F10:F11"/>
    <mergeCell ref="G10:G11"/>
    <mergeCell ref="A13:G13"/>
    <mergeCell ref="D31:E31"/>
    <mergeCell ref="D2:G2"/>
    <mergeCell ref="D3:G3"/>
    <mergeCell ref="D4:G4"/>
    <mergeCell ref="D26:E26"/>
    <mergeCell ref="D27:E27"/>
    <mergeCell ref="D28:E28"/>
    <mergeCell ref="D29:E29"/>
    <mergeCell ref="D30:E30"/>
    <mergeCell ref="D20:E20"/>
    <mergeCell ref="D21:E21"/>
    <mergeCell ref="D22:E22"/>
    <mergeCell ref="D23:E23"/>
    <mergeCell ref="D24:E24"/>
    <mergeCell ref="D15:E15"/>
    <mergeCell ref="D16:E16"/>
  </mergeCells>
  <pageMargins left="0.59055118110236227" right="0.59055118110236227" top="0.39370078740157483" bottom="0.39370078740157483" header="0" footer="0"/>
  <pageSetup paperSize="9" scale="80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4"/>
  <sheetViews>
    <sheetView topLeftCell="B1" zoomScaleNormal="100" workbookViewId="0">
      <selection activeCell="D17" sqref="D17"/>
    </sheetView>
  </sheetViews>
  <sheetFormatPr defaultRowHeight="12.75" x14ac:dyDescent="0.2"/>
  <cols>
    <col min="1" max="3" width="10.42578125" style="35" customWidth="1"/>
    <col min="4" max="4" width="39.5703125" style="35" customWidth="1"/>
    <col min="5" max="5" width="14.140625" style="35" customWidth="1"/>
    <col min="6" max="6" width="13.85546875" style="35" customWidth="1"/>
    <col min="7" max="7" width="14.7109375" style="35" customWidth="1"/>
    <col min="8" max="8" width="14" style="35" customWidth="1"/>
    <col min="9" max="9" width="11.85546875" style="35" customWidth="1"/>
    <col min="10" max="10" width="13" style="35" customWidth="1"/>
    <col min="11" max="14" width="11.85546875" style="35" customWidth="1"/>
    <col min="15" max="15" width="12.42578125" style="35" customWidth="1"/>
    <col min="16" max="16" width="17.42578125" style="35" customWidth="1"/>
    <col min="17" max="17" width="16.7109375" style="35" customWidth="1"/>
    <col min="18" max="18" width="10" style="35" bestFit="1" customWidth="1"/>
    <col min="19" max="16384" width="9.140625" style="35"/>
  </cols>
  <sheetData>
    <row r="1" spans="1:16" x14ac:dyDescent="0.2">
      <c r="L1" s="133" t="s">
        <v>193</v>
      </c>
    </row>
    <row r="2" spans="1:16" x14ac:dyDescent="0.2">
      <c r="L2" s="223" t="s">
        <v>237</v>
      </c>
      <c r="M2" s="208"/>
      <c r="N2" s="208"/>
      <c r="O2" s="208"/>
      <c r="P2" s="208"/>
    </row>
    <row r="3" spans="1:16" ht="13.5" customHeight="1" x14ac:dyDescent="0.2">
      <c r="L3" s="168" t="s">
        <v>179</v>
      </c>
      <c r="M3" s="169"/>
      <c r="N3" s="169"/>
      <c r="O3" s="169"/>
      <c r="P3" s="169"/>
    </row>
    <row r="4" spans="1:16" ht="13.5" customHeight="1" x14ac:dyDescent="0.2">
      <c r="L4" s="168" t="s">
        <v>110</v>
      </c>
      <c r="M4" s="169"/>
      <c r="N4" s="169"/>
      <c r="O4" s="169"/>
      <c r="P4" s="169"/>
    </row>
    <row r="5" spans="1:16" ht="13.5" customHeight="1" x14ac:dyDescent="0.2">
      <c r="L5" s="209"/>
      <c r="M5" s="209"/>
      <c r="N5" s="209"/>
      <c r="O5" s="209"/>
      <c r="P5" s="209"/>
    </row>
    <row r="7" spans="1:16" x14ac:dyDescent="0.2">
      <c r="A7" s="203" t="s">
        <v>178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</row>
    <row r="8" spans="1:16" x14ac:dyDescent="0.2">
      <c r="A8" s="203" t="s">
        <v>206</v>
      </c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</row>
    <row r="9" spans="1:16" x14ac:dyDescent="0.2">
      <c r="A9" s="36" t="s">
        <v>8</v>
      </c>
      <c r="B9" s="37"/>
      <c r="C9" s="37"/>
      <c r="D9" s="203" t="s">
        <v>177</v>
      </c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37"/>
      <c r="P9" s="37"/>
    </row>
    <row r="10" spans="1:16" x14ac:dyDescent="0.2">
      <c r="A10" s="38" t="s">
        <v>9</v>
      </c>
      <c r="G10" s="152" t="s">
        <v>204</v>
      </c>
      <c r="H10" s="152"/>
      <c r="P10" s="39" t="s">
        <v>10</v>
      </c>
    </row>
    <row r="11" spans="1:16" x14ac:dyDescent="0.2">
      <c r="A11" s="210" t="s">
        <v>11</v>
      </c>
      <c r="B11" s="210" t="s">
        <v>12</v>
      </c>
      <c r="C11" s="210" t="s">
        <v>13</v>
      </c>
      <c r="D11" s="204" t="s">
        <v>14</v>
      </c>
      <c r="E11" s="204" t="s">
        <v>2</v>
      </c>
      <c r="F11" s="204"/>
      <c r="G11" s="204"/>
      <c r="H11" s="204"/>
      <c r="I11" s="204"/>
      <c r="J11" s="204" t="s">
        <v>3</v>
      </c>
      <c r="K11" s="204"/>
      <c r="L11" s="204"/>
      <c r="M11" s="204"/>
      <c r="N11" s="204"/>
      <c r="O11" s="204"/>
      <c r="P11" s="206" t="s">
        <v>15</v>
      </c>
    </row>
    <row r="12" spans="1:16" x14ac:dyDescent="0.2">
      <c r="A12" s="204"/>
      <c r="B12" s="204"/>
      <c r="C12" s="204"/>
      <c r="D12" s="204"/>
      <c r="E12" s="206" t="s">
        <v>4</v>
      </c>
      <c r="F12" s="204" t="s">
        <v>16</v>
      </c>
      <c r="G12" s="204" t="s">
        <v>17</v>
      </c>
      <c r="H12" s="204"/>
      <c r="I12" s="204" t="s">
        <v>18</v>
      </c>
      <c r="J12" s="206" t="s">
        <v>4</v>
      </c>
      <c r="K12" s="204" t="s">
        <v>5</v>
      </c>
      <c r="L12" s="204" t="s">
        <v>16</v>
      </c>
      <c r="M12" s="204" t="s">
        <v>17</v>
      </c>
      <c r="N12" s="204"/>
      <c r="O12" s="204" t="s">
        <v>18</v>
      </c>
      <c r="P12" s="204"/>
    </row>
    <row r="13" spans="1:16" x14ac:dyDescent="0.2">
      <c r="A13" s="204"/>
      <c r="B13" s="204"/>
      <c r="C13" s="204"/>
      <c r="D13" s="204"/>
      <c r="E13" s="204"/>
      <c r="F13" s="204"/>
      <c r="G13" s="204" t="s">
        <v>19</v>
      </c>
      <c r="H13" s="204" t="s">
        <v>20</v>
      </c>
      <c r="I13" s="204"/>
      <c r="J13" s="204"/>
      <c r="K13" s="204"/>
      <c r="L13" s="204"/>
      <c r="M13" s="204" t="s">
        <v>19</v>
      </c>
      <c r="N13" s="204" t="s">
        <v>20</v>
      </c>
      <c r="O13" s="204"/>
      <c r="P13" s="204"/>
    </row>
    <row r="14" spans="1:16" ht="44.25" customHeight="1" x14ac:dyDescent="0.2">
      <c r="A14" s="204"/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</row>
    <row r="15" spans="1:16" x14ac:dyDescent="0.2">
      <c r="A15" s="40">
        <v>1</v>
      </c>
      <c r="B15" s="40">
        <v>2</v>
      </c>
      <c r="C15" s="40">
        <v>3</v>
      </c>
      <c r="D15" s="40">
        <v>4</v>
      </c>
      <c r="E15" s="41">
        <v>5</v>
      </c>
      <c r="F15" s="40">
        <v>6</v>
      </c>
      <c r="G15" s="40">
        <v>7</v>
      </c>
      <c r="H15" s="40">
        <v>8</v>
      </c>
      <c r="I15" s="40">
        <v>9</v>
      </c>
      <c r="J15" s="41">
        <v>10</v>
      </c>
      <c r="K15" s="40">
        <v>11</v>
      </c>
      <c r="L15" s="40">
        <v>12</v>
      </c>
      <c r="M15" s="40">
        <v>13</v>
      </c>
      <c r="N15" s="40">
        <v>14</v>
      </c>
      <c r="O15" s="40">
        <v>15</v>
      </c>
      <c r="P15" s="41">
        <v>16</v>
      </c>
    </row>
    <row r="16" spans="1:16" x14ac:dyDescent="0.2">
      <c r="A16" s="43" t="s">
        <v>21</v>
      </c>
      <c r="B16" s="44"/>
      <c r="C16" s="45"/>
      <c r="D16" s="46" t="s">
        <v>22</v>
      </c>
      <c r="E16" s="47">
        <f>E17</f>
        <v>15386126.42</v>
      </c>
      <c r="F16" s="48">
        <f>F17</f>
        <v>15386126.42</v>
      </c>
      <c r="G16" s="48">
        <f>G17</f>
        <v>8574600</v>
      </c>
      <c r="H16" s="48">
        <f>H17</f>
        <v>2123300.5</v>
      </c>
      <c r="I16" s="48">
        <v>0</v>
      </c>
      <c r="J16" s="47">
        <f>J17</f>
        <v>60378.18</v>
      </c>
      <c r="K16" s="48">
        <v>0</v>
      </c>
      <c r="L16" s="48">
        <f>L17</f>
        <v>60378.18</v>
      </c>
      <c r="M16" s="48">
        <v>0</v>
      </c>
      <c r="N16" s="48">
        <v>0</v>
      </c>
      <c r="O16" s="48">
        <v>0</v>
      </c>
      <c r="P16" s="47">
        <f t="shared" ref="P16:P81" si="0">E16+J16</f>
        <v>15446504.6</v>
      </c>
    </row>
    <row r="17" spans="1:18" ht="87.75" customHeight="1" x14ac:dyDescent="0.2">
      <c r="A17" s="79" t="s">
        <v>23</v>
      </c>
      <c r="B17" s="80"/>
      <c r="C17" s="81"/>
      <c r="D17" s="82" t="s">
        <v>145</v>
      </c>
      <c r="E17" s="83">
        <f>E18+E19+E24+E20+E21+E22+E26+E23+E25+E27+E28+E33+E29+E31</f>
        <v>15386126.42</v>
      </c>
      <c r="F17" s="83">
        <f>F18+F19+F20+F21+F22+F26+F23+F25+F27+F28+F33+F24+F29+F31</f>
        <v>15386126.42</v>
      </c>
      <c r="G17" s="83">
        <f>G18+G19+G20+G21+G22+G26+G23+G25+G27+G28+G33</f>
        <v>8574600</v>
      </c>
      <c r="H17" s="83">
        <f>H18+H19+H20+H21+H22+H26+H23+H25+H27+H28+H33+H31</f>
        <v>2123300.5</v>
      </c>
      <c r="I17" s="83">
        <v>0</v>
      </c>
      <c r="J17" s="83">
        <f>J18+J19+J20+J21+J22+J26+J23+J25+J27+J28</f>
        <v>60378.18</v>
      </c>
      <c r="K17" s="83">
        <v>0</v>
      </c>
      <c r="L17" s="83">
        <f>L18+L19+L24+L20+L21+L22+L27</f>
        <v>60378.18</v>
      </c>
      <c r="M17" s="83">
        <v>0</v>
      </c>
      <c r="N17" s="83">
        <v>0</v>
      </c>
      <c r="O17" s="83">
        <v>0</v>
      </c>
      <c r="P17" s="83">
        <f t="shared" si="0"/>
        <v>15446504.6</v>
      </c>
    </row>
    <row r="18" spans="1:18" ht="63.75" x14ac:dyDescent="0.2">
      <c r="A18" s="49" t="s">
        <v>24</v>
      </c>
      <c r="B18" s="49" t="s">
        <v>25</v>
      </c>
      <c r="C18" s="50" t="s">
        <v>26</v>
      </c>
      <c r="D18" s="51" t="s">
        <v>27</v>
      </c>
      <c r="E18" s="76">
        <v>12448750.52</v>
      </c>
      <c r="F18" s="53">
        <v>12448750.52</v>
      </c>
      <c r="G18" s="53">
        <v>7923717.96</v>
      </c>
      <c r="H18" s="53">
        <v>1774184.7</v>
      </c>
      <c r="I18" s="53">
        <v>0</v>
      </c>
      <c r="J18" s="52">
        <v>50000</v>
      </c>
      <c r="K18" s="53">
        <v>0</v>
      </c>
      <c r="L18" s="53">
        <v>50000</v>
      </c>
      <c r="M18" s="53">
        <v>0</v>
      </c>
      <c r="N18" s="53">
        <v>0</v>
      </c>
      <c r="O18" s="53">
        <v>0</v>
      </c>
      <c r="P18" s="52">
        <f t="shared" si="0"/>
        <v>12498750.52</v>
      </c>
      <c r="Q18" s="163"/>
    </row>
    <row r="19" spans="1:18" x14ac:dyDescent="0.2">
      <c r="A19" s="49" t="s">
        <v>28</v>
      </c>
      <c r="B19" s="49" t="s">
        <v>29</v>
      </c>
      <c r="C19" s="50" t="s">
        <v>30</v>
      </c>
      <c r="D19" s="58" t="s">
        <v>31</v>
      </c>
      <c r="E19" s="59">
        <v>630814.71</v>
      </c>
      <c r="F19" s="53">
        <v>630814.71</v>
      </c>
      <c r="G19" s="60">
        <v>382495.2</v>
      </c>
      <c r="H19" s="53">
        <v>11619.5</v>
      </c>
      <c r="I19" s="53">
        <v>0</v>
      </c>
      <c r="J19" s="52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2">
        <f t="shared" si="0"/>
        <v>630814.71</v>
      </c>
    </row>
    <row r="20" spans="1:18" ht="25.5" x14ac:dyDescent="0.2">
      <c r="A20" s="61" t="s">
        <v>32</v>
      </c>
      <c r="B20" s="61" t="s">
        <v>33</v>
      </c>
      <c r="C20" s="62" t="s">
        <v>34</v>
      </c>
      <c r="D20" s="58" t="s">
        <v>35</v>
      </c>
      <c r="E20" s="59">
        <v>601951.86</v>
      </c>
      <c r="F20" s="60">
        <v>601951.86</v>
      </c>
      <c r="G20" s="53"/>
      <c r="H20" s="53"/>
      <c r="I20" s="53"/>
      <c r="J20" s="52"/>
      <c r="K20" s="53"/>
      <c r="L20" s="53"/>
      <c r="M20" s="53"/>
      <c r="N20" s="53"/>
      <c r="O20" s="53"/>
      <c r="P20" s="52">
        <f t="shared" ref="P20:P27" si="1">E20+J20</f>
        <v>601951.86</v>
      </c>
    </row>
    <row r="21" spans="1:18" ht="38.25" x14ac:dyDescent="0.2">
      <c r="A21" s="49" t="s">
        <v>36</v>
      </c>
      <c r="B21" s="61">
        <v>2111</v>
      </c>
      <c r="C21" s="50" t="s">
        <v>38</v>
      </c>
      <c r="D21" s="58" t="s">
        <v>39</v>
      </c>
      <c r="E21" s="59">
        <v>83566.06</v>
      </c>
      <c r="F21" s="60">
        <v>83566.06</v>
      </c>
      <c r="G21" s="53"/>
      <c r="H21" s="53"/>
      <c r="I21" s="53"/>
      <c r="J21" s="52"/>
      <c r="K21" s="53"/>
      <c r="L21" s="53"/>
      <c r="M21" s="53"/>
      <c r="N21" s="53"/>
      <c r="O21" s="53"/>
      <c r="P21" s="52">
        <f t="shared" si="1"/>
        <v>83566.06</v>
      </c>
    </row>
    <row r="22" spans="1:18" ht="51" x14ac:dyDescent="0.2">
      <c r="A22" s="49" t="s">
        <v>40</v>
      </c>
      <c r="B22" s="61">
        <v>3104</v>
      </c>
      <c r="C22" s="63">
        <v>1020</v>
      </c>
      <c r="D22" s="58" t="s">
        <v>43</v>
      </c>
      <c r="E22" s="59">
        <v>308997.25</v>
      </c>
      <c r="F22" s="60">
        <v>308997.25</v>
      </c>
      <c r="G22" s="60">
        <v>255386.84</v>
      </c>
      <c r="H22" s="53"/>
      <c r="I22" s="53"/>
      <c r="J22" s="59">
        <v>6324.82</v>
      </c>
      <c r="K22" s="53"/>
      <c r="L22" s="53">
        <v>6324.82</v>
      </c>
      <c r="M22" s="53"/>
      <c r="N22" s="53"/>
      <c r="O22" s="53"/>
      <c r="P22" s="52">
        <f t="shared" si="1"/>
        <v>315322.07</v>
      </c>
    </row>
    <row r="23" spans="1:18" ht="25.5" x14ac:dyDescent="0.2">
      <c r="A23" s="61" t="s">
        <v>112</v>
      </c>
      <c r="B23" s="61">
        <v>3032</v>
      </c>
      <c r="C23" s="62" t="s">
        <v>76</v>
      </c>
      <c r="D23" s="58" t="s">
        <v>149</v>
      </c>
      <c r="E23" s="59">
        <v>0</v>
      </c>
      <c r="F23" s="60">
        <v>0</v>
      </c>
      <c r="G23" s="53"/>
      <c r="H23" s="53"/>
      <c r="I23" s="53"/>
      <c r="J23" s="52"/>
      <c r="K23" s="53"/>
      <c r="L23" s="53"/>
      <c r="M23" s="53"/>
      <c r="N23" s="53"/>
      <c r="O23" s="53"/>
      <c r="P23" s="52">
        <f t="shared" si="1"/>
        <v>0</v>
      </c>
    </row>
    <row r="24" spans="1:18" ht="25.5" x14ac:dyDescent="0.2">
      <c r="A24" s="61" t="s">
        <v>44</v>
      </c>
      <c r="B24" s="61">
        <v>3112</v>
      </c>
      <c r="C24" s="62" t="s">
        <v>46</v>
      </c>
      <c r="D24" s="58" t="s">
        <v>47</v>
      </c>
      <c r="E24" s="59">
        <v>40000</v>
      </c>
      <c r="F24" s="60">
        <v>40000</v>
      </c>
      <c r="G24" s="53"/>
      <c r="H24" s="53"/>
      <c r="I24" s="53"/>
      <c r="J24" s="52"/>
      <c r="K24" s="53"/>
      <c r="L24" s="53"/>
      <c r="M24" s="53"/>
      <c r="N24" s="53"/>
      <c r="O24" s="53"/>
      <c r="P24" s="52">
        <v>40000</v>
      </c>
    </row>
    <row r="25" spans="1:18" ht="76.5" x14ac:dyDescent="0.2">
      <c r="A25" s="61" t="s">
        <v>111</v>
      </c>
      <c r="B25" s="61">
        <v>3160</v>
      </c>
      <c r="C25" s="64">
        <v>1010</v>
      </c>
      <c r="D25" s="58" t="s">
        <v>151</v>
      </c>
      <c r="E25" s="59">
        <v>4916.5</v>
      </c>
      <c r="F25" s="60">
        <v>4916.5</v>
      </c>
      <c r="G25" s="53"/>
      <c r="H25" s="53"/>
      <c r="I25" s="53"/>
      <c r="J25" s="52"/>
      <c r="K25" s="53"/>
      <c r="L25" s="53"/>
      <c r="M25" s="53"/>
      <c r="N25" s="53"/>
      <c r="O25" s="53"/>
      <c r="P25" s="52">
        <f t="shared" si="1"/>
        <v>4916.5</v>
      </c>
    </row>
    <row r="26" spans="1:18" ht="25.5" x14ac:dyDescent="0.2">
      <c r="A26" s="61" t="s">
        <v>48</v>
      </c>
      <c r="B26" s="61">
        <v>3242</v>
      </c>
      <c r="C26" s="62" t="s">
        <v>50</v>
      </c>
      <c r="D26" s="58" t="s">
        <v>51</v>
      </c>
      <c r="E26" s="75">
        <v>51400</v>
      </c>
      <c r="F26" s="60">
        <v>51400</v>
      </c>
      <c r="G26" s="53"/>
      <c r="H26" s="53"/>
      <c r="I26" s="53"/>
      <c r="J26" s="52"/>
      <c r="K26" s="53"/>
      <c r="L26" s="53"/>
      <c r="M26" s="53"/>
      <c r="N26" s="53"/>
      <c r="O26" s="53"/>
      <c r="P26" s="52">
        <f>E26+J26</f>
        <v>51400</v>
      </c>
    </row>
    <row r="27" spans="1:18" x14ac:dyDescent="0.2">
      <c r="A27" s="61" t="s">
        <v>52</v>
      </c>
      <c r="B27" s="61">
        <v>6030</v>
      </c>
      <c r="C27" s="62" t="s">
        <v>54</v>
      </c>
      <c r="D27" s="58" t="s">
        <v>55</v>
      </c>
      <c r="E27" s="59">
        <v>449329.52</v>
      </c>
      <c r="F27" s="60">
        <v>449329.52</v>
      </c>
      <c r="G27" s="60">
        <v>13000</v>
      </c>
      <c r="H27" s="60">
        <v>248496.3</v>
      </c>
      <c r="I27" s="53"/>
      <c r="J27" s="59">
        <v>4053.36</v>
      </c>
      <c r="K27" s="53"/>
      <c r="L27" s="53">
        <v>4053.36</v>
      </c>
      <c r="M27" s="53"/>
      <c r="N27" s="53"/>
      <c r="O27" s="53"/>
      <c r="P27" s="52">
        <f t="shared" si="1"/>
        <v>453382.88</v>
      </c>
    </row>
    <row r="28" spans="1:18" ht="25.5" x14ac:dyDescent="0.2">
      <c r="A28" s="49" t="s">
        <v>125</v>
      </c>
      <c r="B28" s="61">
        <v>7680</v>
      </c>
      <c r="C28" s="62" t="s">
        <v>116</v>
      </c>
      <c r="D28" s="58" t="s">
        <v>115</v>
      </c>
      <c r="E28" s="59">
        <v>22400</v>
      </c>
      <c r="F28" s="60">
        <v>22400</v>
      </c>
      <c r="G28" s="60"/>
      <c r="H28" s="60"/>
      <c r="I28" s="53"/>
      <c r="J28" s="52"/>
      <c r="K28" s="53"/>
      <c r="L28" s="53"/>
      <c r="M28" s="53"/>
      <c r="N28" s="53"/>
      <c r="O28" s="53"/>
      <c r="P28" s="52">
        <v>22400</v>
      </c>
    </row>
    <row r="29" spans="1:18" ht="30.75" customHeight="1" x14ac:dyDescent="0.2">
      <c r="A29" s="129" t="s">
        <v>181</v>
      </c>
      <c r="B29" s="61">
        <v>8110</v>
      </c>
      <c r="C29" s="62" t="s">
        <v>182</v>
      </c>
      <c r="D29" s="58" t="s">
        <v>183</v>
      </c>
      <c r="E29" s="59">
        <v>200000</v>
      </c>
      <c r="F29" s="60">
        <v>200000</v>
      </c>
      <c r="G29" s="60"/>
      <c r="H29" s="60"/>
      <c r="I29" s="53"/>
      <c r="J29" s="52"/>
      <c r="K29" s="53"/>
      <c r="L29" s="53"/>
      <c r="M29" s="53"/>
      <c r="N29" s="53"/>
      <c r="O29" s="53"/>
      <c r="P29" s="52">
        <f>E29+J29</f>
        <v>200000</v>
      </c>
      <c r="Q29" s="65"/>
      <c r="R29" s="163"/>
    </row>
    <row r="30" spans="1:18" ht="52.5" customHeight="1" x14ac:dyDescent="0.2">
      <c r="A30" s="129"/>
      <c r="B30" s="61"/>
      <c r="C30" s="62"/>
      <c r="D30" s="58" t="s">
        <v>184</v>
      </c>
      <c r="E30" s="59">
        <v>200000</v>
      </c>
      <c r="F30" s="60">
        <v>200000</v>
      </c>
      <c r="G30" s="60"/>
      <c r="H30" s="60"/>
      <c r="I30" s="53"/>
      <c r="J30" s="52"/>
      <c r="K30" s="53"/>
      <c r="L30" s="53"/>
      <c r="M30" s="53"/>
      <c r="N30" s="53"/>
      <c r="O30" s="53"/>
      <c r="P30" s="52">
        <f>E30+J30</f>
        <v>200000</v>
      </c>
    </row>
    <row r="31" spans="1:18" ht="24.75" customHeight="1" x14ac:dyDescent="0.2">
      <c r="A31" s="129" t="s">
        <v>185</v>
      </c>
      <c r="B31" s="61">
        <v>8240</v>
      </c>
      <c r="C31" s="62" t="s">
        <v>187</v>
      </c>
      <c r="D31" s="58" t="s">
        <v>188</v>
      </c>
      <c r="E31" s="59">
        <v>484000</v>
      </c>
      <c r="F31" s="60">
        <v>484000</v>
      </c>
      <c r="G31" s="60"/>
      <c r="H31" s="60">
        <v>89000</v>
      </c>
      <c r="I31" s="53"/>
      <c r="J31" s="52"/>
      <c r="K31" s="53"/>
      <c r="L31" s="53"/>
      <c r="M31" s="53"/>
      <c r="N31" s="53"/>
      <c r="O31" s="53"/>
      <c r="P31" s="52">
        <f>E31+J31</f>
        <v>484000</v>
      </c>
      <c r="Q31" s="66"/>
      <c r="R31" s="167"/>
    </row>
    <row r="32" spans="1:18" ht="52.5" customHeight="1" x14ac:dyDescent="0.2">
      <c r="A32" s="129"/>
      <c r="B32" s="61"/>
      <c r="C32" s="62"/>
      <c r="D32" s="58" t="s">
        <v>186</v>
      </c>
      <c r="E32" s="59">
        <v>484000</v>
      </c>
      <c r="F32" s="60">
        <v>484000</v>
      </c>
      <c r="G32" s="60"/>
      <c r="H32" s="60"/>
      <c r="I32" s="53"/>
      <c r="J32" s="52"/>
      <c r="K32" s="53"/>
      <c r="L32" s="53"/>
      <c r="M32" s="53"/>
      <c r="N32" s="53"/>
      <c r="O32" s="53"/>
      <c r="P32" s="52">
        <f>E32+J32</f>
        <v>484000</v>
      </c>
    </row>
    <row r="33" spans="1:19" ht="38.25" x14ac:dyDescent="0.2">
      <c r="A33" s="49" t="s">
        <v>172</v>
      </c>
      <c r="B33" s="61">
        <v>9800</v>
      </c>
      <c r="C33" s="62" t="s">
        <v>29</v>
      </c>
      <c r="D33" s="51" t="s">
        <v>173</v>
      </c>
      <c r="E33" s="59">
        <v>60000</v>
      </c>
      <c r="F33" s="60">
        <v>60000</v>
      </c>
      <c r="G33" s="60"/>
      <c r="H33" s="60"/>
      <c r="I33" s="53"/>
      <c r="J33" s="52"/>
      <c r="K33" s="53"/>
      <c r="L33" s="53"/>
      <c r="M33" s="53"/>
      <c r="N33" s="53"/>
      <c r="O33" s="53"/>
      <c r="P33" s="52">
        <f t="shared" ref="P33:P51" si="2">E33+J33</f>
        <v>60000</v>
      </c>
      <c r="S33" s="69"/>
    </row>
    <row r="34" spans="1:19" ht="42" customHeight="1" x14ac:dyDescent="0.2">
      <c r="A34" s="49"/>
      <c r="B34" s="61"/>
      <c r="C34" s="62"/>
      <c r="D34" s="70" t="s">
        <v>174</v>
      </c>
      <c r="E34" s="59">
        <v>60000</v>
      </c>
      <c r="F34" s="60">
        <v>60000</v>
      </c>
      <c r="G34" s="60"/>
      <c r="H34" s="60"/>
      <c r="I34" s="53"/>
      <c r="J34" s="52"/>
      <c r="K34" s="53"/>
      <c r="L34" s="53"/>
      <c r="M34" s="53"/>
      <c r="N34" s="53"/>
      <c r="O34" s="53"/>
      <c r="P34" s="52">
        <f t="shared" si="2"/>
        <v>60000</v>
      </c>
      <c r="Q34" s="163"/>
      <c r="S34" s="69"/>
    </row>
    <row r="35" spans="1:19" ht="51" x14ac:dyDescent="0.2">
      <c r="A35" s="49"/>
      <c r="B35" s="61"/>
      <c r="C35" s="62"/>
      <c r="D35" s="70" t="s">
        <v>175</v>
      </c>
      <c r="E35" s="59">
        <v>0</v>
      </c>
      <c r="F35" s="60">
        <v>0</v>
      </c>
      <c r="G35" s="60"/>
      <c r="H35" s="60"/>
      <c r="I35" s="53"/>
      <c r="J35" s="52"/>
      <c r="K35" s="53"/>
      <c r="L35" s="53"/>
      <c r="M35" s="53"/>
      <c r="N35" s="53"/>
      <c r="O35" s="53"/>
      <c r="P35" s="52">
        <f t="shared" si="2"/>
        <v>0</v>
      </c>
      <c r="S35" s="69"/>
    </row>
    <row r="36" spans="1:19" x14ac:dyDescent="0.2">
      <c r="A36" s="79" t="s">
        <v>60</v>
      </c>
      <c r="B36" s="80"/>
      <c r="C36" s="81"/>
      <c r="D36" s="82" t="s">
        <v>153</v>
      </c>
      <c r="E36" s="83">
        <f>E37</f>
        <v>79767308</v>
      </c>
      <c r="F36" s="83">
        <f>F37</f>
        <v>79767308</v>
      </c>
      <c r="G36" s="83">
        <f>G37</f>
        <v>53146060</v>
      </c>
      <c r="H36" s="83">
        <f>H37</f>
        <v>11351108</v>
      </c>
      <c r="I36" s="83">
        <v>0</v>
      </c>
      <c r="J36" s="83">
        <f>J37</f>
        <v>8356800</v>
      </c>
      <c r="K36" s="83">
        <f>K37</f>
        <v>7000000</v>
      </c>
      <c r="L36" s="83">
        <f>L37</f>
        <v>1356800</v>
      </c>
      <c r="M36" s="83">
        <v>0</v>
      </c>
      <c r="N36" s="83">
        <v>0</v>
      </c>
      <c r="O36" s="83">
        <f>O37</f>
        <v>7000000</v>
      </c>
      <c r="P36" s="83">
        <f t="shared" si="2"/>
        <v>88124108</v>
      </c>
    </row>
    <row r="37" spans="1:19" x14ac:dyDescent="0.2">
      <c r="A37" s="43" t="s">
        <v>61</v>
      </c>
      <c r="B37" s="44"/>
      <c r="C37" s="45"/>
      <c r="D37" s="46" t="s">
        <v>154</v>
      </c>
      <c r="E37" s="47">
        <f>E38+E39+E40+E41+E43+E44+E45+E46+E47+E48+E49+E42</f>
        <v>79767308</v>
      </c>
      <c r="F37" s="48">
        <f>F38+F39+F40+F41+F43+F44+F45+F46+F47+F48+F49+F42</f>
        <v>79767308</v>
      </c>
      <c r="G37" s="48">
        <f>G38+G39+G40+G41+G43+G44+G45+G46+G47+G48+G49</f>
        <v>53146060</v>
      </c>
      <c r="H37" s="48">
        <f>H38+H39+H40+H41+H43+H44+H45+H46+H47+H48+H49</f>
        <v>11351108</v>
      </c>
      <c r="I37" s="48">
        <v>0</v>
      </c>
      <c r="J37" s="47">
        <f>J38+J39+J40+J41+J43+J44+J45+J46+J47+J48+J49+J42</f>
        <v>8356800</v>
      </c>
      <c r="K37" s="48">
        <f>K38+K39+K40+K41+K43+K44+K45+K46+K47+K48+K49+K42</f>
        <v>7000000</v>
      </c>
      <c r="L37" s="48">
        <f>L38+L39+L40+L41+L43+L44+L45+L46+L47+L48+L49</f>
        <v>1356800</v>
      </c>
      <c r="M37" s="48">
        <v>0</v>
      </c>
      <c r="N37" s="48">
        <v>0</v>
      </c>
      <c r="O37" s="48">
        <f>O38+O39+O40+O41+O43+O44+O45+O46+O47+O48+O49+O42</f>
        <v>7000000</v>
      </c>
      <c r="P37" s="47">
        <f t="shared" si="2"/>
        <v>88124108</v>
      </c>
    </row>
    <row r="38" spans="1:19" ht="38.25" x14ac:dyDescent="0.2">
      <c r="A38" s="49" t="s">
        <v>62</v>
      </c>
      <c r="B38" s="49" t="s">
        <v>63</v>
      </c>
      <c r="C38" s="50" t="s">
        <v>26</v>
      </c>
      <c r="D38" s="51" t="s">
        <v>64</v>
      </c>
      <c r="E38" s="52">
        <v>3175500</v>
      </c>
      <c r="F38" s="53">
        <v>3175500</v>
      </c>
      <c r="G38" s="53">
        <v>2458100</v>
      </c>
      <c r="H38" s="53">
        <v>67000</v>
      </c>
      <c r="I38" s="53">
        <v>0</v>
      </c>
      <c r="J38" s="52">
        <v>0</v>
      </c>
      <c r="K38" s="53">
        <v>0</v>
      </c>
      <c r="L38" s="53">
        <v>0</v>
      </c>
      <c r="M38" s="53">
        <v>0</v>
      </c>
      <c r="N38" s="53">
        <v>0</v>
      </c>
      <c r="O38" s="53"/>
      <c r="P38" s="52">
        <f t="shared" si="2"/>
        <v>3175500</v>
      </c>
    </row>
    <row r="39" spans="1:19" x14ac:dyDescent="0.2">
      <c r="A39" s="49" t="s">
        <v>65</v>
      </c>
      <c r="B39" s="49" t="s">
        <v>66</v>
      </c>
      <c r="C39" s="50" t="s">
        <v>67</v>
      </c>
      <c r="D39" s="51" t="s">
        <v>68</v>
      </c>
      <c r="E39" s="52">
        <v>14736508</v>
      </c>
      <c r="F39" s="53">
        <v>14736508</v>
      </c>
      <c r="G39" s="53">
        <v>9426200</v>
      </c>
      <c r="H39" s="53">
        <v>2278208</v>
      </c>
      <c r="I39" s="53">
        <v>0</v>
      </c>
      <c r="J39" s="52">
        <v>604000</v>
      </c>
      <c r="K39" s="53">
        <v>0</v>
      </c>
      <c r="L39" s="53">
        <v>604000</v>
      </c>
      <c r="M39" s="53">
        <v>0</v>
      </c>
      <c r="N39" s="53">
        <v>0</v>
      </c>
      <c r="O39" s="53">
        <v>0</v>
      </c>
      <c r="P39" s="52">
        <f t="shared" si="2"/>
        <v>15340508</v>
      </c>
      <c r="Q39" s="65"/>
    </row>
    <row r="40" spans="1:19" ht="25.5" x14ac:dyDescent="0.2">
      <c r="A40" s="49" t="s">
        <v>69</v>
      </c>
      <c r="B40" s="49" t="s">
        <v>70</v>
      </c>
      <c r="C40" s="50" t="s">
        <v>71</v>
      </c>
      <c r="D40" s="51" t="s">
        <v>72</v>
      </c>
      <c r="E40" s="52">
        <v>18362200</v>
      </c>
      <c r="F40" s="53">
        <v>18362200</v>
      </c>
      <c r="G40" s="53">
        <v>8592600</v>
      </c>
      <c r="H40" s="53">
        <v>5933000</v>
      </c>
      <c r="I40" s="53">
        <v>0</v>
      </c>
      <c r="J40" s="52">
        <v>3621000</v>
      </c>
      <c r="K40" s="53">
        <v>3000000</v>
      </c>
      <c r="L40" s="53">
        <v>621000</v>
      </c>
      <c r="M40" s="53">
        <v>0</v>
      </c>
      <c r="N40" s="53">
        <v>0</v>
      </c>
      <c r="O40" s="53">
        <v>3000000</v>
      </c>
      <c r="P40" s="52">
        <f t="shared" si="2"/>
        <v>21983200</v>
      </c>
      <c r="Q40" s="163"/>
    </row>
    <row r="41" spans="1:19" ht="25.5" x14ac:dyDescent="0.2">
      <c r="A41" s="49" t="s">
        <v>73</v>
      </c>
      <c r="B41" s="49" t="s">
        <v>74</v>
      </c>
      <c r="C41" s="50" t="s">
        <v>71</v>
      </c>
      <c r="D41" s="51" t="s">
        <v>72</v>
      </c>
      <c r="E41" s="52">
        <v>30977200</v>
      </c>
      <c r="F41" s="53">
        <v>30977200</v>
      </c>
      <c r="G41" s="53">
        <v>25402430</v>
      </c>
      <c r="H41" s="53">
        <v>0</v>
      </c>
      <c r="I41" s="53">
        <v>0</v>
      </c>
      <c r="J41" s="52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2">
        <f t="shared" si="2"/>
        <v>30977200</v>
      </c>
    </row>
    <row r="42" spans="1:19" ht="25.5" x14ac:dyDescent="0.2">
      <c r="A42" s="130" t="s">
        <v>191</v>
      </c>
      <c r="B42" s="49">
        <v>1061</v>
      </c>
      <c r="C42" s="131" t="s">
        <v>71</v>
      </c>
      <c r="D42" s="51" t="s">
        <v>72</v>
      </c>
      <c r="E42" s="52">
        <v>81000</v>
      </c>
      <c r="F42" s="53">
        <v>81000</v>
      </c>
      <c r="G42" s="53"/>
      <c r="H42" s="53"/>
      <c r="I42" s="53"/>
      <c r="J42" s="52">
        <v>4000000</v>
      </c>
      <c r="K42" s="53">
        <v>4000000</v>
      </c>
      <c r="L42" s="53"/>
      <c r="M42" s="53"/>
      <c r="N42" s="53"/>
      <c r="O42" s="53">
        <v>4000000</v>
      </c>
      <c r="P42" s="52">
        <f>E42+J42</f>
        <v>4081000</v>
      </c>
      <c r="Q42" s="163"/>
    </row>
    <row r="43" spans="1:19" ht="38.25" x14ac:dyDescent="0.2">
      <c r="A43" s="49" t="s">
        <v>75</v>
      </c>
      <c r="B43" s="49" t="s">
        <v>76</v>
      </c>
      <c r="C43" s="50" t="s">
        <v>77</v>
      </c>
      <c r="D43" s="51" t="s">
        <v>78</v>
      </c>
      <c r="E43" s="52">
        <v>4662000</v>
      </c>
      <c r="F43" s="53">
        <v>4662000</v>
      </c>
      <c r="G43" s="53">
        <v>1797500</v>
      </c>
      <c r="H43" s="53">
        <v>2390900</v>
      </c>
      <c r="I43" s="53">
        <v>0</v>
      </c>
      <c r="J43" s="52">
        <v>85000</v>
      </c>
      <c r="K43" s="53">
        <v>0</v>
      </c>
      <c r="L43" s="53">
        <v>85000</v>
      </c>
      <c r="M43" s="53">
        <v>0</v>
      </c>
      <c r="N43" s="53">
        <v>0</v>
      </c>
      <c r="O43" s="53">
        <v>0</v>
      </c>
      <c r="P43" s="52">
        <f t="shared" si="2"/>
        <v>4747000</v>
      </c>
    </row>
    <row r="44" spans="1:19" ht="25.5" x14ac:dyDescent="0.2">
      <c r="A44" s="49" t="s">
        <v>79</v>
      </c>
      <c r="B44" s="49" t="s">
        <v>80</v>
      </c>
      <c r="C44" s="50" t="s">
        <v>77</v>
      </c>
      <c r="D44" s="51" t="s">
        <v>155</v>
      </c>
      <c r="E44" s="52">
        <v>3335000</v>
      </c>
      <c r="F44" s="53">
        <v>3335000</v>
      </c>
      <c r="G44" s="53">
        <v>2250000</v>
      </c>
      <c r="H44" s="53">
        <v>460200</v>
      </c>
      <c r="I44" s="53">
        <v>0</v>
      </c>
      <c r="J44" s="52">
        <v>46800</v>
      </c>
      <c r="K44" s="53">
        <v>0</v>
      </c>
      <c r="L44" s="53">
        <v>46800</v>
      </c>
      <c r="M44" s="53">
        <v>0</v>
      </c>
      <c r="N44" s="53">
        <v>0</v>
      </c>
      <c r="O44" s="53">
        <v>0</v>
      </c>
      <c r="P44" s="52">
        <f t="shared" si="2"/>
        <v>3381800</v>
      </c>
    </row>
    <row r="45" spans="1:19" x14ac:dyDescent="0.2">
      <c r="A45" s="49" t="s">
        <v>143</v>
      </c>
      <c r="B45" s="49" t="s">
        <v>156</v>
      </c>
      <c r="C45" s="50" t="s">
        <v>82</v>
      </c>
      <c r="D45" s="51" t="s">
        <v>144</v>
      </c>
      <c r="E45" s="52">
        <v>60000</v>
      </c>
      <c r="F45" s="53">
        <v>60000</v>
      </c>
      <c r="G45" s="53">
        <v>0</v>
      </c>
      <c r="H45" s="53">
        <v>0</v>
      </c>
      <c r="I45" s="53">
        <v>0</v>
      </c>
      <c r="J45" s="52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2">
        <f t="shared" si="2"/>
        <v>60000</v>
      </c>
    </row>
    <row r="46" spans="1:19" ht="38.25" x14ac:dyDescent="0.2">
      <c r="A46" s="49" t="s">
        <v>83</v>
      </c>
      <c r="B46" s="49" t="s">
        <v>84</v>
      </c>
      <c r="C46" s="50" t="s">
        <v>82</v>
      </c>
      <c r="D46" s="51" t="s">
        <v>85</v>
      </c>
      <c r="E46" s="52">
        <v>1107400</v>
      </c>
      <c r="F46" s="53">
        <v>1107400</v>
      </c>
      <c r="G46" s="53">
        <v>907700</v>
      </c>
      <c r="H46" s="53">
        <v>0</v>
      </c>
      <c r="I46" s="53">
        <v>0</v>
      </c>
      <c r="J46" s="52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2">
        <f t="shared" si="2"/>
        <v>1107400</v>
      </c>
    </row>
    <row r="47" spans="1:19" ht="51" x14ac:dyDescent="0.2">
      <c r="A47" s="49" t="s">
        <v>86</v>
      </c>
      <c r="B47" s="49" t="s">
        <v>87</v>
      </c>
      <c r="C47" s="50" t="s">
        <v>82</v>
      </c>
      <c r="D47" s="51" t="s">
        <v>88</v>
      </c>
      <c r="E47" s="52">
        <v>226800</v>
      </c>
      <c r="F47" s="53">
        <v>226800</v>
      </c>
      <c r="G47" s="60">
        <v>139530</v>
      </c>
      <c r="H47" s="53">
        <v>0</v>
      </c>
      <c r="I47" s="53">
        <v>0</v>
      </c>
      <c r="J47" s="52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2">
        <f t="shared" si="2"/>
        <v>226800</v>
      </c>
    </row>
    <row r="48" spans="1:19" x14ac:dyDescent="0.2">
      <c r="A48" s="49" t="s">
        <v>89</v>
      </c>
      <c r="B48" s="49" t="s">
        <v>90</v>
      </c>
      <c r="C48" s="50" t="s">
        <v>91</v>
      </c>
      <c r="D48" s="51" t="s">
        <v>92</v>
      </c>
      <c r="E48" s="52">
        <v>868300</v>
      </c>
      <c r="F48" s="53">
        <v>868300</v>
      </c>
      <c r="G48" s="53">
        <v>598000</v>
      </c>
      <c r="H48" s="53">
        <v>100800</v>
      </c>
      <c r="I48" s="53">
        <v>0</v>
      </c>
      <c r="J48" s="52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2">
        <f t="shared" si="2"/>
        <v>868300</v>
      </c>
    </row>
    <row r="49" spans="1:21" ht="38.25" x14ac:dyDescent="0.2">
      <c r="A49" s="49" t="s">
        <v>93</v>
      </c>
      <c r="B49" s="49" t="s">
        <v>94</v>
      </c>
      <c r="C49" s="50" t="s">
        <v>95</v>
      </c>
      <c r="D49" s="51" t="s">
        <v>96</v>
      </c>
      <c r="E49" s="52">
        <v>2175400</v>
      </c>
      <c r="F49" s="53">
        <v>2175400</v>
      </c>
      <c r="G49" s="53">
        <v>1574000</v>
      </c>
      <c r="H49" s="53">
        <v>121000</v>
      </c>
      <c r="I49" s="53">
        <v>0</v>
      </c>
      <c r="J49" s="52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2">
        <f t="shared" si="2"/>
        <v>2175400</v>
      </c>
    </row>
    <row r="50" spans="1:21" ht="25.5" x14ac:dyDescent="0.2">
      <c r="A50" s="84" t="s">
        <v>171</v>
      </c>
      <c r="B50" s="84"/>
      <c r="C50" s="85"/>
      <c r="D50" s="86" t="s">
        <v>170</v>
      </c>
      <c r="E50" s="87">
        <f>E51+E52+E53+E54+E55+E56+E57+E59+E58</f>
        <v>8662046.5800000001</v>
      </c>
      <c r="F50" s="88">
        <f>F51+F52+F53+F54+F55+F56+F57+F59+F58</f>
        <v>8662046.5800000001</v>
      </c>
      <c r="G50" s="88">
        <f>G51+G52+G53+G54+G55+G56+G57+G59</f>
        <v>2599400</v>
      </c>
      <c r="H50" s="88">
        <f>H51+H52+H53+H54+H55+H56+H57+H59</f>
        <v>61200</v>
      </c>
      <c r="I50" s="88"/>
      <c r="J50" s="88">
        <f>J51+J52+J53+J54+J55+J56+J57+J59</f>
        <v>8675.18</v>
      </c>
      <c r="K50" s="88">
        <f>K51+K52+K53+K54+K55+K56+K57+K59</f>
        <v>0</v>
      </c>
      <c r="L50" s="88">
        <f>L51+L52+L53+L54+L55+L56+L57+L59</f>
        <v>8675.18</v>
      </c>
      <c r="M50" s="88"/>
      <c r="N50" s="88"/>
      <c r="O50" s="88"/>
      <c r="P50" s="88">
        <f t="shared" si="2"/>
        <v>8670721.7599999998</v>
      </c>
    </row>
    <row r="51" spans="1:21" ht="38.25" x14ac:dyDescent="0.2">
      <c r="A51" s="61" t="s">
        <v>161</v>
      </c>
      <c r="B51" s="61" t="s">
        <v>63</v>
      </c>
      <c r="C51" s="62" t="s">
        <v>26</v>
      </c>
      <c r="D51" s="58" t="s">
        <v>64</v>
      </c>
      <c r="E51" s="59">
        <v>1718104</v>
      </c>
      <c r="F51" s="60">
        <v>1718104</v>
      </c>
      <c r="G51" s="60">
        <v>1221400</v>
      </c>
      <c r="H51" s="60">
        <v>17200</v>
      </c>
      <c r="I51" s="60"/>
      <c r="J51" s="59"/>
      <c r="K51" s="60">
        <f>K52+K53+K54+K55+K56+K57+K59</f>
        <v>0</v>
      </c>
      <c r="L51" s="60"/>
      <c r="M51" s="60"/>
      <c r="N51" s="60"/>
      <c r="O51" s="60"/>
      <c r="P51" s="59">
        <f t="shared" si="2"/>
        <v>1718104</v>
      </c>
      <c r="R51" s="65"/>
    </row>
    <row r="52" spans="1:21" ht="25.5" x14ac:dyDescent="0.2">
      <c r="A52" s="61" t="s">
        <v>162</v>
      </c>
      <c r="B52" s="61" t="s">
        <v>33</v>
      </c>
      <c r="C52" s="62" t="s">
        <v>34</v>
      </c>
      <c r="D52" s="58" t="s">
        <v>35</v>
      </c>
      <c r="E52" s="59">
        <f>F52</f>
        <v>2905125.14</v>
      </c>
      <c r="F52" s="60">
        <v>2905125.14</v>
      </c>
      <c r="G52" s="60">
        <v>0</v>
      </c>
      <c r="H52" s="60">
        <v>0</v>
      </c>
      <c r="I52" s="60">
        <v>0</v>
      </c>
      <c r="J52" s="59">
        <v>0</v>
      </c>
      <c r="K52" s="60"/>
      <c r="L52" s="60">
        <v>0</v>
      </c>
      <c r="M52" s="60">
        <v>0</v>
      </c>
      <c r="N52" s="60">
        <v>0</v>
      </c>
      <c r="O52" s="60">
        <v>0</v>
      </c>
      <c r="P52" s="59">
        <f t="shared" si="0"/>
        <v>2905125.14</v>
      </c>
      <c r="Q52" s="163"/>
      <c r="R52" s="205"/>
      <c r="S52" s="205"/>
      <c r="T52" s="205"/>
    </row>
    <row r="53" spans="1:21" ht="38.25" x14ac:dyDescent="0.2">
      <c r="A53" s="61" t="s">
        <v>163</v>
      </c>
      <c r="B53" s="61" t="s">
        <v>37</v>
      </c>
      <c r="C53" s="62" t="s">
        <v>38</v>
      </c>
      <c r="D53" s="58" t="s">
        <v>39</v>
      </c>
      <c r="E53" s="59">
        <v>1513433.94</v>
      </c>
      <c r="F53" s="60">
        <v>1513433.94</v>
      </c>
      <c r="G53" s="60">
        <v>0</v>
      </c>
      <c r="H53" s="60">
        <v>0</v>
      </c>
      <c r="I53" s="60">
        <v>0</v>
      </c>
      <c r="J53" s="59">
        <v>0</v>
      </c>
      <c r="K53" s="60">
        <v>0</v>
      </c>
      <c r="L53" s="60">
        <v>0</v>
      </c>
      <c r="M53" s="60">
        <v>0</v>
      </c>
      <c r="N53" s="60">
        <v>0</v>
      </c>
      <c r="O53" s="60">
        <v>0</v>
      </c>
      <c r="P53" s="59">
        <f t="shared" si="0"/>
        <v>1513433.94</v>
      </c>
      <c r="Q53" s="164"/>
      <c r="R53" s="142"/>
      <c r="S53" s="142"/>
      <c r="T53" s="142"/>
      <c r="U53" s="142"/>
    </row>
    <row r="54" spans="1:21" ht="25.5" x14ac:dyDescent="0.2">
      <c r="A54" s="61" t="s">
        <v>164</v>
      </c>
      <c r="B54" s="61" t="s">
        <v>146</v>
      </c>
      <c r="C54" s="62" t="s">
        <v>147</v>
      </c>
      <c r="D54" s="58" t="s">
        <v>122</v>
      </c>
      <c r="E54" s="59">
        <v>5000</v>
      </c>
      <c r="F54" s="60">
        <v>5000</v>
      </c>
      <c r="G54" s="60">
        <v>0</v>
      </c>
      <c r="H54" s="60">
        <v>0</v>
      </c>
      <c r="I54" s="60">
        <v>0</v>
      </c>
      <c r="J54" s="59">
        <v>0</v>
      </c>
      <c r="K54" s="60">
        <v>0</v>
      </c>
      <c r="L54" s="60">
        <v>0</v>
      </c>
      <c r="M54" s="60">
        <v>0</v>
      </c>
      <c r="N54" s="60">
        <v>0</v>
      </c>
      <c r="O54" s="60">
        <v>0</v>
      </c>
      <c r="P54" s="59">
        <f t="shared" si="0"/>
        <v>5000</v>
      </c>
    </row>
    <row r="55" spans="1:21" ht="25.5" x14ac:dyDescent="0.2">
      <c r="A55" s="61" t="s">
        <v>165</v>
      </c>
      <c r="B55" s="61" t="s">
        <v>148</v>
      </c>
      <c r="C55" s="62" t="s">
        <v>76</v>
      </c>
      <c r="D55" s="58" t="s">
        <v>149</v>
      </c>
      <c r="E55" s="59">
        <v>22000</v>
      </c>
      <c r="F55" s="60">
        <v>22000</v>
      </c>
      <c r="G55" s="60">
        <v>0</v>
      </c>
      <c r="H55" s="60">
        <v>0</v>
      </c>
      <c r="I55" s="60">
        <v>0</v>
      </c>
      <c r="J55" s="59">
        <v>0</v>
      </c>
      <c r="K55" s="60">
        <v>0</v>
      </c>
      <c r="L55" s="60">
        <v>0</v>
      </c>
      <c r="M55" s="60">
        <v>0</v>
      </c>
      <c r="N55" s="60">
        <v>0</v>
      </c>
      <c r="O55" s="60">
        <v>0</v>
      </c>
      <c r="P55" s="59">
        <f t="shared" si="0"/>
        <v>22000</v>
      </c>
    </row>
    <row r="56" spans="1:21" ht="51" x14ac:dyDescent="0.2">
      <c r="A56" s="61" t="s">
        <v>166</v>
      </c>
      <c r="B56" s="61" t="s">
        <v>41</v>
      </c>
      <c r="C56" s="62" t="s">
        <v>42</v>
      </c>
      <c r="D56" s="58" t="s">
        <v>43</v>
      </c>
      <c r="E56" s="59">
        <v>1736200</v>
      </c>
      <c r="F56" s="60">
        <v>1736200</v>
      </c>
      <c r="G56" s="60">
        <v>1378000</v>
      </c>
      <c r="H56" s="60">
        <v>44000</v>
      </c>
      <c r="I56" s="60">
        <v>0</v>
      </c>
      <c r="J56" s="59">
        <v>8675.18</v>
      </c>
      <c r="K56" s="60">
        <v>0</v>
      </c>
      <c r="L56" s="60">
        <v>8675.18</v>
      </c>
      <c r="M56" s="60">
        <v>0</v>
      </c>
      <c r="N56" s="60">
        <v>0</v>
      </c>
      <c r="O56" s="60">
        <v>0</v>
      </c>
      <c r="P56" s="59">
        <f t="shared" si="0"/>
        <v>1744875.18</v>
      </c>
    </row>
    <row r="57" spans="1:21" ht="76.5" x14ac:dyDescent="0.2">
      <c r="A57" s="61" t="s">
        <v>167</v>
      </c>
      <c r="B57" s="61" t="s">
        <v>150</v>
      </c>
      <c r="C57" s="62" t="s">
        <v>66</v>
      </c>
      <c r="D57" s="58" t="s">
        <v>151</v>
      </c>
      <c r="E57" s="59">
        <v>43583.5</v>
      </c>
      <c r="F57" s="60">
        <v>43583.5</v>
      </c>
      <c r="G57" s="60">
        <v>0</v>
      </c>
      <c r="H57" s="60">
        <v>0</v>
      </c>
      <c r="I57" s="60">
        <v>0</v>
      </c>
      <c r="J57" s="59">
        <v>0</v>
      </c>
      <c r="K57" s="60">
        <v>0</v>
      </c>
      <c r="L57" s="60">
        <v>0</v>
      </c>
      <c r="M57" s="60">
        <v>0</v>
      </c>
      <c r="N57" s="60">
        <v>0</v>
      </c>
      <c r="O57" s="60">
        <v>0</v>
      </c>
      <c r="P57" s="59">
        <f t="shared" si="0"/>
        <v>43583.5</v>
      </c>
      <c r="Q57" s="167"/>
    </row>
    <row r="58" spans="1:21" ht="51" x14ac:dyDescent="0.2">
      <c r="A58" s="139" t="s">
        <v>194</v>
      </c>
      <c r="B58" s="134">
        <v>3230</v>
      </c>
      <c r="C58" s="135">
        <v>1070</v>
      </c>
      <c r="D58" s="140" t="s">
        <v>195</v>
      </c>
      <c r="E58" s="136">
        <v>90000</v>
      </c>
      <c r="F58" s="141">
        <v>90000</v>
      </c>
      <c r="G58" s="60"/>
      <c r="H58" s="60"/>
      <c r="I58" s="60"/>
      <c r="J58" s="59"/>
      <c r="K58" s="60"/>
      <c r="L58" s="60"/>
      <c r="M58" s="60"/>
      <c r="N58" s="60"/>
      <c r="O58" s="60"/>
      <c r="P58" s="136">
        <v>60000</v>
      </c>
      <c r="Q58" s="65"/>
      <c r="R58" s="205"/>
      <c r="S58" s="205"/>
    </row>
    <row r="59" spans="1:21" ht="25.5" x14ac:dyDescent="0.2">
      <c r="A59" s="61" t="s">
        <v>168</v>
      </c>
      <c r="B59" s="61" t="s">
        <v>49</v>
      </c>
      <c r="C59" s="62" t="s">
        <v>50</v>
      </c>
      <c r="D59" s="58" t="s">
        <v>51</v>
      </c>
      <c r="E59" s="59">
        <v>628600</v>
      </c>
      <c r="F59" s="60">
        <v>628600</v>
      </c>
      <c r="G59" s="60">
        <v>0</v>
      </c>
      <c r="H59" s="60">
        <v>0</v>
      </c>
      <c r="I59" s="60">
        <v>0</v>
      </c>
      <c r="J59" s="59">
        <v>0</v>
      </c>
      <c r="K59" s="60">
        <v>0</v>
      </c>
      <c r="L59" s="60">
        <v>0</v>
      </c>
      <c r="M59" s="60">
        <v>0</v>
      </c>
      <c r="N59" s="60">
        <v>0</v>
      </c>
      <c r="O59" s="60">
        <v>0</v>
      </c>
      <c r="P59" s="59">
        <f t="shared" si="0"/>
        <v>628600</v>
      </c>
      <c r="Q59" s="167"/>
    </row>
    <row r="60" spans="1:21" ht="38.25" x14ac:dyDescent="0.2">
      <c r="A60" s="84">
        <v>1500000</v>
      </c>
      <c r="B60" s="84"/>
      <c r="C60" s="85"/>
      <c r="D60" s="86" t="s">
        <v>169</v>
      </c>
      <c r="E60" s="88">
        <f>E61+E62+E63+E65+E66+E68+E67</f>
        <v>6816404</v>
      </c>
      <c r="F60" s="88">
        <f>F61+F62+F63+F65+F66+F68+F67</f>
        <v>6816404</v>
      </c>
      <c r="G60" s="88">
        <f>G61+G62+G63+G65+G66+G68</f>
        <v>3200900</v>
      </c>
      <c r="H60" s="88">
        <f>H61+H62+H63+H65+H66+H68</f>
        <v>935200</v>
      </c>
      <c r="I60" s="88"/>
      <c r="J60" s="88">
        <f>J61+J62+J63+J65+J66+J68+J64</f>
        <v>656346.64</v>
      </c>
      <c r="K60" s="88">
        <f>K61+K62+K63+K65+K66+K68</f>
        <v>350000</v>
      </c>
      <c r="L60" s="88">
        <f>L61+L62+L63+L65+L66+L68+L64</f>
        <v>306346.64</v>
      </c>
      <c r="M60" s="88"/>
      <c r="N60" s="88"/>
      <c r="O60" s="88">
        <v>350000</v>
      </c>
      <c r="P60" s="88">
        <f>E60+J60</f>
        <v>7472750.6399999997</v>
      </c>
    </row>
    <row r="61" spans="1:21" ht="38.25" x14ac:dyDescent="0.2">
      <c r="A61" s="61">
        <v>1510160</v>
      </c>
      <c r="B61" s="61" t="s">
        <v>63</v>
      </c>
      <c r="C61" s="62" t="s">
        <v>26</v>
      </c>
      <c r="D61" s="58" t="s">
        <v>64</v>
      </c>
      <c r="E61" s="59">
        <v>2911304</v>
      </c>
      <c r="F61" s="60">
        <v>2911304</v>
      </c>
      <c r="G61" s="60">
        <v>2292900</v>
      </c>
      <c r="H61" s="60">
        <v>54700</v>
      </c>
      <c r="I61" s="60"/>
      <c r="J61" s="59"/>
      <c r="K61" s="60"/>
      <c r="L61" s="60"/>
      <c r="M61" s="60"/>
      <c r="N61" s="60"/>
      <c r="O61" s="60"/>
      <c r="P61" s="59">
        <f>E61+J61</f>
        <v>2911304</v>
      </c>
    </row>
    <row r="62" spans="1:21" x14ac:dyDescent="0.2">
      <c r="A62" s="61">
        <v>1510180</v>
      </c>
      <c r="B62" s="61" t="s">
        <v>29</v>
      </c>
      <c r="C62" s="62" t="s">
        <v>30</v>
      </c>
      <c r="D62" s="58" t="s">
        <v>31</v>
      </c>
      <c r="E62" s="59">
        <v>984200</v>
      </c>
      <c r="F62" s="78">
        <v>984200</v>
      </c>
      <c r="G62" s="60">
        <v>778000</v>
      </c>
      <c r="H62" s="60"/>
      <c r="I62" s="60"/>
      <c r="J62" s="59"/>
      <c r="K62" s="60"/>
      <c r="L62" s="60"/>
      <c r="M62" s="60"/>
      <c r="N62" s="60"/>
      <c r="O62" s="60"/>
      <c r="P62" s="59">
        <f>E62+J62</f>
        <v>984200</v>
      </c>
    </row>
    <row r="63" spans="1:21" x14ac:dyDescent="0.2">
      <c r="A63" s="61">
        <v>1516030</v>
      </c>
      <c r="B63" s="61" t="s">
        <v>53</v>
      </c>
      <c r="C63" s="62" t="s">
        <v>54</v>
      </c>
      <c r="D63" s="58" t="s">
        <v>55</v>
      </c>
      <c r="E63" s="59">
        <v>1810900</v>
      </c>
      <c r="F63" s="78">
        <v>1810900</v>
      </c>
      <c r="G63" s="60">
        <v>130000</v>
      </c>
      <c r="H63" s="60">
        <v>880500</v>
      </c>
      <c r="I63" s="60">
        <v>0</v>
      </c>
      <c r="J63" s="59">
        <v>70946.64</v>
      </c>
      <c r="K63" s="60">
        <v>0</v>
      </c>
      <c r="L63" s="60">
        <v>70946.64</v>
      </c>
      <c r="M63" s="60">
        <v>0</v>
      </c>
      <c r="N63" s="60">
        <v>0</v>
      </c>
      <c r="O63" s="60">
        <v>0</v>
      </c>
      <c r="P63" s="59">
        <f t="shared" si="0"/>
        <v>1881846.64</v>
      </c>
    </row>
    <row r="64" spans="1:21" x14ac:dyDescent="0.2">
      <c r="A64" s="61"/>
      <c r="B64" s="61">
        <v>7130</v>
      </c>
      <c r="C64" s="170" t="s">
        <v>226</v>
      </c>
      <c r="D64" s="177" t="s">
        <v>227</v>
      </c>
      <c r="E64" s="59"/>
      <c r="F64" s="60"/>
      <c r="G64" s="60"/>
      <c r="H64" s="60"/>
      <c r="I64" s="60"/>
      <c r="J64" s="59">
        <v>84000</v>
      </c>
      <c r="K64" s="60"/>
      <c r="L64" s="78">
        <v>84000</v>
      </c>
      <c r="M64" s="60"/>
      <c r="N64" s="60"/>
      <c r="O64" s="60"/>
      <c r="P64" s="59">
        <v>84000</v>
      </c>
    </row>
    <row r="65" spans="1:17" ht="25.5" x14ac:dyDescent="0.2">
      <c r="A65" s="61">
        <v>1517350</v>
      </c>
      <c r="B65" s="61" t="s">
        <v>152</v>
      </c>
      <c r="C65" s="62" t="s">
        <v>114</v>
      </c>
      <c r="D65" s="58" t="s">
        <v>134</v>
      </c>
      <c r="E65" s="59">
        <v>0</v>
      </c>
      <c r="F65" s="78">
        <v>0</v>
      </c>
      <c r="G65" s="60">
        <v>0</v>
      </c>
      <c r="H65" s="60">
        <v>0</v>
      </c>
      <c r="I65" s="60">
        <v>0</v>
      </c>
      <c r="J65" s="59">
        <v>350000</v>
      </c>
      <c r="K65" s="60">
        <v>350000</v>
      </c>
      <c r="L65" s="60">
        <v>0</v>
      </c>
      <c r="M65" s="60">
        <v>0</v>
      </c>
      <c r="N65" s="60">
        <v>0</v>
      </c>
      <c r="O65" s="60">
        <v>350000</v>
      </c>
      <c r="P65" s="59">
        <f t="shared" si="0"/>
        <v>350000</v>
      </c>
    </row>
    <row r="66" spans="1:17" ht="38.25" x14ac:dyDescent="0.2">
      <c r="A66" s="61">
        <v>1517461</v>
      </c>
      <c r="B66" s="61" t="s">
        <v>126</v>
      </c>
      <c r="C66" s="62" t="s">
        <v>113</v>
      </c>
      <c r="D66" s="58" t="s">
        <v>127</v>
      </c>
      <c r="E66" s="59">
        <v>1100000</v>
      </c>
      <c r="F66" s="78">
        <v>1100000</v>
      </c>
      <c r="G66" s="60">
        <v>0</v>
      </c>
      <c r="H66" s="60">
        <v>0</v>
      </c>
      <c r="I66" s="60">
        <v>0</v>
      </c>
      <c r="J66" s="59">
        <v>0</v>
      </c>
      <c r="K66" s="60">
        <v>0</v>
      </c>
      <c r="L66" s="60">
        <v>0</v>
      </c>
      <c r="M66" s="60">
        <v>0</v>
      </c>
      <c r="N66" s="60">
        <v>0</v>
      </c>
      <c r="O66" s="60">
        <v>0</v>
      </c>
      <c r="P66" s="59">
        <f t="shared" si="0"/>
        <v>1100000</v>
      </c>
    </row>
    <row r="67" spans="1:17" ht="25.5" x14ac:dyDescent="0.2">
      <c r="A67" s="61"/>
      <c r="B67" s="61">
        <v>7610</v>
      </c>
      <c r="C67" s="62" t="s">
        <v>230</v>
      </c>
      <c r="D67" s="58" t="s">
        <v>231</v>
      </c>
      <c r="E67" s="59">
        <v>10000</v>
      </c>
      <c r="F67" s="60">
        <v>10000</v>
      </c>
      <c r="G67" s="60"/>
      <c r="H67" s="60"/>
      <c r="I67" s="60"/>
      <c r="J67" s="59"/>
      <c r="K67" s="60"/>
      <c r="L67" s="78"/>
      <c r="M67" s="60"/>
      <c r="N67" s="60"/>
      <c r="O67" s="60"/>
      <c r="P67" s="59">
        <v>10000</v>
      </c>
      <c r="Q67" s="167"/>
    </row>
    <row r="68" spans="1:17" ht="25.5" x14ac:dyDescent="0.2">
      <c r="A68" s="61">
        <v>1518340</v>
      </c>
      <c r="B68" s="61" t="s">
        <v>56</v>
      </c>
      <c r="C68" s="62" t="s">
        <v>57</v>
      </c>
      <c r="D68" s="58" t="s">
        <v>58</v>
      </c>
      <c r="E68" s="59">
        <v>0</v>
      </c>
      <c r="F68" s="60">
        <v>0</v>
      </c>
      <c r="G68" s="60">
        <v>0</v>
      </c>
      <c r="H68" s="60">
        <v>0</v>
      </c>
      <c r="I68" s="60">
        <v>0</v>
      </c>
      <c r="J68" s="59">
        <v>151400</v>
      </c>
      <c r="K68" s="60">
        <v>0</v>
      </c>
      <c r="L68" s="60">
        <v>151400</v>
      </c>
      <c r="M68" s="60">
        <v>0</v>
      </c>
      <c r="N68" s="60">
        <v>0</v>
      </c>
      <c r="O68" s="60">
        <v>0</v>
      </c>
      <c r="P68" s="59">
        <f t="shared" si="0"/>
        <v>151400</v>
      </c>
    </row>
    <row r="69" spans="1:17" ht="24" customHeight="1" x14ac:dyDescent="0.2">
      <c r="A69" s="61"/>
      <c r="B69" s="61"/>
      <c r="C69" s="62"/>
      <c r="D69" s="177" t="s">
        <v>229</v>
      </c>
      <c r="E69" s="59"/>
      <c r="F69" s="60"/>
      <c r="G69" s="60"/>
      <c r="H69" s="60"/>
      <c r="I69" s="60"/>
      <c r="J69" s="59"/>
      <c r="K69" s="60"/>
      <c r="L69" s="60"/>
      <c r="M69" s="60"/>
      <c r="N69" s="60"/>
      <c r="O69" s="60"/>
      <c r="P69" s="59"/>
    </row>
    <row r="70" spans="1:17" ht="24" x14ac:dyDescent="0.2">
      <c r="A70" s="61"/>
      <c r="B70" s="61"/>
      <c r="C70" s="170"/>
      <c r="D70" s="177" t="s">
        <v>228</v>
      </c>
      <c r="E70" s="59"/>
      <c r="F70" s="60"/>
      <c r="G70" s="60"/>
      <c r="H70" s="60"/>
      <c r="I70" s="60"/>
      <c r="J70" s="59">
        <v>84000</v>
      </c>
      <c r="K70" s="60"/>
      <c r="L70" s="78">
        <v>84000</v>
      </c>
      <c r="M70" s="60"/>
      <c r="N70" s="60"/>
      <c r="O70" s="60"/>
      <c r="P70" s="59">
        <v>84000</v>
      </c>
    </row>
    <row r="71" spans="1:17" ht="25.5" x14ac:dyDescent="0.2">
      <c r="A71" s="79" t="s">
        <v>97</v>
      </c>
      <c r="B71" s="80"/>
      <c r="C71" s="81"/>
      <c r="D71" s="82" t="s">
        <v>98</v>
      </c>
      <c r="E71" s="83">
        <f>E72</f>
        <v>1604700</v>
      </c>
      <c r="F71" s="83">
        <f>F72</f>
        <v>1604700</v>
      </c>
      <c r="G71" s="83">
        <v>718200</v>
      </c>
      <c r="H71" s="83">
        <v>39300</v>
      </c>
      <c r="I71" s="83">
        <v>0</v>
      </c>
      <c r="J71" s="83">
        <f>J72</f>
        <v>0</v>
      </c>
      <c r="K71" s="83">
        <f>K72</f>
        <v>0</v>
      </c>
      <c r="L71" s="83">
        <v>0</v>
      </c>
      <c r="M71" s="83">
        <v>0</v>
      </c>
      <c r="N71" s="83">
        <v>0</v>
      </c>
      <c r="O71" s="83">
        <f>O72</f>
        <v>0</v>
      </c>
      <c r="P71" s="83">
        <f t="shared" si="0"/>
        <v>1604700</v>
      </c>
    </row>
    <row r="72" spans="1:17" x14ac:dyDescent="0.2">
      <c r="A72" s="43" t="s">
        <v>99</v>
      </c>
      <c r="B72" s="44"/>
      <c r="C72" s="45"/>
      <c r="D72" s="46" t="s">
        <v>157</v>
      </c>
      <c r="E72" s="47">
        <f>E73+E74+E77+E75</f>
        <v>1604700</v>
      </c>
      <c r="F72" s="48">
        <f>F73+F74+F77+F75</f>
        <v>1604700</v>
      </c>
      <c r="G72" s="48">
        <v>718200</v>
      </c>
      <c r="H72" s="48">
        <v>39300</v>
      </c>
      <c r="I72" s="48">
        <v>0</v>
      </c>
      <c r="J72" s="47">
        <f>J73+J74+J77</f>
        <v>0</v>
      </c>
      <c r="K72" s="48">
        <f>K73+K74+K77</f>
        <v>0</v>
      </c>
      <c r="L72" s="48">
        <v>0</v>
      </c>
      <c r="M72" s="48">
        <v>0</v>
      </c>
      <c r="N72" s="48">
        <v>0</v>
      </c>
      <c r="O72" s="48">
        <f>O73+O74+O77</f>
        <v>0</v>
      </c>
      <c r="P72" s="47">
        <f t="shared" si="0"/>
        <v>1604700</v>
      </c>
    </row>
    <row r="73" spans="1:17" ht="38.25" x14ac:dyDescent="0.2">
      <c r="A73" s="49" t="s">
        <v>100</v>
      </c>
      <c r="B73" s="49" t="s">
        <v>63</v>
      </c>
      <c r="C73" s="50" t="s">
        <v>26</v>
      </c>
      <c r="D73" s="51" t="s">
        <v>64</v>
      </c>
      <c r="E73" s="52">
        <v>993700</v>
      </c>
      <c r="F73" s="53">
        <v>993700</v>
      </c>
      <c r="G73" s="53">
        <v>718200</v>
      </c>
      <c r="H73" s="53">
        <v>39300</v>
      </c>
      <c r="I73" s="53">
        <v>0</v>
      </c>
      <c r="J73" s="52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2">
        <f t="shared" si="0"/>
        <v>993700</v>
      </c>
    </row>
    <row r="74" spans="1:17" x14ac:dyDescent="0.2">
      <c r="A74" s="49" t="s">
        <v>158</v>
      </c>
      <c r="B74" s="49" t="s">
        <v>159</v>
      </c>
      <c r="C74" s="50" t="s">
        <v>30</v>
      </c>
      <c r="D74" s="51" t="s">
        <v>160</v>
      </c>
      <c r="E74" s="52">
        <v>410000</v>
      </c>
      <c r="F74" s="53">
        <v>410000</v>
      </c>
      <c r="G74" s="53">
        <v>0</v>
      </c>
      <c r="H74" s="53">
        <v>0</v>
      </c>
      <c r="I74" s="53">
        <v>0</v>
      </c>
      <c r="J74" s="52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2">
        <f t="shared" si="0"/>
        <v>410000</v>
      </c>
    </row>
    <row r="75" spans="1:17" ht="48" customHeight="1" x14ac:dyDescent="0.2">
      <c r="A75" s="49">
        <v>3719320</v>
      </c>
      <c r="B75" s="49">
        <v>9320</v>
      </c>
      <c r="C75" s="50" t="s">
        <v>29</v>
      </c>
      <c r="D75" s="178" t="s">
        <v>235</v>
      </c>
      <c r="E75" s="52">
        <v>101000</v>
      </c>
      <c r="F75" s="53">
        <v>101000</v>
      </c>
      <c r="G75" s="53"/>
      <c r="H75" s="53"/>
      <c r="I75" s="53"/>
      <c r="J75" s="52"/>
      <c r="K75" s="53"/>
      <c r="L75" s="53"/>
      <c r="M75" s="53"/>
      <c r="N75" s="53"/>
      <c r="O75" s="53"/>
      <c r="P75" s="52">
        <f>E75+J75</f>
        <v>101000</v>
      </c>
    </row>
    <row r="76" spans="1:17" ht="40.5" customHeight="1" x14ac:dyDescent="0.2">
      <c r="A76" s="49"/>
      <c r="B76" s="49"/>
      <c r="C76" s="50"/>
      <c r="D76" s="149" t="s">
        <v>209</v>
      </c>
      <c r="E76" s="52">
        <v>101000</v>
      </c>
      <c r="F76" s="53">
        <v>101000</v>
      </c>
      <c r="G76" s="53"/>
      <c r="H76" s="53"/>
      <c r="I76" s="53"/>
      <c r="J76" s="52"/>
      <c r="K76" s="53"/>
      <c r="L76" s="53"/>
      <c r="M76" s="53"/>
      <c r="N76" s="53"/>
      <c r="O76" s="53"/>
      <c r="P76" s="52">
        <f>E76+J76</f>
        <v>101000</v>
      </c>
    </row>
    <row r="77" spans="1:17" x14ac:dyDescent="0.2">
      <c r="A77" s="49">
        <v>3719770</v>
      </c>
      <c r="B77" s="49">
        <v>9770</v>
      </c>
      <c r="C77" s="50" t="s">
        <v>29</v>
      </c>
      <c r="D77" s="137" t="s">
        <v>196</v>
      </c>
      <c r="E77" s="52">
        <v>100000</v>
      </c>
      <c r="F77" s="53">
        <v>100000</v>
      </c>
      <c r="G77" s="53"/>
      <c r="H77" s="53"/>
      <c r="I77" s="53"/>
      <c r="J77" s="52"/>
      <c r="K77" s="53"/>
      <c r="L77" s="53"/>
      <c r="M77" s="53"/>
      <c r="N77" s="53"/>
      <c r="O77" s="53"/>
      <c r="P77" s="52">
        <f t="shared" ref="P77:P80" si="3">E77+J77</f>
        <v>100000</v>
      </c>
    </row>
    <row r="78" spans="1:17" ht="29.25" customHeight="1" x14ac:dyDescent="0.2">
      <c r="A78" s="49"/>
      <c r="B78" s="49"/>
      <c r="C78" s="50"/>
      <c r="D78" s="149" t="s">
        <v>202</v>
      </c>
      <c r="E78" s="52">
        <v>40000</v>
      </c>
      <c r="F78" s="53">
        <v>40000</v>
      </c>
      <c r="G78" s="53"/>
      <c r="H78" s="53"/>
      <c r="I78" s="53"/>
      <c r="J78" s="52"/>
      <c r="K78" s="53"/>
      <c r="L78" s="53"/>
      <c r="M78" s="53"/>
      <c r="N78" s="53"/>
      <c r="O78" s="53"/>
      <c r="P78" s="52">
        <f t="shared" si="3"/>
        <v>40000</v>
      </c>
    </row>
    <row r="79" spans="1:17" ht="24" customHeight="1" x14ac:dyDescent="0.2">
      <c r="A79" s="49"/>
      <c r="B79" s="49"/>
      <c r="C79" s="50"/>
      <c r="D79" s="58" t="s">
        <v>201</v>
      </c>
      <c r="E79" s="52">
        <v>40000</v>
      </c>
      <c r="F79" s="53">
        <v>40000</v>
      </c>
      <c r="G79" s="53"/>
      <c r="H79" s="53"/>
      <c r="I79" s="53"/>
      <c r="J79" s="52"/>
      <c r="K79" s="53"/>
      <c r="L79" s="53"/>
      <c r="M79" s="53"/>
      <c r="N79" s="53"/>
      <c r="O79" s="53"/>
      <c r="P79" s="52">
        <f t="shared" si="3"/>
        <v>40000</v>
      </c>
    </row>
    <row r="80" spans="1:17" ht="32.25" customHeight="1" x14ac:dyDescent="0.2">
      <c r="A80" s="49"/>
      <c r="B80" s="49"/>
      <c r="C80" s="50"/>
      <c r="D80" s="149" t="s">
        <v>203</v>
      </c>
      <c r="E80" s="52">
        <v>60000</v>
      </c>
      <c r="F80" s="53">
        <v>60000</v>
      </c>
      <c r="G80" s="53"/>
      <c r="H80" s="53"/>
      <c r="I80" s="53"/>
      <c r="J80" s="52"/>
      <c r="K80" s="53"/>
      <c r="L80" s="53"/>
      <c r="M80" s="53"/>
      <c r="N80" s="53"/>
      <c r="O80" s="53"/>
      <c r="P80" s="52">
        <f t="shared" si="3"/>
        <v>60000</v>
      </c>
    </row>
    <row r="81" spans="1:17" x14ac:dyDescent="0.2">
      <c r="A81" s="54" t="s">
        <v>6</v>
      </c>
      <c r="B81" s="55" t="s">
        <v>6</v>
      </c>
      <c r="C81" s="56" t="s">
        <v>6</v>
      </c>
      <c r="D81" s="57" t="s">
        <v>101</v>
      </c>
      <c r="E81" s="47">
        <f>E16+E50+E60+E36+E71</f>
        <v>112236585</v>
      </c>
      <c r="F81" s="47">
        <f>F17+F50+F60+F36+F71</f>
        <v>112236585</v>
      </c>
      <c r="G81" s="47">
        <f>G16+G50+G60+G36+G71</f>
        <v>68239160</v>
      </c>
      <c r="H81" s="47">
        <f>H16+H50+H60+H36+H71</f>
        <v>14510108.5</v>
      </c>
      <c r="I81" s="47">
        <v>0</v>
      </c>
      <c r="J81" s="47">
        <f>J16+J50+J60+J36+J72</f>
        <v>9082200</v>
      </c>
      <c r="K81" s="47">
        <f>K16+K50+K60+K36+K71</f>
        <v>7350000</v>
      </c>
      <c r="L81" s="47">
        <f>L16+L50+L60+L36+L71</f>
        <v>1732200</v>
      </c>
      <c r="M81" s="47">
        <v>0</v>
      </c>
      <c r="N81" s="47">
        <v>0</v>
      </c>
      <c r="O81" s="47">
        <f>O17+O36+O50+O60+O71</f>
        <v>7350000</v>
      </c>
      <c r="P81" s="47">
        <f t="shared" si="0"/>
        <v>121318785</v>
      </c>
      <c r="Q81" s="66"/>
    </row>
    <row r="82" spans="1:17" x14ac:dyDescent="0.2">
      <c r="E82" s="74"/>
      <c r="F82" s="71"/>
      <c r="G82" s="72"/>
      <c r="H82" s="73"/>
      <c r="I82" s="71"/>
      <c r="J82" s="73"/>
      <c r="K82" s="73"/>
      <c r="L82" s="73"/>
      <c r="M82" s="71"/>
      <c r="N82" s="71"/>
      <c r="O82" s="73"/>
      <c r="P82" s="74"/>
    </row>
    <row r="83" spans="1:17" x14ac:dyDescent="0.2">
      <c r="E83" s="174"/>
      <c r="F83" s="165"/>
      <c r="G83" s="165"/>
      <c r="H83" s="165"/>
      <c r="I83" s="173"/>
      <c r="J83" s="165"/>
      <c r="K83" s="165"/>
      <c r="L83" s="165"/>
      <c r="M83" s="173"/>
      <c r="N83" s="173"/>
      <c r="O83" s="165"/>
      <c r="P83" s="165"/>
      <c r="Q83" s="166"/>
    </row>
    <row r="84" spans="1:17" x14ac:dyDescent="0.2">
      <c r="B84" s="42" t="s">
        <v>7</v>
      </c>
      <c r="E84" s="138"/>
      <c r="F84" s="71"/>
      <c r="G84" s="71"/>
      <c r="H84" s="138"/>
      <c r="I84" s="28" t="s">
        <v>132</v>
      </c>
    </row>
  </sheetData>
  <mergeCells count="27">
    <mergeCell ref="A7:P7"/>
    <mergeCell ref="L2:P2"/>
    <mergeCell ref="L5:P5"/>
    <mergeCell ref="A8:P8"/>
    <mergeCell ref="A11:A14"/>
    <mergeCell ref="B11:B14"/>
    <mergeCell ref="C11:C14"/>
    <mergeCell ref="D11:D14"/>
    <mergeCell ref="E11:I11"/>
    <mergeCell ref="J11:O11"/>
    <mergeCell ref="E12:E14"/>
    <mergeCell ref="F12:F14"/>
    <mergeCell ref="G12:H12"/>
    <mergeCell ref="I12:I14"/>
    <mergeCell ref="J12:J14"/>
    <mergeCell ref="G13:G14"/>
    <mergeCell ref="D9:N9"/>
    <mergeCell ref="H13:H14"/>
    <mergeCell ref="M13:M14"/>
    <mergeCell ref="R58:S58"/>
    <mergeCell ref="N13:N14"/>
    <mergeCell ref="P11:P14"/>
    <mergeCell ref="K12:K14"/>
    <mergeCell ref="L12:L14"/>
    <mergeCell ref="M12:N12"/>
    <mergeCell ref="O12:O14"/>
    <mergeCell ref="R52:T52"/>
  </mergeCells>
  <pageMargins left="0.196850393700787" right="0.196850393700787" top="0.39370078740157499" bottom="0.196850393700787" header="0" footer="0"/>
  <pageSetup paperSize="9" scale="6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zoomScale="85" zoomScaleNormal="85" workbookViewId="0">
      <selection activeCell="A7" sqref="A7:J7"/>
    </sheetView>
  </sheetViews>
  <sheetFormatPr defaultRowHeight="12.75" x14ac:dyDescent="0.2"/>
  <cols>
    <col min="1" max="3" width="12.140625" style="29" customWidth="1"/>
    <col min="4" max="4" width="30.7109375" style="29" customWidth="1"/>
    <col min="5" max="5" width="36.28515625" style="29" customWidth="1"/>
    <col min="6" max="6" width="32" style="29" customWidth="1"/>
    <col min="7" max="7" width="14.7109375" style="29" customWidth="1"/>
    <col min="8" max="8" width="14" style="29" customWidth="1"/>
    <col min="9" max="9" width="14.7109375" style="29" customWidth="1"/>
    <col min="10" max="10" width="14.5703125" style="29" customWidth="1"/>
    <col min="11" max="11" width="11.85546875" style="29" customWidth="1"/>
    <col min="12" max="12" width="9.7109375" style="29" bestFit="1" customWidth="1"/>
    <col min="13" max="16384" width="9.140625" style="29"/>
  </cols>
  <sheetData>
    <row r="1" spans="1:11" x14ac:dyDescent="0.2">
      <c r="A1" s="1"/>
      <c r="B1" s="1"/>
      <c r="C1" s="1"/>
      <c r="D1" s="1"/>
      <c r="E1" s="1"/>
      <c r="G1" s="30" t="s">
        <v>232</v>
      </c>
      <c r="H1" s="89"/>
      <c r="I1" s="89"/>
      <c r="J1" s="89"/>
    </row>
    <row r="2" spans="1:11" s="90" customFormat="1" ht="14.25" customHeight="1" x14ac:dyDescent="0.2">
      <c r="D2" s="219"/>
      <c r="E2" s="220"/>
      <c r="F2" s="220"/>
      <c r="G2" s="222" t="s">
        <v>236</v>
      </c>
      <c r="H2" s="176"/>
      <c r="I2" s="176"/>
      <c r="J2" s="176"/>
    </row>
    <row r="3" spans="1:11" s="90" customFormat="1" ht="36" customHeight="1" x14ac:dyDescent="0.2">
      <c r="D3" s="220"/>
      <c r="E3" s="220"/>
      <c r="F3" s="220"/>
      <c r="G3" s="221" t="s">
        <v>208</v>
      </c>
      <c r="H3" s="219"/>
      <c r="I3" s="219"/>
      <c r="J3" s="219"/>
    </row>
    <row r="4" spans="1:11" ht="24" customHeight="1" x14ac:dyDescent="0.2">
      <c r="A4" s="1"/>
      <c r="B4" s="1"/>
      <c r="C4" s="1"/>
      <c r="D4" s="181"/>
      <c r="E4" s="181"/>
      <c r="F4" s="181"/>
      <c r="G4" s="181"/>
      <c r="H4" s="181"/>
      <c r="I4" s="181"/>
      <c r="J4" s="181"/>
      <c r="K4" s="68"/>
    </row>
    <row r="5" spans="1:11" ht="15" customHeight="1" x14ac:dyDescent="0.2">
      <c r="A5" s="1"/>
      <c r="B5" s="1"/>
      <c r="C5" s="1"/>
      <c r="D5" s="181"/>
      <c r="E5" s="181"/>
      <c r="F5" s="181"/>
      <c r="G5" s="181"/>
      <c r="H5" s="181"/>
      <c r="I5" s="181"/>
      <c r="J5" s="181"/>
      <c r="K5" s="68"/>
    </row>
    <row r="6" spans="1:11" ht="23.25" customHeight="1" x14ac:dyDescent="0.2">
      <c r="A6" s="91"/>
      <c r="B6" s="91"/>
      <c r="C6" s="91"/>
      <c r="D6" s="214" t="s">
        <v>207</v>
      </c>
      <c r="E6" s="214"/>
      <c r="F6" s="214"/>
      <c r="G6" s="214"/>
      <c r="H6" s="214"/>
      <c r="I6" s="214"/>
      <c r="J6" s="91"/>
    </row>
    <row r="7" spans="1:11" ht="14.25" x14ac:dyDescent="0.2">
      <c r="A7" s="214" t="s">
        <v>205</v>
      </c>
      <c r="B7" s="214"/>
      <c r="C7" s="214"/>
      <c r="D7" s="214"/>
      <c r="E7" s="214"/>
      <c r="F7" s="214"/>
      <c r="G7" s="214"/>
      <c r="H7" s="214"/>
      <c r="I7" s="214"/>
      <c r="J7" s="214"/>
    </row>
    <row r="8" spans="1:11" ht="14.25" x14ac:dyDescent="0.2">
      <c r="A8" s="91"/>
      <c r="B8" s="91"/>
      <c r="C8" s="91"/>
      <c r="D8" s="214"/>
      <c r="E8" s="214"/>
      <c r="F8" s="214"/>
      <c r="G8" s="214"/>
      <c r="H8" s="91"/>
      <c r="I8" s="91"/>
      <c r="J8" s="91"/>
    </row>
    <row r="9" spans="1:11" x14ac:dyDescent="0.2">
      <c r="A9" s="2"/>
      <c r="B9" s="1"/>
      <c r="C9" s="1"/>
      <c r="D9" s="1"/>
      <c r="E9" s="151" t="s">
        <v>204</v>
      </c>
      <c r="F9" s="1"/>
      <c r="G9" s="1"/>
      <c r="H9" s="1"/>
      <c r="I9" s="1"/>
      <c r="J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3" t="s">
        <v>10</v>
      </c>
    </row>
    <row r="11" spans="1:11" ht="13.9" customHeight="1" x14ac:dyDescent="0.2">
      <c r="A11" s="215" t="s">
        <v>11</v>
      </c>
      <c r="B11" s="215" t="s">
        <v>12</v>
      </c>
      <c r="C11" s="215" t="s">
        <v>13</v>
      </c>
      <c r="D11" s="211" t="s">
        <v>14</v>
      </c>
      <c r="E11" s="211" t="s">
        <v>102</v>
      </c>
      <c r="F11" s="215" t="s">
        <v>103</v>
      </c>
      <c r="G11" s="217" t="s">
        <v>1</v>
      </c>
      <c r="H11" s="211" t="s">
        <v>2</v>
      </c>
      <c r="I11" s="201" t="s">
        <v>3</v>
      </c>
      <c r="J11" s="202"/>
    </row>
    <row r="12" spans="1:11" ht="99" customHeight="1" x14ac:dyDescent="0.2">
      <c r="A12" s="216"/>
      <c r="B12" s="216"/>
      <c r="C12" s="216"/>
      <c r="D12" s="212"/>
      <c r="E12" s="212"/>
      <c r="F12" s="216"/>
      <c r="G12" s="218"/>
      <c r="H12" s="212"/>
      <c r="I12" s="4" t="s">
        <v>4</v>
      </c>
      <c r="J12" s="4" t="s">
        <v>5</v>
      </c>
    </row>
    <row r="13" spans="1:11" x14ac:dyDescent="0.2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6">
        <v>7</v>
      </c>
      <c r="H13" s="5">
        <v>8</v>
      </c>
      <c r="I13" s="5">
        <v>9</v>
      </c>
      <c r="J13" s="5">
        <v>10</v>
      </c>
    </row>
    <row r="14" spans="1:11" x14ac:dyDescent="0.2">
      <c r="A14" s="7" t="s">
        <v>21</v>
      </c>
      <c r="B14" s="8" t="s">
        <v>104</v>
      </c>
      <c r="C14" s="8" t="s">
        <v>104</v>
      </c>
      <c r="D14" s="8" t="s">
        <v>105</v>
      </c>
      <c r="E14" s="8" t="s">
        <v>104</v>
      </c>
      <c r="F14" s="8" t="s">
        <v>104</v>
      </c>
      <c r="G14" s="112">
        <f>H14+I14</f>
        <v>15446504.6</v>
      </c>
      <c r="H14" s="112">
        <f>SUM(H15:H27)</f>
        <v>15386126.42</v>
      </c>
      <c r="I14" s="112">
        <f>SUM(I15:I27)</f>
        <v>60378.18</v>
      </c>
      <c r="J14" s="112">
        <f>SUM(J15:J27)</f>
        <v>0</v>
      </c>
    </row>
    <row r="15" spans="1:11" ht="76.5" x14ac:dyDescent="0.2">
      <c r="A15" s="14" t="s">
        <v>24</v>
      </c>
      <c r="B15" s="17" t="s">
        <v>25</v>
      </c>
      <c r="C15" s="17" t="s">
        <v>26</v>
      </c>
      <c r="D15" s="15" t="s">
        <v>27</v>
      </c>
      <c r="E15" s="10" t="s">
        <v>121</v>
      </c>
      <c r="F15" s="10" t="s">
        <v>119</v>
      </c>
      <c r="G15" s="113">
        <f t="shared" ref="G15:G16" si="0">H15+I15</f>
        <v>12498750.52</v>
      </c>
      <c r="H15" s="114">
        <v>12448750.52</v>
      </c>
      <c r="I15" s="114">
        <v>50000</v>
      </c>
      <c r="J15" s="114"/>
    </row>
    <row r="16" spans="1:11" ht="51" x14ac:dyDescent="0.2">
      <c r="A16" s="14" t="s">
        <v>28</v>
      </c>
      <c r="B16" s="17" t="s">
        <v>29</v>
      </c>
      <c r="C16" s="17" t="s">
        <v>30</v>
      </c>
      <c r="D16" s="15" t="s">
        <v>31</v>
      </c>
      <c r="E16" s="10" t="s">
        <v>121</v>
      </c>
      <c r="F16" s="10" t="s">
        <v>119</v>
      </c>
      <c r="G16" s="113">
        <f t="shared" si="0"/>
        <v>630814.71</v>
      </c>
      <c r="H16" s="114">
        <v>630814.71</v>
      </c>
      <c r="I16" s="114"/>
      <c r="J16" s="114"/>
    </row>
    <row r="17" spans="1:12" ht="51" x14ac:dyDescent="0.2">
      <c r="A17" s="9" t="s">
        <v>32</v>
      </c>
      <c r="B17" s="4" t="s">
        <v>33</v>
      </c>
      <c r="C17" s="4" t="s">
        <v>34</v>
      </c>
      <c r="D17" s="10" t="s">
        <v>35</v>
      </c>
      <c r="E17" s="10" t="s">
        <v>117</v>
      </c>
      <c r="F17" s="12" t="s">
        <v>129</v>
      </c>
      <c r="G17" s="113">
        <f>H17</f>
        <v>601951.86</v>
      </c>
      <c r="H17" s="115">
        <v>601951.86</v>
      </c>
      <c r="I17" s="114"/>
      <c r="J17" s="114"/>
    </row>
    <row r="18" spans="1:12" s="13" customFormat="1" ht="76.5" x14ac:dyDescent="0.2">
      <c r="A18" s="9" t="s">
        <v>36</v>
      </c>
      <c r="B18" s="11" t="s">
        <v>37</v>
      </c>
      <c r="C18" s="11" t="s">
        <v>38</v>
      </c>
      <c r="D18" s="12" t="s">
        <v>39</v>
      </c>
      <c r="E18" s="12" t="s">
        <v>118</v>
      </c>
      <c r="F18" s="12" t="s">
        <v>135</v>
      </c>
      <c r="G18" s="113">
        <f>H18</f>
        <v>83566.06</v>
      </c>
      <c r="H18" s="116">
        <v>83566.06</v>
      </c>
      <c r="I18" s="116"/>
      <c r="J18" s="116"/>
      <c r="K18" s="67"/>
      <c r="L18" s="67"/>
    </row>
    <row r="19" spans="1:12" s="13" customFormat="1" ht="63.75" x14ac:dyDescent="0.2">
      <c r="A19" s="14" t="s">
        <v>40</v>
      </c>
      <c r="B19" s="11">
        <v>3104</v>
      </c>
      <c r="C19" s="11">
        <v>1020</v>
      </c>
      <c r="D19" s="12" t="s">
        <v>120</v>
      </c>
      <c r="E19" s="10" t="s">
        <v>121</v>
      </c>
      <c r="F19" s="12" t="s">
        <v>119</v>
      </c>
      <c r="G19" s="113">
        <f t="shared" ref="G19:G24" si="1">H19+I19</f>
        <v>315322.07</v>
      </c>
      <c r="H19" s="60">
        <v>308997.25</v>
      </c>
      <c r="I19" s="78">
        <v>6324.82</v>
      </c>
      <c r="J19" s="116"/>
    </row>
    <row r="20" spans="1:12" s="13" customFormat="1" ht="89.25" x14ac:dyDescent="0.2">
      <c r="A20" s="14" t="s">
        <v>111</v>
      </c>
      <c r="B20" s="11">
        <v>3160</v>
      </c>
      <c r="C20" s="11">
        <v>1010</v>
      </c>
      <c r="D20" s="12" t="s">
        <v>123</v>
      </c>
      <c r="E20" s="33" t="s">
        <v>138</v>
      </c>
      <c r="F20" s="12" t="s">
        <v>137</v>
      </c>
      <c r="G20" s="113">
        <f t="shared" si="1"/>
        <v>4916.5</v>
      </c>
      <c r="H20" s="60">
        <v>4916.5</v>
      </c>
      <c r="I20" s="116"/>
      <c r="J20" s="116"/>
    </row>
    <row r="21" spans="1:12" ht="38.25" x14ac:dyDescent="0.2">
      <c r="A21" s="9" t="s">
        <v>44</v>
      </c>
      <c r="B21" s="4" t="s">
        <v>45</v>
      </c>
      <c r="C21" s="4" t="s">
        <v>46</v>
      </c>
      <c r="D21" s="10" t="s">
        <v>47</v>
      </c>
      <c r="E21" s="12" t="s">
        <v>106</v>
      </c>
      <c r="F21" s="10" t="s">
        <v>124</v>
      </c>
      <c r="G21" s="113">
        <f t="shared" si="1"/>
        <v>40000</v>
      </c>
      <c r="H21" s="114">
        <v>40000</v>
      </c>
      <c r="I21" s="114"/>
      <c r="J21" s="114"/>
    </row>
    <row r="22" spans="1:12" ht="51" x14ac:dyDescent="0.2">
      <c r="A22" s="16" t="s">
        <v>48</v>
      </c>
      <c r="B22" s="4" t="s">
        <v>49</v>
      </c>
      <c r="C22" s="4" t="s">
        <v>50</v>
      </c>
      <c r="D22" s="10" t="s">
        <v>51</v>
      </c>
      <c r="E22" s="10" t="s">
        <v>180</v>
      </c>
      <c r="F22" s="12" t="s">
        <v>119</v>
      </c>
      <c r="G22" s="113">
        <f t="shared" si="1"/>
        <v>51400</v>
      </c>
      <c r="H22" s="116">
        <v>51400</v>
      </c>
      <c r="I22" s="114"/>
      <c r="J22" s="114"/>
    </row>
    <row r="23" spans="1:12" ht="51" x14ac:dyDescent="0.2">
      <c r="A23" s="9" t="s">
        <v>52</v>
      </c>
      <c r="B23" s="4" t="s">
        <v>53</v>
      </c>
      <c r="C23" s="4" t="s">
        <v>54</v>
      </c>
      <c r="D23" s="10" t="s">
        <v>55</v>
      </c>
      <c r="E23" s="10" t="s">
        <v>121</v>
      </c>
      <c r="F23" s="10" t="s">
        <v>119</v>
      </c>
      <c r="G23" s="113">
        <f>H23+I23</f>
        <v>453382.88</v>
      </c>
      <c r="H23" s="114">
        <v>449329.52</v>
      </c>
      <c r="I23" s="114">
        <v>4053.36</v>
      </c>
      <c r="J23" s="114"/>
    </row>
    <row r="24" spans="1:12" ht="51" x14ac:dyDescent="0.2">
      <c r="A24" s="17" t="s">
        <v>125</v>
      </c>
      <c r="B24" s="4">
        <v>7680</v>
      </c>
      <c r="C24" s="18" t="s">
        <v>116</v>
      </c>
      <c r="D24" s="31" t="s">
        <v>115</v>
      </c>
      <c r="E24" s="10" t="s">
        <v>121</v>
      </c>
      <c r="F24" s="10" t="s">
        <v>119</v>
      </c>
      <c r="G24" s="113">
        <f t="shared" si="1"/>
        <v>22400</v>
      </c>
      <c r="H24" s="32">
        <v>22400</v>
      </c>
      <c r="I24" s="114"/>
      <c r="J24" s="114"/>
    </row>
    <row r="25" spans="1:12" ht="63.75" x14ac:dyDescent="0.2">
      <c r="A25" s="129" t="s">
        <v>181</v>
      </c>
      <c r="B25" s="128">
        <v>8110</v>
      </c>
      <c r="C25" s="62" t="s">
        <v>182</v>
      </c>
      <c r="D25" s="58" t="s">
        <v>183</v>
      </c>
      <c r="E25" s="58" t="s">
        <v>184</v>
      </c>
      <c r="F25" s="10" t="s">
        <v>119</v>
      </c>
      <c r="G25" s="113">
        <f>I25+H25</f>
        <v>200000</v>
      </c>
      <c r="H25" s="60">
        <v>200000</v>
      </c>
      <c r="I25" s="114"/>
      <c r="J25" s="114"/>
    </row>
    <row r="26" spans="1:12" ht="60" customHeight="1" x14ac:dyDescent="0.2">
      <c r="A26" s="129" t="s">
        <v>185</v>
      </c>
      <c r="B26" s="17">
        <v>8240</v>
      </c>
      <c r="C26" s="62" t="s">
        <v>187</v>
      </c>
      <c r="D26" s="58" t="s">
        <v>188</v>
      </c>
      <c r="E26" s="58" t="s">
        <v>186</v>
      </c>
      <c r="F26" s="10" t="s">
        <v>192</v>
      </c>
      <c r="G26" s="113">
        <f>H26</f>
        <v>484000</v>
      </c>
      <c r="H26" s="114">
        <v>484000</v>
      </c>
      <c r="I26" s="114"/>
      <c r="J26" s="114"/>
      <c r="K26" s="13"/>
    </row>
    <row r="27" spans="1:12" ht="51" x14ac:dyDescent="0.2">
      <c r="A27" s="20" t="s">
        <v>172</v>
      </c>
      <c r="B27" s="17">
        <v>9800</v>
      </c>
      <c r="C27" s="18" t="s">
        <v>29</v>
      </c>
      <c r="D27" s="92" t="s">
        <v>176</v>
      </c>
      <c r="E27" s="92" t="s">
        <v>174</v>
      </c>
      <c r="F27" s="10" t="s">
        <v>129</v>
      </c>
      <c r="G27" s="113">
        <v>60000</v>
      </c>
      <c r="H27" s="114">
        <v>60000</v>
      </c>
      <c r="I27" s="114"/>
      <c r="J27" s="114"/>
      <c r="K27" s="13"/>
    </row>
    <row r="28" spans="1:12" s="13" customFormat="1" ht="39.75" customHeight="1" x14ac:dyDescent="0.2">
      <c r="A28" s="21" t="s">
        <v>60</v>
      </c>
      <c r="B28" s="22" t="s">
        <v>104</v>
      </c>
      <c r="C28" s="23" t="s">
        <v>104</v>
      </c>
      <c r="D28" s="22" t="s">
        <v>107</v>
      </c>
      <c r="E28" s="22" t="s">
        <v>104</v>
      </c>
      <c r="F28" s="22" t="s">
        <v>104</v>
      </c>
      <c r="G28" s="112">
        <f>H28+I28</f>
        <v>57144908</v>
      </c>
      <c r="H28" s="117">
        <f>SUM(H29:H39)</f>
        <v>48788108</v>
      </c>
      <c r="I28" s="117">
        <f>SUM(I29:I39)</f>
        <v>8356800</v>
      </c>
      <c r="J28" s="117">
        <f>SUM(J29:J39)</f>
        <v>7000000</v>
      </c>
    </row>
    <row r="29" spans="1:12" s="24" customFormat="1" ht="51" x14ac:dyDescent="0.2">
      <c r="A29" s="14" t="s">
        <v>133</v>
      </c>
      <c r="B29" s="17" t="s">
        <v>63</v>
      </c>
      <c r="C29" s="17" t="s">
        <v>26</v>
      </c>
      <c r="D29" s="10" t="s">
        <v>64</v>
      </c>
      <c r="E29" s="10" t="s">
        <v>108</v>
      </c>
      <c r="F29" s="10" t="s">
        <v>119</v>
      </c>
      <c r="G29" s="113">
        <f>H29+I29</f>
        <v>3173500</v>
      </c>
      <c r="H29" s="114">
        <v>3173500</v>
      </c>
      <c r="I29" s="114"/>
      <c r="J29" s="114"/>
    </row>
    <row r="30" spans="1:12" ht="51" x14ac:dyDescent="0.2">
      <c r="A30" s="14" t="s">
        <v>65</v>
      </c>
      <c r="B30" s="4">
        <v>1010</v>
      </c>
      <c r="C30" s="17" t="s">
        <v>67</v>
      </c>
      <c r="D30" s="10" t="s">
        <v>68</v>
      </c>
      <c r="E30" s="10" t="s">
        <v>108</v>
      </c>
      <c r="F30" s="10" t="s">
        <v>119</v>
      </c>
      <c r="G30" s="113">
        <f>H30+I30</f>
        <v>15340508</v>
      </c>
      <c r="H30" s="114">
        <v>14736508</v>
      </c>
      <c r="I30" s="114">
        <v>604000</v>
      </c>
      <c r="J30" s="114"/>
      <c r="K30" s="127" t="s">
        <v>104</v>
      </c>
    </row>
    <row r="31" spans="1:12" ht="51" x14ac:dyDescent="0.2">
      <c r="A31" s="9" t="s">
        <v>69</v>
      </c>
      <c r="B31" s="4" t="s">
        <v>70</v>
      </c>
      <c r="C31" s="4" t="s">
        <v>71</v>
      </c>
      <c r="D31" s="10" t="s">
        <v>72</v>
      </c>
      <c r="E31" s="10" t="s">
        <v>108</v>
      </c>
      <c r="F31" s="10" t="s">
        <v>119</v>
      </c>
      <c r="G31" s="113">
        <f>H31+I31</f>
        <v>21983200</v>
      </c>
      <c r="H31" s="114">
        <v>18362200</v>
      </c>
      <c r="I31" s="114">
        <v>3621000</v>
      </c>
      <c r="J31" s="114">
        <v>3000000</v>
      </c>
      <c r="K31" s="77"/>
    </row>
    <row r="32" spans="1:12" ht="51" x14ac:dyDescent="0.2">
      <c r="A32" s="130" t="s">
        <v>191</v>
      </c>
      <c r="B32" s="128">
        <v>1061</v>
      </c>
      <c r="C32" s="131" t="s">
        <v>71</v>
      </c>
      <c r="D32" s="51" t="s">
        <v>72</v>
      </c>
      <c r="E32" s="10" t="s">
        <v>108</v>
      </c>
      <c r="F32" s="10" t="s">
        <v>119</v>
      </c>
      <c r="G32" s="113">
        <f>H32+I32</f>
        <v>4081000</v>
      </c>
      <c r="H32" s="114">
        <v>81000</v>
      </c>
      <c r="I32" s="25">
        <v>4000000</v>
      </c>
      <c r="J32" s="25">
        <v>4000000</v>
      </c>
    </row>
    <row r="33" spans="1:11" ht="51" x14ac:dyDescent="0.2">
      <c r="A33" s="14" t="s">
        <v>75</v>
      </c>
      <c r="B33" s="4">
        <v>1070</v>
      </c>
      <c r="C33" s="17" t="s">
        <v>77</v>
      </c>
      <c r="D33" s="15" t="s">
        <v>130</v>
      </c>
      <c r="E33" s="10" t="s">
        <v>108</v>
      </c>
      <c r="F33" s="10" t="s">
        <v>119</v>
      </c>
      <c r="G33" s="113">
        <f t="shared" ref="G33:G37" si="2">H33+I33</f>
        <v>4747000</v>
      </c>
      <c r="H33" s="114">
        <v>4662000</v>
      </c>
      <c r="I33" s="114">
        <v>85000</v>
      </c>
      <c r="J33" s="114"/>
    </row>
    <row r="34" spans="1:11" ht="51" x14ac:dyDescent="0.2">
      <c r="A34" s="14" t="s">
        <v>79</v>
      </c>
      <c r="B34" s="4">
        <v>1080</v>
      </c>
      <c r="C34" s="17" t="s">
        <v>77</v>
      </c>
      <c r="D34" s="15" t="s">
        <v>81</v>
      </c>
      <c r="E34" s="10" t="s">
        <v>108</v>
      </c>
      <c r="F34" s="10" t="s">
        <v>119</v>
      </c>
      <c r="G34" s="113">
        <f t="shared" si="2"/>
        <v>3381800</v>
      </c>
      <c r="H34" s="114">
        <v>3335000</v>
      </c>
      <c r="I34" s="114">
        <v>46800</v>
      </c>
      <c r="J34" s="114"/>
    </row>
    <row r="35" spans="1:11" ht="51" x14ac:dyDescent="0.2">
      <c r="A35" s="14" t="s">
        <v>143</v>
      </c>
      <c r="B35" s="4">
        <v>1142</v>
      </c>
      <c r="C35" s="19" t="s">
        <v>82</v>
      </c>
      <c r="D35" s="93" t="s">
        <v>144</v>
      </c>
      <c r="E35" s="10" t="s">
        <v>108</v>
      </c>
      <c r="F35" s="10" t="s">
        <v>119</v>
      </c>
      <c r="G35" s="113">
        <f>H35+I35</f>
        <v>60000</v>
      </c>
      <c r="H35" s="114">
        <v>60000</v>
      </c>
      <c r="I35" s="25"/>
      <c r="J35" s="25"/>
    </row>
    <row r="36" spans="1:11" ht="51" x14ac:dyDescent="0.2">
      <c r="A36" s="14" t="s">
        <v>83</v>
      </c>
      <c r="B36" s="4">
        <v>1152</v>
      </c>
      <c r="C36" s="19" t="s">
        <v>82</v>
      </c>
      <c r="D36" s="15" t="s">
        <v>85</v>
      </c>
      <c r="E36" s="10" t="s">
        <v>108</v>
      </c>
      <c r="F36" s="10" t="s">
        <v>119</v>
      </c>
      <c r="G36" s="113">
        <f t="shared" si="2"/>
        <v>1107400</v>
      </c>
      <c r="H36" s="114">
        <v>1107400</v>
      </c>
      <c r="I36" s="25"/>
      <c r="J36" s="25"/>
    </row>
    <row r="37" spans="1:11" ht="63.75" x14ac:dyDescent="0.2">
      <c r="A37" s="14" t="s">
        <v>86</v>
      </c>
      <c r="B37" s="4">
        <v>1200</v>
      </c>
      <c r="C37" s="18" t="s">
        <v>82</v>
      </c>
      <c r="D37" s="15" t="s">
        <v>88</v>
      </c>
      <c r="E37" s="10" t="s">
        <v>108</v>
      </c>
      <c r="F37" s="10" t="s">
        <v>119</v>
      </c>
      <c r="G37" s="113">
        <f t="shared" si="2"/>
        <v>226800</v>
      </c>
      <c r="H37" s="114">
        <v>226800</v>
      </c>
      <c r="I37" s="25"/>
      <c r="J37" s="25"/>
      <c r="K37" s="13"/>
    </row>
    <row r="38" spans="1:11" ht="51" x14ac:dyDescent="0.2">
      <c r="A38" s="9" t="s">
        <v>89</v>
      </c>
      <c r="B38" s="4" t="s">
        <v>90</v>
      </c>
      <c r="C38" s="4" t="s">
        <v>91</v>
      </c>
      <c r="D38" s="10" t="s">
        <v>92</v>
      </c>
      <c r="E38" s="10" t="s">
        <v>109</v>
      </c>
      <c r="F38" s="10" t="s">
        <v>119</v>
      </c>
      <c r="G38" s="113">
        <f>H38+I38</f>
        <v>868300</v>
      </c>
      <c r="H38" s="114">
        <v>868300</v>
      </c>
      <c r="I38" s="114"/>
      <c r="J38" s="114"/>
    </row>
    <row r="39" spans="1:11" ht="51" x14ac:dyDescent="0.2">
      <c r="A39" s="14" t="s">
        <v>93</v>
      </c>
      <c r="B39" s="4">
        <v>4060</v>
      </c>
      <c r="C39" s="17" t="s">
        <v>95</v>
      </c>
      <c r="D39" s="15" t="s">
        <v>131</v>
      </c>
      <c r="E39" s="10" t="s">
        <v>109</v>
      </c>
      <c r="F39" s="10" t="s">
        <v>119</v>
      </c>
      <c r="G39" s="113">
        <v>2175400</v>
      </c>
      <c r="H39" s="116">
        <v>2175400</v>
      </c>
      <c r="I39" s="116"/>
      <c r="J39" s="114"/>
    </row>
    <row r="40" spans="1:11" ht="38.25" x14ac:dyDescent="0.2">
      <c r="A40" s="94" t="s">
        <v>171</v>
      </c>
      <c r="B40" s="95"/>
      <c r="C40" s="96"/>
      <c r="D40" s="97" t="s">
        <v>170</v>
      </c>
      <c r="E40" s="98"/>
      <c r="F40" s="98"/>
      <c r="G40" s="118">
        <f>H40+I40</f>
        <v>8670721.7599999998</v>
      </c>
      <c r="H40" s="119">
        <f>H41+H46+H42+H43+H47+H49+H50+H51+H44+H45+H48</f>
        <v>8662046.5800000001</v>
      </c>
      <c r="I40" s="120">
        <f>I41+I46+I42+I43+I47+I49+I50+I51+I45</f>
        <v>8675.18</v>
      </c>
      <c r="J40" s="121"/>
    </row>
    <row r="41" spans="1:11" ht="51" x14ac:dyDescent="0.2">
      <c r="A41" s="99" t="s">
        <v>161</v>
      </c>
      <c r="B41" s="99" t="s">
        <v>63</v>
      </c>
      <c r="C41" s="100" t="s">
        <v>26</v>
      </c>
      <c r="D41" s="101" t="s">
        <v>64</v>
      </c>
      <c r="E41" s="102" t="s">
        <v>121</v>
      </c>
      <c r="F41" s="102" t="s">
        <v>119</v>
      </c>
      <c r="G41" s="122">
        <f>H41</f>
        <v>1718104</v>
      </c>
      <c r="H41" s="110">
        <v>1718104</v>
      </c>
      <c r="I41" s="123"/>
      <c r="J41" s="124"/>
    </row>
    <row r="42" spans="1:11" ht="51" x14ac:dyDescent="0.2">
      <c r="A42" s="99" t="s">
        <v>162</v>
      </c>
      <c r="B42" s="34">
        <v>2020</v>
      </c>
      <c r="C42" s="100" t="s">
        <v>34</v>
      </c>
      <c r="D42" s="101" t="s">
        <v>35</v>
      </c>
      <c r="E42" s="102" t="s">
        <v>117</v>
      </c>
      <c r="F42" s="103" t="s">
        <v>129</v>
      </c>
      <c r="G42" s="122">
        <f>H42+I42</f>
        <v>2905125.14</v>
      </c>
      <c r="H42" s="111">
        <v>2905125.14</v>
      </c>
      <c r="I42" s="123"/>
      <c r="J42" s="124"/>
      <c r="K42" s="13"/>
    </row>
    <row r="43" spans="1:11" ht="76.5" x14ac:dyDescent="0.2">
      <c r="A43" s="99" t="s">
        <v>163</v>
      </c>
      <c r="B43" s="99" t="s">
        <v>37</v>
      </c>
      <c r="C43" s="100" t="s">
        <v>38</v>
      </c>
      <c r="D43" s="101" t="s">
        <v>39</v>
      </c>
      <c r="E43" s="103" t="s">
        <v>118</v>
      </c>
      <c r="F43" s="103" t="s">
        <v>135</v>
      </c>
      <c r="G43" s="122">
        <f t="shared" ref="G43:G51" si="3">H43</f>
        <v>1513433.94</v>
      </c>
      <c r="H43" s="105">
        <v>1513433.94</v>
      </c>
      <c r="I43" s="124"/>
      <c r="J43" s="124"/>
    </row>
    <row r="44" spans="1:11" ht="51" x14ac:dyDescent="0.2">
      <c r="A44" s="99" t="s">
        <v>164</v>
      </c>
      <c r="B44" s="34">
        <v>3031</v>
      </c>
      <c r="C44" s="100" t="s">
        <v>147</v>
      </c>
      <c r="D44" s="101" t="s">
        <v>122</v>
      </c>
      <c r="E44" s="103" t="s">
        <v>136</v>
      </c>
      <c r="F44" s="103" t="s">
        <v>137</v>
      </c>
      <c r="G44" s="122">
        <f>H44</f>
        <v>5000</v>
      </c>
      <c r="H44" s="109">
        <v>5000</v>
      </c>
      <c r="I44" s="124"/>
      <c r="J44" s="124"/>
    </row>
    <row r="45" spans="1:11" ht="51" x14ac:dyDescent="0.2">
      <c r="A45" s="99" t="s">
        <v>165</v>
      </c>
      <c r="B45" s="34">
        <v>3032</v>
      </c>
      <c r="C45" s="100" t="s">
        <v>76</v>
      </c>
      <c r="D45" s="101" t="s">
        <v>149</v>
      </c>
      <c r="E45" s="103" t="s">
        <v>136</v>
      </c>
      <c r="F45" s="103" t="s">
        <v>137</v>
      </c>
      <c r="G45" s="122">
        <f>H45</f>
        <v>22000</v>
      </c>
      <c r="H45" s="109">
        <v>22000</v>
      </c>
      <c r="I45" s="124"/>
      <c r="J45" s="124"/>
    </row>
    <row r="46" spans="1:11" ht="76.5" x14ac:dyDescent="0.2">
      <c r="A46" s="99" t="s">
        <v>166</v>
      </c>
      <c r="B46" s="99">
        <v>3104</v>
      </c>
      <c r="C46" s="100" t="s">
        <v>42</v>
      </c>
      <c r="D46" s="101" t="s">
        <v>43</v>
      </c>
      <c r="E46" s="102" t="s">
        <v>121</v>
      </c>
      <c r="F46" s="103" t="s">
        <v>119</v>
      </c>
      <c r="G46" s="104">
        <f>H46+I46</f>
        <v>1744875.18</v>
      </c>
      <c r="H46" s="111">
        <v>1736200</v>
      </c>
      <c r="I46" s="111">
        <v>8675.18</v>
      </c>
      <c r="J46" s="124"/>
    </row>
    <row r="47" spans="1:11" ht="102" x14ac:dyDescent="0.2">
      <c r="A47" s="99" t="s">
        <v>167</v>
      </c>
      <c r="B47" s="99">
        <v>3160</v>
      </c>
      <c r="C47" s="100" t="s">
        <v>66</v>
      </c>
      <c r="D47" s="101" t="s">
        <v>151</v>
      </c>
      <c r="E47" s="106" t="s">
        <v>138</v>
      </c>
      <c r="F47" s="103" t="s">
        <v>137</v>
      </c>
      <c r="G47" s="122">
        <f t="shared" si="3"/>
        <v>43583.5</v>
      </c>
      <c r="H47" s="109">
        <v>43583.5</v>
      </c>
      <c r="I47" s="124"/>
      <c r="J47" s="124"/>
    </row>
    <row r="48" spans="1:11" ht="63.75" x14ac:dyDescent="0.2">
      <c r="A48" s="139" t="s">
        <v>194</v>
      </c>
      <c r="B48" s="145">
        <v>3230</v>
      </c>
      <c r="C48" s="146">
        <v>1070</v>
      </c>
      <c r="D48" s="140" t="s">
        <v>195</v>
      </c>
      <c r="E48" s="147" t="s">
        <v>197</v>
      </c>
      <c r="F48" s="103" t="s">
        <v>198</v>
      </c>
      <c r="G48" s="122">
        <f>H48</f>
        <v>90000</v>
      </c>
      <c r="H48" s="141">
        <v>90000</v>
      </c>
      <c r="I48" s="124"/>
      <c r="J48" s="124"/>
      <c r="K48" s="13"/>
    </row>
    <row r="49" spans="1:11" ht="127.5" x14ac:dyDescent="0.2">
      <c r="A49" s="99" t="s">
        <v>168</v>
      </c>
      <c r="B49" s="99">
        <v>3242</v>
      </c>
      <c r="C49" s="100" t="s">
        <v>50</v>
      </c>
      <c r="D49" s="101" t="s">
        <v>51</v>
      </c>
      <c r="E49" s="103" t="s">
        <v>139</v>
      </c>
      <c r="F49" s="103" t="s">
        <v>119</v>
      </c>
      <c r="G49" s="122">
        <f t="shared" si="3"/>
        <v>79000</v>
      </c>
      <c r="H49" s="109">
        <v>79000</v>
      </c>
      <c r="I49" s="124"/>
      <c r="J49" s="124"/>
    </row>
    <row r="50" spans="1:11" ht="63.75" x14ac:dyDescent="0.2">
      <c r="A50" s="99" t="s">
        <v>168</v>
      </c>
      <c r="B50" s="99">
        <v>3242</v>
      </c>
      <c r="C50" s="100" t="s">
        <v>50</v>
      </c>
      <c r="D50" s="101" t="s">
        <v>51</v>
      </c>
      <c r="E50" s="103" t="s">
        <v>140</v>
      </c>
      <c r="F50" s="103" t="s">
        <v>119</v>
      </c>
      <c r="G50" s="122">
        <f t="shared" si="3"/>
        <v>141300</v>
      </c>
      <c r="H50" s="109">
        <v>141300</v>
      </c>
      <c r="I50" s="124"/>
      <c r="J50" s="124"/>
    </row>
    <row r="51" spans="1:11" ht="51" x14ac:dyDescent="0.2">
      <c r="A51" s="99" t="s">
        <v>168</v>
      </c>
      <c r="B51" s="99">
        <v>3242</v>
      </c>
      <c r="C51" s="100" t="s">
        <v>50</v>
      </c>
      <c r="D51" s="101" t="s">
        <v>51</v>
      </c>
      <c r="E51" s="102" t="s">
        <v>180</v>
      </c>
      <c r="F51" s="103" t="s">
        <v>119</v>
      </c>
      <c r="G51" s="122">
        <f t="shared" si="3"/>
        <v>408300</v>
      </c>
      <c r="H51" s="109">
        <v>408300</v>
      </c>
      <c r="I51" s="124"/>
      <c r="J51" s="124"/>
    </row>
    <row r="52" spans="1:11" ht="38.25" x14ac:dyDescent="0.2">
      <c r="A52" s="94">
        <v>1500000</v>
      </c>
      <c r="B52" s="95"/>
      <c r="C52" s="107"/>
      <c r="D52" s="97" t="s">
        <v>169</v>
      </c>
      <c r="E52" s="108"/>
      <c r="F52" s="108"/>
      <c r="G52" s="118">
        <f>H52+I52</f>
        <v>7472750.6399999997</v>
      </c>
      <c r="H52" s="125">
        <f>H53+H54+H55+H57+H58+H60+H59</f>
        <v>6816404</v>
      </c>
      <c r="I52" s="121">
        <f>I53+I54+I55+I57+I58+I60+I56</f>
        <v>656346.64</v>
      </c>
      <c r="J52" s="121">
        <v>350000</v>
      </c>
    </row>
    <row r="53" spans="1:11" ht="51" x14ac:dyDescent="0.2">
      <c r="A53" s="99">
        <v>1510160</v>
      </c>
      <c r="B53" s="99" t="s">
        <v>63</v>
      </c>
      <c r="C53" s="100" t="s">
        <v>26</v>
      </c>
      <c r="D53" s="101" t="s">
        <v>64</v>
      </c>
      <c r="E53" s="102" t="s">
        <v>121</v>
      </c>
      <c r="F53" s="102" t="s">
        <v>119</v>
      </c>
      <c r="G53" s="122">
        <f>H53</f>
        <v>2911304</v>
      </c>
      <c r="H53" s="110">
        <v>2911304</v>
      </c>
      <c r="I53" s="123"/>
      <c r="J53" s="124"/>
    </row>
    <row r="54" spans="1:11" ht="51" x14ac:dyDescent="0.2">
      <c r="A54" s="99">
        <v>1510180</v>
      </c>
      <c r="B54" s="99" t="s">
        <v>29</v>
      </c>
      <c r="C54" s="100" t="s">
        <v>30</v>
      </c>
      <c r="D54" s="101" t="s">
        <v>31</v>
      </c>
      <c r="E54" s="102" t="s">
        <v>121</v>
      </c>
      <c r="F54" s="102" t="s">
        <v>119</v>
      </c>
      <c r="G54" s="122">
        <f>H54</f>
        <v>984200</v>
      </c>
      <c r="H54" s="110">
        <v>984200</v>
      </c>
      <c r="I54" s="123"/>
      <c r="J54" s="124"/>
    </row>
    <row r="55" spans="1:11" ht="51" x14ac:dyDescent="0.2">
      <c r="A55" s="99">
        <v>1516030</v>
      </c>
      <c r="B55" s="99" t="s">
        <v>53</v>
      </c>
      <c r="C55" s="100" t="s">
        <v>54</v>
      </c>
      <c r="D55" s="101" t="s">
        <v>55</v>
      </c>
      <c r="E55" s="102" t="s">
        <v>121</v>
      </c>
      <c r="F55" s="102" t="s">
        <v>119</v>
      </c>
      <c r="G55" s="122">
        <f>H55+I55</f>
        <v>1881846.64</v>
      </c>
      <c r="H55" s="110">
        <v>1810900</v>
      </c>
      <c r="I55" s="110">
        <v>70946.64</v>
      </c>
      <c r="J55" s="124"/>
    </row>
    <row r="56" spans="1:11" s="150" customFormat="1" ht="51.75" customHeight="1" x14ac:dyDescent="0.2">
      <c r="A56" s="99">
        <v>1517130</v>
      </c>
      <c r="B56" s="61">
        <v>7130</v>
      </c>
      <c r="C56" s="170" t="s">
        <v>226</v>
      </c>
      <c r="D56" s="172" t="s">
        <v>227</v>
      </c>
      <c r="E56" s="102" t="s">
        <v>121</v>
      </c>
      <c r="F56" s="102" t="s">
        <v>119</v>
      </c>
      <c r="G56" s="122">
        <v>84000</v>
      </c>
      <c r="H56" s="110"/>
      <c r="I56" s="123">
        <v>84000</v>
      </c>
      <c r="J56" s="124"/>
      <c r="K56" s="13"/>
    </row>
    <row r="57" spans="1:11" ht="51" x14ac:dyDescent="0.2">
      <c r="A57" s="99">
        <v>1517350</v>
      </c>
      <c r="B57" s="34">
        <v>7350</v>
      </c>
      <c r="C57" s="100" t="s">
        <v>54</v>
      </c>
      <c r="D57" s="101" t="s">
        <v>134</v>
      </c>
      <c r="E57" s="103" t="s">
        <v>141</v>
      </c>
      <c r="F57" s="103" t="s">
        <v>142</v>
      </c>
      <c r="G57" s="122">
        <f>H57+I57</f>
        <v>350000</v>
      </c>
      <c r="H57" s="110"/>
      <c r="I57" s="110">
        <v>350000</v>
      </c>
      <c r="J57" s="109">
        <v>350000</v>
      </c>
    </row>
    <row r="58" spans="1:11" ht="51" x14ac:dyDescent="0.2">
      <c r="A58" s="99">
        <v>1517461</v>
      </c>
      <c r="B58" s="34">
        <v>7461</v>
      </c>
      <c r="C58" s="100" t="s">
        <v>113</v>
      </c>
      <c r="D58" s="101" t="s">
        <v>127</v>
      </c>
      <c r="E58" s="102" t="s">
        <v>121</v>
      </c>
      <c r="F58" s="102" t="s">
        <v>119</v>
      </c>
      <c r="G58" s="122">
        <f>H58</f>
        <v>1100000</v>
      </c>
      <c r="H58" s="110">
        <v>1100000</v>
      </c>
      <c r="I58" s="123"/>
      <c r="J58" s="124"/>
    </row>
    <row r="59" spans="1:11" s="150" customFormat="1" ht="45" customHeight="1" x14ac:dyDescent="0.2">
      <c r="A59" s="99">
        <v>1517610</v>
      </c>
      <c r="B59" s="61">
        <v>7610</v>
      </c>
      <c r="C59" s="62" t="s">
        <v>230</v>
      </c>
      <c r="D59" s="58" t="s">
        <v>231</v>
      </c>
      <c r="E59" s="102" t="s">
        <v>233</v>
      </c>
      <c r="F59" s="102" t="s">
        <v>234</v>
      </c>
      <c r="G59" s="122">
        <f>H59+I59</f>
        <v>10000</v>
      </c>
      <c r="H59" s="110">
        <v>10000</v>
      </c>
      <c r="I59" s="123"/>
      <c r="J59" s="124"/>
      <c r="K59" s="13"/>
    </row>
    <row r="60" spans="1:11" ht="51" x14ac:dyDescent="0.2">
      <c r="A60" s="99">
        <v>1518340</v>
      </c>
      <c r="B60" s="34">
        <v>8340</v>
      </c>
      <c r="C60" s="100" t="s">
        <v>57</v>
      </c>
      <c r="D60" s="101" t="s">
        <v>58</v>
      </c>
      <c r="E60" s="103" t="s">
        <v>128</v>
      </c>
      <c r="F60" s="103" t="s">
        <v>129</v>
      </c>
      <c r="G60" s="122">
        <f>H60+I60</f>
        <v>151400</v>
      </c>
      <c r="H60" s="110"/>
      <c r="I60" s="123">
        <v>151400</v>
      </c>
      <c r="J60" s="124"/>
      <c r="K60" s="13"/>
    </row>
    <row r="61" spans="1:11" ht="25.5" x14ac:dyDescent="0.2">
      <c r="A61" s="21">
        <v>3700000</v>
      </c>
      <c r="B61" s="22" t="s">
        <v>104</v>
      </c>
      <c r="C61" s="23" t="s">
        <v>104</v>
      </c>
      <c r="D61" s="22" t="s">
        <v>98</v>
      </c>
      <c r="E61" s="22" t="s">
        <v>104</v>
      </c>
      <c r="F61" s="22" t="s">
        <v>104</v>
      </c>
      <c r="G61" s="112">
        <f>G62+G63+G65+G64</f>
        <v>1604700</v>
      </c>
      <c r="H61" s="117">
        <f>H62+H63+H65+H64</f>
        <v>1604700</v>
      </c>
      <c r="I61" s="117">
        <f>I62+I63+I65</f>
        <v>0</v>
      </c>
      <c r="J61" s="117">
        <v>0</v>
      </c>
    </row>
    <row r="62" spans="1:11" s="24" customFormat="1" ht="51" x14ac:dyDescent="0.2">
      <c r="A62" s="14">
        <v>37110160</v>
      </c>
      <c r="B62" s="17" t="s">
        <v>63</v>
      </c>
      <c r="C62" s="17" t="s">
        <v>26</v>
      </c>
      <c r="D62" s="10" t="s">
        <v>64</v>
      </c>
      <c r="E62" s="10" t="s">
        <v>121</v>
      </c>
      <c r="F62" s="10" t="s">
        <v>119</v>
      </c>
      <c r="G62" s="113">
        <f>H62+I62</f>
        <v>993700</v>
      </c>
      <c r="H62" s="114">
        <v>993700</v>
      </c>
      <c r="I62" s="114"/>
      <c r="J62" s="114"/>
    </row>
    <row r="63" spans="1:11" s="24" customFormat="1" ht="51" x14ac:dyDescent="0.2">
      <c r="A63" s="9">
        <v>3718710</v>
      </c>
      <c r="B63" s="11">
        <v>8710</v>
      </c>
      <c r="C63" s="20" t="s">
        <v>30</v>
      </c>
      <c r="D63" s="12" t="s">
        <v>160</v>
      </c>
      <c r="E63" s="10" t="s">
        <v>121</v>
      </c>
      <c r="F63" s="10" t="s">
        <v>119</v>
      </c>
      <c r="G63" s="113">
        <f>H63+I63</f>
        <v>410000</v>
      </c>
      <c r="H63" s="116">
        <v>410000</v>
      </c>
      <c r="I63" s="116"/>
      <c r="J63" s="116"/>
      <c r="K63" s="13"/>
    </row>
    <row r="64" spans="1:11" ht="65.25" customHeight="1" x14ac:dyDescent="0.2">
      <c r="A64" s="9">
        <v>3719320</v>
      </c>
      <c r="B64" s="11">
        <v>9320</v>
      </c>
      <c r="C64" s="20" t="s">
        <v>29</v>
      </c>
      <c r="D64" s="148" t="s">
        <v>199</v>
      </c>
      <c r="E64" s="58" t="s">
        <v>200</v>
      </c>
      <c r="F64" s="10" t="s">
        <v>192</v>
      </c>
      <c r="G64" s="113">
        <v>101000</v>
      </c>
      <c r="H64" s="53">
        <v>101000</v>
      </c>
      <c r="I64" s="116"/>
      <c r="J64" s="116"/>
      <c r="K64" s="13"/>
    </row>
    <row r="65" spans="1:11" ht="51" x14ac:dyDescent="0.2">
      <c r="A65" s="9">
        <v>3719770</v>
      </c>
      <c r="B65" s="11">
        <v>9770</v>
      </c>
      <c r="C65" s="20" t="s">
        <v>29</v>
      </c>
      <c r="D65" s="93" t="s">
        <v>59</v>
      </c>
      <c r="E65" s="10" t="s">
        <v>121</v>
      </c>
      <c r="F65" s="10" t="s">
        <v>119</v>
      </c>
      <c r="G65" s="113">
        <v>100000</v>
      </c>
      <c r="H65" s="53">
        <v>100000</v>
      </c>
      <c r="I65" s="116"/>
      <c r="J65" s="116"/>
      <c r="K65" s="13"/>
    </row>
    <row r="66" spans="1:11" x14ac:dyDescent="0.2">
      <c r="A66" s="26" t="s">
        <v>6</v>
      </c>
      <c r="B66" s="26" t="s">
        <v>6</v>
      </c>
      <c r="C66" s="26" t="s">
        <v>6</v>
      </c>
      <c r="D66" s="27" t="s">
        <v>101</v>
      </c>
      <c r="E66" s="27" t="s">
        <v>6</v>
      </c>
      <c r="F66" s="27" t="s">
        <v>6</v>
      </c>
      <c r="G66" s="126">
        <f>G14+G28+G61+G40+G52</f>
        <v>90339585</v>
      </c>
      <c r="H66" s="126">
        <f>H14+H28+H61+H52+H40</f>
        <v>81257385</v>
      </c>
      <c r="I66" s="126">
        <f>I14+I28+I61+I52+I46</f>
        <v>9082200</v>
      </c>
      <c r="J66" s="126">
        <f>J14+J28+J61+J52</f>
        <v>7350000</v>
      </c>
    </row>
    <row r="67" spans="1:1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1" x14ac:dyDescent="0.2">
      <c r="A69" s="1"/>
      <c r="B69" s="28"/>
      <c r="C69" s="1"/>
      <c r="D69" s="1"/>
      <c r="E69" s="1"/>
      <c r="F69" s="1"/>
      <c r="G69" s="1"/>
      <c r="H69" s="1"/>
      <c r="I69" s="28"/>
      <c r="J69" s="1"/>
    </row>
    <row r="70" spans="1:11" x14ac:dyDescent="0.2">
      <c r="A70" s="1"/>
      <c r="B70" s="28" t="s">
        <v>7</v>
      </c>
      <c r="C70" s="1"/>
      <c r="D70" s="1"/>
      <c r="E70" s="1"/>
      <c r="F70" s="28" t="s">
        <v>132</v>
      </c>
      <c r="G70" s="1"/>
      <c r="H70" s="1"/>
      <c r="I70" s="1"/>
      <c r="J70" s="1"/>
    </row>
    <row r="71" spans="1:11" x14ac:dyDescent="0.2">
      <c r="A71" s="213"/>
      <c r="B71" s="213"/>
      <c r="C71" s="213"/>
      <c r="D71" s="213"/>
      <c r="E71" s="213"/>
      <c r="F71" s="213"/>
      <c r="G71" s="213"/>
      <c r="H71" s="213"/>
      <c r="I71" s="213"/>
      <c r="J71" s="213"/>
    </row>
  </sheetData>
  <mergeCells count="20">
    <mergeCell ref="D5:F5"/>
    <mergeCell ref="G5:J5"/>
    <mergeCell ref="D2:F2"/>
    <mergeCell ref="D3:F3"/>
    <mergeCell ref="G3:J3"/>
    <mergeCell ref="D4:F4"/>
    <mergeCell ref="G4:J4"/>
    <mergeCell ref="H11:H12"/>
    <mergeCell ref="I11:J11"/>
    <mergeCell ref="A71:J71"/>
    <mergeCell ref="D6:I6"/>
    <mergeCell ref="A7:J7"/>
    <mergeCell ref="D8:G8"/>
    <mergeCell ref="A11:A12"/>
    <mergeCell ref="B11:B12"/>
    <mergeCell ref="C11:C12"/>
    <mergeCell ref="D11:D12"/>
    <mergeCell ref="E11:E12"/>
    <mergeCell ref="F11:F12"/>
    <mergeCell ref="G11:G12"/>
  </mergeCells>
  <pageMargins left="0.196850393700787" right="0.196850393700787" top="0.39370078740157499" bottom="0.196850393700787" header="0" footer="0"/>
  <pageSetup paperSize="9" scale="83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Дод.2</vt:lpstr>
      <vt:lpstr>Дод.3</vt:lpstr>
      <vt:lpstr>дод7</vt:lpstr>
      <vt:lpstr>Дод.3!Область_печати</vt:lpstr>
      <vt:lpstr>дод7!Область_печати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2022-07-13T13:33:23Z</cp:lastPrinted>
  <dcterms:created xsi:type="dcterms:W3CDTF">2020-12-23T06:51:23Z</dcterms:created>
  <dcterms:modified xsi:type="dcterms:W3CDTF">2022-08-22T12:35:07Z</dcterms:modified>
</cp:coreProperties>
</file>