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0" yWindow="-165" windowWidth="28830" windowHeight="12885" activeTab="1"/>
  </bookViews>
  <sheets>
    <sheet name="Дод.3" sheetId="13" r:id="rId1"/>
    <sheet name="дод7" sheetId="15" r:id="rId2"/>
  </sheets>
  <definedNames>
    <definedName name="_xlnm.Print_Area" localSheetId="0">Дод.3!$A$1:$P$86</definedName>
    <definedName name="_xlnm.Print_Area" localSheetId="1">дод7!$A$1:$J$71</definedName>
  </definedNames>
  <calcPr calcId="144525"/>
</workbook>
</file>

<file path=xl/calcChain.xml><?xml version="1.0" encoding="utf-8"?>
<calcChain xmlns="http://schemas.openxmlformats.org/spreadsheetml/2006/main">
  <c r="F61" i="13" l="1"/>
  <c r="G37" i="13" l="1"/>
  <c r="F37" i="13"/>
  <c r="E37" i="13"/>
  <c r="H51" i="15" l="1"/>
  <c r="E61" i="13"/>
  <c r="G58" i="15" l="1"/>
  <c r="G41" i="15"/>
  <c r="I51" i="15" l="1"/>
  <c r="L61" i="13" l="1"/>
  <c r="K37" i="13"/>
  <c r="J37" i="13"/>
  <c r="J61" i="13"/>
  <c r="O37" i="13" l="1"/>
  <c r="F74" i="13" l="1"/>
  <c r="E74" i="13"/>
  <c r="P82" i="13" l="1"/>
  <c r="E53" i="13" l="1"/>
  <c r="E51" i="13" s="1"/>
  <c r="H27" i="15" l="1"/>
  <c r="H61" i="15"/>
  <c r="P81" i="13" l="1"/>
  <c r="P78" i="13" l="1"/>
  <c r="H39" i="15" l="1"/>
  <c r="G47" i="15"/>
  <c r="P77" i="13"/>
  <c r="P80" i="13"/>
  <c r="F51" i="13" l="1"/>
  <c r="I61" i="15" l="1"/>
  <c r="G31" i="15"/>
  <c r="H13" i="15"/>
  <c r="G25" i="15"/>
  <c r="O74" i="13" l="1"/>
  <c r="K74" i="13"/>
  <c r="J74" i="13"/>
  <c r="P42" i="13"/>
  <c r="H17" i="13" l="1"/>
  <c r="E36" i="13"/>
  <c r="E83" i="13" s="1"/>
  <c r="F36" i="13"/>
  <c r="E17" i="13" l="1"/>
  <c r="F17" i="13"/>
  <c r="P32" i="13"/>
  <c r="P31" i="13"/>
  <c r="G17" i="13" l="1"/>
  <c r="G24" i="15" l="1"/>
  <c r="P30" i="13"/>
  <c r="P29" i="13"/>
  <c r="L17" i="13" l="1"/>
  <c r="G56" i="15" l="1"/>
  <c r="O36" i="13" l="1"/>
  <c r="O73" i="13"/>
  <c r="K73" i="13"/>
  <c r="J73" i="13"/>
  <c r="G45" i="15"/>
  <c r="O83" i="13" l="1"/>
  <c r="G17" i="15"/>
  <c r="G16" i="15"/>
  <c r="G63" i="15" l="1"/>
  <c r="G62" i="15"/>
  <c r="G61" i="15" s="1"/>
  <c r="G59" i="15"/>
  <c r="G57" i="15"/>
  <c r="G54" i="15"/>
  <c r="G53" i="15"/>
  <c r="G52" i="15"/>
  <c r="G44" i="15"/>
  <c r="G43" i="15"/>
  <c r="G50" i="15"/>
  <c r="G49" i="15"/>
  <c r="G48" i="15"/>
  <c r="G46" i="15"/>
  <c r="G42" i="15"/>
  <c r="G40" i="15"/>
  <c r="I39" i="15"/>
  <c r="G37" i="15"/>
  <c r="G36" i="15"/>
  <c r="G34" i="15"/>
  <c r="G35" i="15"/>
  <c r="G33" i="15"/>
  <c r="G32" i="15"/>
  <c r="G30" i="15"/>
  <c r="G29" i="15"/>
  <c r="G28" i="15"/>
  <c r="J27" i="15"/>
  <c r="I27" i="15"/>
  <c r="G27" i="15" s="1"/>
  <c r="G23" i="15"/>
  <c r="G22" i="15"/>
  <c r="G21" i="15"/>
  <c r="G19" i="15"/>
  <c r="G20" i="15"/>
  <c r="G18" i="15"/>
  <c r="G15" i="15"/>
  <c r="G14" i="15"/>
  <c r="J13" i="15"/>
  <c r="I13" i="15"/>
  <c r="J66" i="15" l="1"/>
  <c r="G51" i="15"/>
  <c r="I66" i="15"/>
  <c r="G39" i="15"/>
  <c r="H66" i="15"/>
  <c r="G13" i="15"/>
  <c r="G66" i="15" l="1"/>
  <c r="L16" i="13"/>
  <c r="L51" i="13"/>
  <c r="K52" i="13"/>
  <c r="K51" i="13" s="1"/>
  <c r="J51" i="13"/>
  <c r="H51" i="13"/>
  <c r="G51" i="13"/>
  <c r="P35" i="13" l="1"/>
  <c r="P34" i="13"/>
  <c r="H16" i="13" l="1"/>
  <c r="G16" i="13"/>
  <c r="L37" i="13" l="1"/>
  <c r="L36" i="13" s="1"/>
  <c r="K36" i="13"/>
  <c r="J36" i="13"/>
  <c r="H37" i="13"/>
  <c r="H36" i="13" s="1"/>
  <c r="G36" i="13"/>
  <c r="F73" i="13"/>
  <c r="F16" i="13"/>
  <c r="P33" i="13"/>
  <c r="E73" i="13" l="1"/>
  <c r="P79" i="13"/>
  <c r="P27" i="13" l="1"/>
  <c r="K61" i="13" l="1"/>
  <c r="P52" i="13"/>
  <c r="J17" i="13"/>
  <c r="J16" i="13" s="1"/>
  <c r="H61" i="13"/>
  <c r="H83" i="13" s="1"/>
  <c r="G61" i="13"/>
  <c r="F83" i="13"/>
  <c r="E16" i="13"/>
  <c r="P61" i="13"/>
  <c r="P63" i="13"/>
  <c r="P62" i="13"/>
  <c r="P25" i="13"/>
  <c r="P23" i="13"/>
  <c r="P26" i="13"/>
  <c r="P22" i="13"/>
  <c r="P21" i="13"/>
  <c r="P20" i="13"/>
  <c r="J83" i="13" l="1"/>
  <c r="P51" i="13"/>
  <c r="K83" i="13"/>
  <c r="L83" i="13"/>
  <c r="G83" i="13"/>
  <c r="P83" i="13" l="1"/>
  <c r="P76" i="13"/>
  <c r="P75" i="13"/>
  <c r="P74" i="13"/>
  <c r="P73" i="13"/>
  <c r="P50" i="13"/>
  <c r="P49" i="13"/>
  <c r="P47" i="13"/>
  <c r="P46" i="13"/>
  <c r="P45" i="13"/>
  <c r="P44" i="13"/>
  <c r="P43" i="13"/>
  <c r="P41" i="13"/>
  <c r="P40" i="13"/>
  <c r="P39" i="13"/>
  <c r="P38" i="13"/>
  <c r="P37" i="13"/>
  <c r="P36" i="13"/>
  <c r="P69" i="13"/>
  <c r="P67" i="13"/>
  <c r="P66" i="13"/>
  <c r="P64" i="13"/>
  <c r="P60" i="13"/>
  <c r="P58" i="13"/>
  <c r="P57" i="13"/>
  <c r="P56" i="13"/>
  <c r="P55" i="13"/>
  <c r="P54" i="13"/>
  <c r="P53" i="13"/>
  <c r="P19" i="13"/>
  <c r="P18" i="13"/>
  <c r="P17" i="13"/>
  <c r="P16" i="13"/>
</calcChain>
</file>

<file path=xl/sharedStrings.xml><?xml version="1.0" encoding="utf-8"?>
<sst xmlns="http://schemas.openxmlformats.org/spreadsheetml/2006/main" count="515" uniqueCount="222">
  <si>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</si>
  <si>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</si>
  <si>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</si>
  <si>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</si>
  <si>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</si>
  <si>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</si>
  <si>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</si>
  <si>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</si>
  <si>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</si>
  <si>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</si>
  <si>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</si>
  <si>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</si>
  <si>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</si>
  <si>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</si>
  <si>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</si>
  <si>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</si>
  <si>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</si>
  <si>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</si>
  <si>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</si>
  <si>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</si>
  <si>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</si>
  <si>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</si>
  <si>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</si>
  <si>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</si>
  <si>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</si>
  <si>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</si>
  <si>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</si>
  <si>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</si>
  <si>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</si>
  <si>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</si>
  <si>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</si>
  <si>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</si>
  <si>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</si>
  <si>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</si>
  <si>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</si>
  <si>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</si>
  <si>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</si>
  <si>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</si>
  <si>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</si>
  <si>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</si>
  <si>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</si>
  <si>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</si>
  <si>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</si>
  <si>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</si>
  <si>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</si>
  <si>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</si>
  <si>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</si>
  <si>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</si>
  <si>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</si>
  <si>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</si>
  <si>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</si>
  <si>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</si>
  <si>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</si>
  <si>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</si>
  <si>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</si>
  <si>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</si>
  <si>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</si>
  <si>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</si>
  <si>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</si>
  <si>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</si>
  <si>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</si>
  <si>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</si>
  <si>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</si>
  <si>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</si>
  <si>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</si>
  <si>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</si>
  <si>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</si>
  <si>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</si>
  <si>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</si>
  <si>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</si>
  <si>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</si>
  <si>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</si>
  <si>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</si>
  <si>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</si>
  <si>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</si>
  <si>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</si>
  <si>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</si>
  <si>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</si>
  <si>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</si>
  <si>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</si>
  <si>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</si>
  <si>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</si>
  <si>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</si>
  <si>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</si>
  <si>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</si>
  <si>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</si>
  <si>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</si>
  <si>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</si>
  <si>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</si>
  <si>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</si>
  <si>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</si>
  <si>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</si>
  <si>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</si>
  <si>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</si>
  <si>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</si>
  <si>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</si>
  <si>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</si>
  <si>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</si>
  <si>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</si>
  <si>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</si>
  <si>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</si>
  <si>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</si>
  <si>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</si>
  <si>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</si>
  <si>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</si>
  <si>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</si>
  <si>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</si>
  <si>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</si>
  <si>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</si>
  <si>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</si>
  <si>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</si>
  <si>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</si>
  <si>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</si>
  <si>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</si>
  <si>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</si>
  <si>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</si>
  <si>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</si>
  <si>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</si>
  <si>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</si>
  <si>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</si>
  <si>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</si>
  <si>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</si>
  <si>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</si>
  <si>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</si>
  <si>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</si>
  <si>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</si>
  <si>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</si>
  <si>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</si>
  <si>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</si>
  <si>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</si>
  <si>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</si>
  <si>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</si>
  <si>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</si>
  <si>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</si>
  <si>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</si>
  <si>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</si>
  <si>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</si>
  <si>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</si>
  <si>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</si>
  <si>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</si>
  <si>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</si>
  <si>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</si>
  <si>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</si>
  <si>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</si>
  <si>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</si>
  <si>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</si>
  <si>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</si>
  <si>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</si>
  <si>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</si>
  <si>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</si>
  <si>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</si>
  <si>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</si>
  <si>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</si>
  <si>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</si>
  <si>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</si>
  <si>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</si>
  <si>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</si>
  <si>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</si>
  <si>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</si>
  <si>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</si>
  <si>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</si>
  <si>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</si>
  <si>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</si>
  <si>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</si>
  <si>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</si>
  <si>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</si>
  <si>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</si>
  <si>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</si>
  <si>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</si>
  <si>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</si>
  <si>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</si>
  <si>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</si>
  <si>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>Субвеція з місцевого бюджету державному бюджету на виконання програм соціально - економічного розвитку регіонів , в.т.ч :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</si>
  <si>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</si>
  <si>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</si>
  <si>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</si>
  <si>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</si>
  <si>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</si>
  <si>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</si>
  <si>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</si>
  <si>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</si>
  <si>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</si>
  <si>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</si>
  <si>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</si>
  <si>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</si>
  <si>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</si>
  <si>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</si>
  <si>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</si>
  <si>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0611061</t>
  </si>
  <si>
    <t>Рішення виконавчого комітету Смолінської селищної ради від 31.03. 2022року  №51</t>
  </si>
  <si>
    <t>Додаток 2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</si>
  <si>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</si>
  <si>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</si>
  <si>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Інші субвенції з місцевого бюджету , в.т.ч: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</si>
  <si>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</si>
  <si>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</si>
  <si>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 xml:space="preserve">Субвенція з місцевого бюджету за рахунок залишку коштів освітньої субвенції, що утворився на початок бюдженого періоду  </t>
  </si>
  <si>
    <t>Програма«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</si>
  <si>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 xml:space="preserve">за рахунок вільного залишку коштів, що склався на 01.01.2022 р. </t>
  </si>
  <si>
    <t>субвенція до бюджету Маловисківської територіальної громади</t>
  </si>
  <si>
    <t>субвенція до бюджету Новоукраїнської   територіальної громади</t>
  </si>
  <si>
    <t>( код бюджету)11512000000</t>
  </si>
  <si>
    <t xml:space="preserve"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</si>
  <si>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 xml:space="preserve">видатків бюджету Смолінської селищної територіальної громади на 2022 рік , визначені у додатку 3 до </t>
  </si>
  <si>
    <t>Розподіл витрат бюджету Смолінської територіальної громади  на реалізацію місцевих програм у 2022 році,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</si>
  <si>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рік""</t>
  </si>
  <si>
    <t xml:space="preserve"> субвенція  бюджету Новоукраїнської міської  територіальноїгромади </t>
  </si>
  <si>
    <t>0421</t>
  </si>
  <si>
    <t>Здійснення заходів із землеустрою</t>
  </si>
  <si>
    <t>у .т.ч. за рахунок  залишку коштів на 01.01 2021 р. спеціального фонду(земельний фонд)</t>
  </si>
  <si>
    <t>у .т.ч. за рахунок  залишку коштів на 01.01 2021 р. спеціального фонду( природоохорон. фонд)</t>
  </si>
  <si>
    <t>0411</t>
  </si>
  <si>
    <t>Сприяння розвитку малого та середнього підприєжмництва</t>
  </si>
  <si>
    <t>Програми розвитку малого та середнього підприємництва в Смолінській об’єднаній територіальній громаді на 2022-2024 роки</t>
  </si>
  <si>
    <t>Рішення виконавчого комітету  Смолінської селищної ради від 28 липня 2022 року № 116</t>
  </si>
  <si>
    <t xml:space="preserve">Субвенція з місцевого бюджету за рахунок залишку коштів освітньої субвенції, що утворився на початок бюдженого періоду, в т.ч.: </t>
  </si>
  <si>
    <t>Інші заходи, повязані з економічною діяльністю</t>
  </si>
  <si>
    <t>0111200</t>
  </si>
  <si>
    <t>Надання освіти за рахунок 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</si>
  <si>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до рішення  сесіїСмолінської селищної ради  від 07.10.2022 № </t>
  </si>
  <si>
    <t xml:space="preserve">до рішення сесії Смолінської селищної ради від 07.10.2022 року № 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</si>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</sst>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3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1">
    <xf numFmtId="0" fontId="0" fillId="0" borderId="0"/>
    <xf numFmtId="0" fontId="19" fillId="0" borderId="0"/>
    <xf numFmtId="0" fontId="1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9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5" fillId="0" borderId="0"/>
  </cellStyleXfs>
  <cellXfs count="195">
    <xf numFmtId="0" fontId="0" fillId="0" borderId="0" xfId="0"/>
    <xf numFmtId="0" fontId="19" fillId="0" borderId="0" xfId="0" applyFont="1"/>
    <xf numFmtId="0" fontId="22" fillId="0" borderId="0" xfId="0" quotePrefix="1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/>
    <xf numFmtId="0" fontId="19" fillId="2" borderId="2" xfId="0" applyFont="1" applyFill="1" applyBorder="1"/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0" fillId="0" borderId="0" xfId="0" applyFill="1"/>
    <xf numFmtId="0" fontId="19" fillId="0" borderId="2" xfId="0" quotePrefix="1" applyFont="1" applyFill="1" applyBorder="1" applyAlignment="1">
      <alignment horizontal="center" vertical="center"/>
    </xf>
    <xf numFmtId="4" fontId="19" fillId="0" borderId="2" xfId="0" quotePrefix="1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quotePrefix="1" applyFont="1" applyBorder="1" applyAlignment="1">
      <alignment horizontal="center" vertical="center" wrapText="1"/>
    </xf>
    <xf numFmtId="4" fontId="19" fillId="0" borderId="2" xfId="0" quotePrefix="1" applyNumberFormat="1" applyFont="1" applyBorder="1" applyAlignment="1">
      <alignment horizontal="center" vertical="center" wrapText="1"/>
    </xf>
    <xf numFmtId="1" fontId="19" fillId="0" borderId="2" xfId="0" quotePrefix="1" applyNumberFormat="1" applyFont="1" applyBorder="1" applyAlignment="1">
      <alignment horizontal="center" vertical="center" wrapText="1"/>
    </xf>
    <xf numFmtId="0" fontId="19" fillId="0" borderId="2" xfId="0" quotePrefix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24" fillId="3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/>
    <xf numFmtId="0" fontId="20" fillId="0" borderId="0" xfId="0" applyFont="1" applyAlignment="1">
      <alignment horizontal="left"/>
    </xf>
    <xf numFmtId="0" fontId="0" fillId="0" borderId="0" xfId="0"/>
    <xf numFmtId="0" fontId="19" fillId="0" borderId="0" xfId="0" applyFont="1" applyAlignment="1"/>
    <xf numFmtId="164" fontId="19" fillId="0" borderId="2" xfId="103" quotePrefix="1" applyFont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15" fillId="0" borderId="0" xfId="108"/>
    <xf numFmtId="0" fontId="19" fillId="0" borderId="1" xfId="108" quotePrefix="1" applyFont="1" applyBorder="1" applyAlignment="1">
      <alignment horizontal="center"/>
    </xf>
    <xf numFmtId="0" fontId="15" fillId="0" borderId="0" xfId="108" applyAlignment="1">
      <alignment horizontal="center"/>
    </xf>
    <xf numFmtId="0" fontId="21" fillId="0" borderId="0" xfId="108" applyFont="1"/>
    <xf numFmtId="0" fontId="15" fillId="0" borderId="0" xfId="108" applyAlignment="1">
      <alignment horizontal="right"/>
    </xf>
    <xf numFmtId="0" fontId="15" fillId="0" borderId="2" xfId="108" applyBorder="1" applyAlignment="1">
      <alignment horizontal="center" vertical="center" wrapText="1"/>
    </xf>
    <xf numFmtId="0" fontId="15" fillId="2" borderId="2" xfId="108" applyFill="1" applyBorder="1" applyAlignment="1">
      <alignment horizontal="center" vertical="center" wrapText="1"/>
    </xf>
    <xf numFmtId="0" fontId="20" fillId="0" borderId="0" xfId="108" applyFont="1" applyAlignment="1">
      <alignment horizontal="left"/>
    </xf>
    <xf numFmtId="0" fontId="20" fillId="0" borderId="2" xfId="108" quotePrefix="1" applyFont="1" applyBorder="1" applyAlignment="1">
      <alignment horizontal="center" vertical="center" wrapText="1"/>
    </xf>
    <xf numFmtId="0" fontId="20" fillId="0" borderId="2" xfId="108" applyFont="1" applyBorder="1" applyAlignment="1">
      <alignment horizontal="center" vertical="center" wrapText="1"/>
    </xf>
    <xf numFmtId="4" fontId="20" fillId="0" borderId="2" xfId="108" applyNumberFormat="1" applyFont="1" applyBorder="1" applyAlignment="1">
      <alignment horizontal="center" vertical="center" wrapText="1"/>
    </xf>
    <xf numFmtId="4" fontId="20" fillId="0" borderId="2" xfId="108" quotePrefix="1" applyNumberFormat="1" applyFont="1" applyBorder="1" applyAlignment="1">
      <alignment vertical="center" wrapText="1"/>
    </xf>
    <xf numFmtId="4" fontId="20" fillId="2" borderId="2" xfId="108" applyNumberFormat="1" applyFont="1" applyFill="1" applyBorder="1" applyAlignment="1">
      <alignment vertical="center" wrapText="1"/>
    </xf>
    <xf numFmtId="4" fontId="20" fillId="0" borderId="2" xfId="108" applyNumberFormat="1" applyFont="1" applyBorder="1" applyAlignment="1">
      <alignment vertical="center" wrapText="1"/>
    </xf>
    <xf numFmtId="0" fontId="15" fillId="0" borderId="2" xfId="108" quotePrefix="1" applyBorder="1" applyAlignment="1">
      <alignment horizontal="center" vertical="center" wrapText="1"/>
    </xf>
    <xf numFmtId="4" fontId="15" fillId="0" borderId="2" xfId="108" quotePrefix="1" applyNumberFormat="1" applyBorder="1" applyAlignment="1">
      <alignment horizontal="center" vertical="center" wrapText="1"/>
    </xf>
    <xf numFmtId="4" fontId="15" fillId="0" borderId="2" xfId="108" quotePrefix="1" applyNumberFormat="1" applyBorder="1" applyAlignment="1">
      <alignment vertical="center" wrapText="1"/>
    </xf>
    <xf numFmtId="4" fontId="15" fillId="2" borderId="2" xfId="108" applyNumberFormat="1" applyFill="1" applyBorder="1" applyAlignment="1">
      <alignment vertical="center" wrapText="1"/>
    </xf>
    <xf numFmtId="4" fontId="15" fillId="0" borderId="2" xfId="108" applyNumberFormat="1" applyBorder="1" applyAlignment="1">
      <alignment vertical="center" wrapText="1"/>
    </xf>
    <xf numFmtId="0" fontId="20" fillId="2" borderId="2" xfId="108" applyFont="1" applyFill="1" applyBorder="1" applyAlignment="1">
      <alignment horizontal="center" vertical="center" wrapText="1"/>
    </xf>
    <xf numFmtId="0" fontId="20" fillId="2" borderId="2" xfId="108" quotePrefix="1" applyFont="1" applyFill="1" applyBorder="1" applyAlignment="1">
      <alignment horizontal="center" vertical="center" wrapText="1"/>
    </xf>
    <xf numFmtId="4" fontId="20" fillId="2" borderId="2" xfId="108" applyNumberFormat="1" applyFont="1" applyFill="1" applyBorder="1" applyAlignment="1">
      <alignment horizontal="center" vertical="center" wrapText="1"/>
    </xf>
    <xf numFmtId="4" fontId="20" fillId="2" borderId="2" xfId="108" quotePrefix="1" applyNumberFormat="1" applyFont="1" applyFill="1" applyBorder="1" applyAlignment="1">
      <alignment vertical="center" wrapText="1"/>
    </xf>
    <xf numFmtId="4" fontId="32" fillId="0" borderId="2" xfId="108" quotePrefix="1" applyNumberFormat="1" applyFont="1" applyBorder="1" applyAlignment="1">
      <alignment vertical="center" wrapText="1"/>
    </xf>
    <xf numFmtId="4" fontId="32" fillId="2" borderId="2" xfId="108" applyNumberFormat="1" applyFont="1" applyFill="1" applyBorder="1" applyAlignment="1">
      <alignment vertical="center" wrapText="1"/>
    </xf>
    <xf numFmtId="4" fontId="32" fillId="0" borderId="2" xfId="108" applyNumberFormat="1" applyFont="1" applyBorder="1" applyAlignment="1">
      <alignment vertical="center" wrapText="1"/>
    </xf>
    <xf numFmtId="0" fontId="32" fillId="0" borderId="2" xfId="108" quotePrefix="1" applyFont="1" applyBorder="1" applyAlignment="1">
      <alignment horizontal="center" vertical="center" wrapText="1"/>
    </xf>
    <xf numFmtId="4" fontId="32" fillId="0" borderId="2" xfId="108" quotePrefix="1" applyNumberFormat="1" applyFont="1" applyBorder="1" applyAlignment="1">
      <alignment horizontal="center" vertical="center" wrapText="1"/>
    </xf>
    <xf numFmtId="0" fontId="15" fillId="0" borderId="2" xfId="108" quotePrefix="1" applyNumberFormat="1" applyBorder="1" applyAlignment="1">
      <alignment horizontal="center" vertical="center" wrapText="1"/>
    </xf>
    <xf numFmtId="0" fontId="32" fillId="0" borderId="2" xfId="108" quotePrefix="1" applyNumberFormat="1" applyFont="1" applyBorder="1" applyAlignment="1">
      <alignment horizontal="center" vertical="center" wrapText="1"/>
    </xf>
    <xf numFmtId="4" fontId="15" fillId="0" borderId="0" xfId="108" applyNumberFormat="1"/>
    <xf numFmtId="2" fontId="15" fillId="0" borderId="0" xfId="108" applyNumberFormat="1"/>
    <xf numFmtId="2" fontId="0" fillId="0" borderId="0" xfId="0" applyNumberFormat="1" applyFill="1"/>
    <xf numFmtId="0" fontId="19" fillId="0" borderId="0" xfId="0" applyFont="1" applyAlignment="1">
      <alignment horizontal="center" vertical="center"/>
    </xf>
    <xf numFmtId="0" fontId="13" fillId="0" borderId="0" xfId="108" applyFont="1"/>
    <xf numFmtId="4" fontId="13" fillId="0" borderId="2" xfId="108" quotePrefix="1" applyNumberFormat="1" applyFont="1" applyBorder="1" applyAlignment="1">
      <alignment vertical="center" wrapText="1"/>
    </xf>
    <xf numFmtId="0" fontId="15" fillId="0" borderId="0" xfId="108" applyFill="1"/>
    <xf numFmtId="3" fontId="15" fillId="0" borderId="0" xfId="108" applyNumberFormat="1" applyFill="1"/>
    <xf numFmtId="4" fontId="15" fillId="0" borderId="0" xfId="108" applyNumberFormat="1" applyFill="1"/>
    <xf numFmtId="4" fontId="20" fillId="0" borderId="0" xfId="108" applyNumberFormat="1" applyFont="1" applyFill="1" applyBorder="1" applyAlignment="1">
      <alignment vertical="center" wrapText="1"/>
    </xf>
    <xf numFmtId="4" fontId="32" fillId="2" borderId="2" xfId="110" applyNumberFormat="1" applyFont="1" applyFill="1" applyBorder="1" applyAlignment="1">
      <alignment vertical="center" wrapText="1"/>
    </xf>
    <xf numFmtId="4" fontId="13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32" fillId="0" borderId="2" xfId="108" applyNumberFormat="1" applyFont="1" applyFill="1" applyBorder="1" applyAlignment="1">
      <alignment vertical="center" wrapText="1"/>
    </xf>
    <xf numFmtId="0" fontId="20" fillId="4" borderId="2" xfId="108" quotePrefix="1" applyFont="1" applyFill="1" applyBorder="1" applyAlignment="1">
      <alignment horizontal="center" vertical="center" wrapText="1"/>
    </xf>
    <xf numFmtId="0" fontId="20" fillId="4" borderId="2" xfId="108" applyFont="1" applyFill="1" applyBorder="1" applyAlignment="1">
      <alignment horizontal="center" vertical="center" wrapText="1"/>
    </xf>
    <xf numFmtId="4" fontId="20" fillId="4" borderId="2" xfId="108" applyNumberFormat="1" applyFont="1" applyFill="1" applyBorder="1" applyAlignment="1">
      <alignment horizontal="center" vertical="center" wrapText="1"/>
    </xf>
    <xf numFmtId="4" fontId="20" fillId="4" borderId="2" xfId="108" quotePrefix="1" applyNumberFormat="1" applyFont="1" applyFill="1" applyBorder="1" applyAlignment="1">
      <alignment vertical="center" wrapText="1"/>
    </xf>
    <xf numFmtId="4" fontId="20" fillId="4" borderId="2" xfId="108" applyNumberFormat="1" applyFont="1" applyFill="1" applyBorder="1" applyAlignment="1">
      <alignment vertical="center" wrapText="1"/>
    </xf>
    <xf numFmtId="0" fontId="30" fillId="4" borderId="2" xfId="108" quotePrefix="1" applyFont="1" applyFill="1" applyBorder="1" applyAlignment="1">
      <alignment horizontal="center" vertical="center" wrapText="1"/>
    </xf>
    <xf numFmtId="4" fontId="30" fillId="4" borderId="2" xfId="108" quotePrefix="1" applyNumberFormat="1" applyFont="1" applyFill="1" applyBorder="1" applyAlignment="1">
      <alignment horizontal="center" vertical="center" wrapText="1"/>
    </xf>
    <xf numFmtId="4" fontId="30" fillId="4" borderId="2" xfId="108" quotePrefix="1" applyNumberFormat="1" applyFont="1" applyFill="1" applyBorder="1" applyAlignment="1">
      <alignment vertical="center" wrapText="1"/>
    </xf>
    <xf numFmtId="4" fontId="30" fillId="4" borderId="2" xfId="110" applyNumberFormat="1" applyFont="1" applyFill="1" applyBorder="1" applyAlignment="1">
      <alignment vertical="center" wrapText="1"/>
    </xf>
    <xf numFmtId="4" fontId="30" fillId="4" borderId="2" xfId="108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2" fillId="0" borderId="0" xfId="111"/>
    <xf numFmtId="0" fontId="33" fillId="0" borderId="0" xfId="0" applyFont="1"/>
    <xf numFmtId="4" fontId="12" fillId="0" borderId="2" xfId="111" quotePrefix="1" applyNumberFormat="1" applyFont="1" applyBorder="1" applyAlignment="1">
      <alignment vertical="center" wrapText="1"/>
    </xf>
    <xf numFmtId="4" fontId="12" fillId="0" borderId="2" xfId="111" quotePrefix="1" applyNumberFormat="1" applyBorder="1" applyAlignment="1">
      <alignment vertical="center" wrapText="1"/>
    </xf>
    <xf numFmtId="0" fontId="30" fillId="0" borderId="2" xfId="111" quotePrefix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111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111" quotePrefix="1" applyFont="1" applyBorder="1" applyAlignment="1">
      <alignment horizontal="center" vertical="center" wrapText="1"/>
    </xf>
    <xf numFmtId="4" fontId="31" fillId="0" borderId="2" xfId="111" quotePrefix="1" applyNumberFormat="1" applyFont="1" applyBorder="1" applyAlignment="1">
      <alignment horizontal="center" vertical="center" wrapText="1"/>
    </xf>
    <xf numFmtId="4" fontId="31" fillId="0" borderId="2" xfId="111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4" fontId="31" fillId="2" borderId="2" xfId="108" applyNumberFormat="1" applyFont="1" applyFill="1" applyBorder="1" applyAlignment="1">
      <alignment vertical="center" wrapText="1"/>
    </xf>
    <xf numFmtId="4" fontId="31" fillId="0" borderId="2" xfId="108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horizontal="left" vertical="center" wrapText="1"/>
    </xf>
    <xf numFmtId="4" fontId="30" fillId="0" borderId="2" xfId="111" quotePrefix="1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4" fontId="31" fillId="0" borderId="2" xfId="111" applyNumberFormat="1" applyFont="1" applyBorder="1" applyAlignment="1">
      <alignment vertical="center" wrapText="1"/>
    </xf>
    <xf numFmtId="4" fontId="31" fillId="0" borderId="2" xfId="111" applyNumberFormat="1" applyFont="1" applyFill="1" applyBorder="1" applyAlignment="1">
      <alignment vertical="center" wrapText="1"/>
    </xf>
    <xf numFmtId="4" fontId="31" fillId="0" borderId="2" xfId="108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right" vertical="center" wrapText="1"/>
    </xf>
    <xf numFmtId="4" fontId="19" fillId="2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/>
    </xf>
    <xf numFmtId="4" fontId="19" fillId="3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4" fontId="20" fillId="0" borderId="2" xfId="0" applyNumberFormat="1" applyFont="1" applyFill="1" applyBorder="1" applyAlignment="1">
      <alignment horizontal="right" vertical="center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111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4" fontId="30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0" fillId="0" borderId="2" xfId="111" applyNumberFormat="1" applyFont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108" quotePrefix="1" applyFont="1" applyBorder="1" applyAlignment="1">
      <alignment horizontal="center" vertical="center" wrapText="1"/>
    </xf>
    <xf numFmtId="0" fontId="11" fillId="0" borderId="2" xfId="108" quotePrefix="1" applyFont="1" applyBorder="1" applyAlignment="1">
      <alignment horizontal="center" vertical="center" wrapText="1"/>
    </xf>
    <xf numFmtId="4" fontId="11" fillId="0" borderId="2" xfId="108" quotePrefix="1" applyNumberFormat="1" applyFont="1" applyBorder="1" applyAlignment="1">
      <alignment horizontal="center" vertical="center" wrapText="1"/>
    </xf>
    <xf numFmtId="0" fontId="32" fillId="0" borderId="2" xfId="116" quotePrefix="1" applyFont="1" applyBorder="1" applyAlignment="1">
      <alignment horizontal="center" vertical="center" wrapText="1"/>
    </xf>
    <xf numFmtId="0" fontId="9" fillId="0" borderId="2" xfId="116" quotePrefix="1" applyNumberFormat="1" applyBorder="1" applyAlignment="1">
      <alignment horizontal="center" vertical="center" wrapText="1"/>
    </xf>
    <xf numFmtId="4" fontId="32" fillId="2" borderId="2" xfId="116" applyNumberFormat="1" applyFont="1" applyFill="1" applyBorder="1" applyAlignment="1">
      <alignment vertical="center" wrapText="1"/>
    </xf>
    <xf numFmtId="4" fontId="9" fillId="0" borderId="2" xfId="108" quotePrefix="1" applyNumberFormat="1" applyFont="1" applyBorder="1" applyAlignment="1">
      <alignment vertical="center" wrapText="1"/>
    </xf>
    <xf numFmtId="4" fontId="19" fillId="0" borderId="0" xfId="108" applyNumberFormat="1" applyFont="1" applyFill="1" applyBorder="1" applyAlignment="1">
      <alignment vertical="center" wrapText="1"/>
    </xf>
    <xf numFmtId="0" fontId="30" fillId="0" borderId="2" xfId="116" quotePrefix="1" applyFont="1" applyFill="1" applyBorder="1" applyAlignment="1">
      <alignment horizontal="center" vertical="center" wrapText="1"/>
    </xf>
    <xf numFmtId="4" fontId="31" fillId="0" borderId="2" xfId="116" quotePrefix="1" applyNumberFormat="1" applyFont="1" applyFill="1" applyBorder="1" applyAlignment="1">
      <alignment vertical="center" wrapText="1"/>
    </xf>
    <xf numFmtId="4" fontId="32" fillId="0" borderId="2" xfId="116" applyNumberFormat="1" applyFont="1" applyFill="1" applyBorder="1" applyAlignment="1">
      <alignment vertical="center" wrapText="1"/>
    </xf>
    <xf numFmtId="0" fontId="15" fillId="0" borderId="0" xfId="108" applyAlignment="1">
      <alignment wrapText="1"/>
    </xf>
    <xf numFmtId="0" fontId="31" fillId="0" borderId="2" xfId="0" applyFont="1" applyFill="1" applyBorder="1" applyAlignment="1">
      <alignment horizontal="center" vertical="center" wrapText="1"/>
    </xf>
    <xf numFmtId="0" fontId="9" fillId="0" borderId="2" xfId="116" quotePrefix="1" applyNumberForma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" fontId="7" fillId="0" borderId="2" xfId="108" quotePrefix="1" applyNumberFormat="1" applyFont="1" applyBorder="1" applyAlignment="1">
      <alignment vertical="center" wrapText="1"/>
    </xf>
    <xf numFmtId="4" fontId="6" fillId="0" borderId="2" xfId="108" quotePrefix="1" applyNumberFormat="1" applyFont="1" applyBorder="1" applyAlignment="1">
      <alignment vertical="center" wrapText="1"/>
    </xf>
    <xf numFmtId="0" fontId="0" fillId="0" borderId="0" xfId="0"/>
    <xf numFmtId="0" fontId="20" fillId="0" borderId="0" xfId="0" applyFont="1"/>
    <xf numFmtId="0" fontId="20" fillId="0" borderId="0" xfId="108" applyFont="1"/>
    <xf numFmtId="4" fontId="4" fillId="0" borderId="0" xfId="108" applyNumberFormat="1" applyFont="1"/>
    <xf numFmtId="4" fontId="4" fillId="0" borderId="7" xfId="108" applyNumberFormat="1" applyFont="1" applyFill="1" applyBorder="1" applyAlignment="1">
      <alignment wrapText="1"/>
    </xf>
    <xf numFmtId="4" fontId="35" fillId="0" borderId="0" xfId="108" applyNumberFormat="1" applyFont="1" applyFill="1"/>
    <xf numFmtId="0" fontId="35" fillId="0" borderId="0" xfId="108" applyFont="1"/>
    <xf numFmtId="0" fontId="4" fillId="0" borderId="0" xfId="108" applyFont="1"/>
    <xf numFmtId="0" fontId="11" fillId="0" borderId="0" xfId="110" applyFont="1" applyAlignment="1"/>
    <xf numFmtId="0" fontId="13" fillId="0" borderId="0" xfId="110" applyFont="1" applyAlignment="1"/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35" fillId="0" borderId="0" xfId="108" applyFont="1" applyFill="1"/>
    <xf numFmtId="4" fontId="36" fillId="0" borderId="2" xfId="0" quotePrefix="1" applyNumberFormat="1" applyFont="1" applyBorder="1" applyAlignment="1">
      <alignment vertical="center" wrapText="1"/>
    </xf>
    <xf numFmtId="4" fontId="3" fillId="0" borderId="2" xfId="108" quotePrefix="1" applyNumberFormat="1" applyFont="1" applyBorder="1" applyAlignment="1">
      <alignment vertical="center" wrapText="1"/>
    </xf>
    <xf numFmtId="3" fontId="15" fillId="0" borderId="0" xfId="108" applyNumberFormat="1"/>
    <xf numFmtId="4" fontId="15" fillId="0" borderId="2" xfId="108" applyNumberFormat="1" applyFill="1" applyBorder="1" applyAlignment="1">
      <alignment vertical="center" wrapText="1"/>
    </xf>
    <xf numFmtId="0" fontId="37" fillId="0" borderId="0" xfId="108" applyFont="1"/>
    <xf numFmtId="0" fontId="19" fillId="0" borderId="2" xfId="108" quotePrefix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4" fontId="35" fillId="0" borderId="0" xfId="108" applyNumberFormat="1" applyFont="1" applyFill="1" applyBorder="1"/>
    <xf numFmtId="0" fontId="1" fillId="0" borderId="2" xfId="108" quotePrefix="1" applyFont="1" applyBorder="1" applyAlignment="1">
      <alignment horizontal="center" vertical="center" wrapText="1"/>
    </xf>
    <xf numFmtId="4" fontId="1" fillId="0" borderId="2" xfId="108" quotePrefix="1" applyNumberFormat="1" applyFont="1" applyBorder="1" applyAlignment="1">
      <alignment vertical="center" wrapText="1"/>
    </xf>
    <xf numFmtId="0" fontId="20" fillId="0" borderId="0" xfId="108" applyFont="1" applyAlignment="1">
      <alignment horizontal="center"/>
    </xf>
    <xf numFmtId="0" fontId="15" fillId="0" borderId="2" xfId="108" applyBorder="1" applyAlignment="1">
      <alignment horizontal="center" vertical="center" wrapText="1"/>
    </xf>
    <xf numFmtId="0" fontId="4" fillId="0" borderId="0" xfId="108" applyFont="1" applyAlignment="1">
      <alignment horizontal="center" wrapText="1"/>
    </xf>
    <xf numFmtId="0" fontId="15" fillId="2" borderId="2" xfId="108" applyFill="1" applyBorder="1" applyAlignment="1">
      <alignment horizontal="center" vertical="center" wrapText="1"/>
    </xf>
    <xf numFmtId="0" fontId="15" fillId="0" borderId="0" xfId="108" applyAlignment="1">
      <alignment horizontal="center"/>
    </xf>
    <xf numFmtId="0" fontId="1" fillId="0" borderId="0" xfId="108" applyFont="1" applyAlignment="1">
      <alignment horizontal="left"/>
    </xf>
    <xf numFmtId="0" fontId="14" fillId="0" borderId="0" xfId="108" applyFont="1" applyAlignment="1">
      <alignment horizontal="left"/>
    </xf>
    <xf numFmtId="0" fontId="15" fillId="0" borderId="0" xfId="108" applyAlignment="1">
      <alignment horizontal="left" wrapText="1"/>
    </xf>
    <xf numFmtId="0" fontId="21" fillId="0" borderId="2" xfId="108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0" xfId="111" applyFont="1" applyAlignment="1">
      <alignment horizontal="left" wrapText="1"/>
    </xf>
    <xf numFmtId="0" fontId="12" fillId="0" borderId="0" xfId="111" applyAlignment="1">
      <alignment horizontal="left" wrapText="1"/>
    </xf>
    <xf numFmtId="0" fontId="6" fillId="0" borderId="0" xfId="111" applyFont="1" applyAlignment="1">
      <alignment horizontal="left" wrapText="1"/>
    </xf>
    <xf numFmtId="0" fontId="1" fillId="0" borderId="0" xfId="111" applyFont="1" applyAlignment="1">
      <alignment horizontal="left" wrapText="1"/>
    </xf>
    <xf numFmtId="0" fontId="2" fillId="0" borderId="0" xfId="111" applyFont="1" applyAlignment="1">
      <alignment horizontal="left" wrapText="1"/>
    </xf>
    <xf numFmtId="0" fontId="1" fillId="0" borderId="0" xfId="108" applyFont="1"/>
  </cellXfs>
  <cellStyles count="12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3 2" xfId="118"/>
    <cellStyle name="Обычный 5 3 3" xfId="120"/>
    <cellStyle name="Обычный 5 4" xfId="113"/>
    <cellStyle name="Обычный 5 5" xfId="116"/>
    <cellStyle name="Обычный 5 5 2" xfId="117"/>
    <cellStyle name="Обычный 5 6" xfId="119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topLeftCell="A82" zoomScaleNormal="100" workbookViewId="0">
      <selection activeCell="L1" sqref="L1"/>
    </sheetView>
  </sheetViews>
  <sheetFormatPr defaultRowHeight="12.75" x14ac:dyDescent="0.2"/>
  <cols>
    <col min="1" max="3" width="10.42578125" style="35" customWidth="1"/>
    <col min="4" max="4" width="39.5703125" style="35" customWidth="1"/>
    <col min="5" max="5" width="14.140625" style="35" customWidth="1"/>
    <col min="6" max="6" width="13.85546875" style="35" customWidth="1"/>
    <col min="7" max="7" width="14.7109375" style="35" customWidth="1"/>
    <col min="8" max="8" width="14" style="35" customWidth="1"/>
    <col min="9" max="9" width="11.85546875" style="35" customWidth="1"/>
    <col min="10" max="10" width="13" style="35" customWidth="1"/>
    <col min="11" max="14" width="11.85546875" style="35" customWidth="1"/>
    <col min="15" max="15" width="12.42578125" style="35" customWidth="1"/>
    <col min="16" max="16" width="17.42578125" style="35" customWidth="1"/>
    <col min="17" max="17" width="16.7109375" style="35" customWidth="1"/>
    <col min="18" max="18" width="10" style="35" bestFit="1" customWidth="1"/>
    <col min="19" max="16384" width="9.140625" style="35"/>
  </cols>
  <sheetData>
    <row r="1" spans="1:16" x14ac:dyDescent="0.2">
      <c r="L1" s="194" t="s">
        <v>190</v>
      </c>
    </row>
    <row r="2" spans="1:16" x14ac:dyDescent="0.2">
      <c r="L2" s="174" t="s">
        <v>219</v>
      </c>
      <c r="M2" s="175"/>
      <c r="N2" s="175"/>
      <c r="O2" s="175"/>
      <c r="P2" s="175"/>
    </row>
    <row r="3" spans="1:16" ht="13.5" customHeight="1" x14ac:dyDescent="0.2">
      <c r="L3" s="154" t="s">
        <v>178</v>
      </c>
      <c r="M3" s="155"/>
      <c r="N3" s="155"/>
      <c r="O3" s="155"/>
      <c r="P3" s="155"/>
    </row>
    <row r="4" spans="1:16" ht="13.5" customHeight="1" x14ac:dyDescent="0.2">
      <c r="L4" s="154" t="s">
        <v>109</v>
      </c>
      <c r="M4" s="155"/>
      <c r="N4" s="155"/>
      <c r="O4" s="155"/>
      <c r="P4" s="155"/>
    </row>
    <row r="5" spans="1:16" ht="13.5" customHeight="1" x14ac:dyDescent="0.2">
      <c r="L5" s="176"/>
      <c r="M5" s="176"/>
      <c r="N5" s="176"/>
      <c r="O5" s="176"/>
      <c r="P5" s="176"/>
    </row>
    <row r="7" spans="1:16" x14ac:dyDescent="0.2">
      <c r="A7" s="169" t="s">
        <v>177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</row>
    <row r="8" spans="1:16" x14ac:dyDescent="0.2">
      <c r="A8" s="169" t="s">
        <v>203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</row>
    <row r="9" spans="1:16" x14ac:dyDescent="0.2">
      <c r="A9" s="36" t="s">
        <v>7</v>
      </c>
      <c r="B9" s="37"/>
      <c r="C9" s="37"/>
      <c r="D9" s="169" t="s">
        <v>176</v>
      </c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37"/>
      <c r="P9" s="37"/>
    </row>
    <row r="10" spans="1:16" x14ac:dyDescent="0.2">
      <c r="A10" s="38" t="s">
        <v>8</v>
      </c>
      <c r="G10" s="148" t="s">
        <v>201</v>
      </c>
      <c r="H10" s="148"/>
      <c r="P10" s="39" t="s">
        <v>9</v>
      </c>
    </row>
    <row r="11" spans="1:16" x14ac:dyDescent="0.2">
      <c r="A11" s="177" t="s">
        <v>10</v>
      </c>
      <c r="B11" s="177" t="s">
        <v>11</v>
      </c>
      <c r="C11" s="177" t="s">
        <v>12</v>
      </c>
      <c r="D11" s="170" t="s">
        <v>13</v>
      </c>
      <c r="E11" s="170" t="s">
        <v>1</v>
      </c>
      <c r="F11" s="170"/>
      <c r="G11" s="170"/>
      <c r="H11" s="170"/>
      <c r="I11" s="170"/>
      <c r="J11" s="170" t="s">
        <v>2</v>
      </c>
      <c r="K11" s="170"/>
      <c r="L11" s="170"/>
      <c r="M11" s="170"/>
      <c r="N11" s="170"/>
      <c r="O11" s="170"/>
      <c r="P11" s="172" t="s">
        <v>14</v>
      </c>
    </row>
    <row r="12" spans="1:16" x14ac:dyDescent="0.2">
      <c r="A12" s="170"/>
      <c r="B12" s="170"/>
      <c r="C12" s="170"/>
      <c r="D12" s="170"/>
      <c r="E12" s="172" t="s">
        <v>3</v>
      </c>
      <c r="F12" s="170" t="s">
        <v>15</v>
      </c>
      <c r="G12" s="170" t="s">
        <v>16</v>
      </c>
      <c r="H12" s="170"/>
      <c r="I12" s="170" t="s">
        <v>17</v>
      </c>
      <c r="J12" s="172" t="s">
        <v>3</v>
      </c>
      <c r="K12" s="170" t="s">
        <v>4</v>
      </c>
      <c r="L12" s="170" t="s">
        <v>15</v>
      </c>
      <c r="M12" s="170" t="s">
        <v>16</v>
      </c>
      <c r="N12" s="170"/>
      <c r="O12" s="170" t="s">
        <v>17</v>
      </c>
      <c r="P12" s="170"/>
    </row>
    <row r="13" spans="1:16" x14ac:dyDescent="0.2">
      <c r="A13" s="170"/>
      <c r="B13" s="170"/>
      <c r="C13" s="170"/>
      <c r="D13" s="170"/>
      <c r="E13" s="170"/>
      <c r="F13" s="170"/>
      <c r="G13" s="170" t="s">
        <v>18</v>
      </c>
      <c r="H13" s="170" t="s">
        <v>19</v>
      </c>
      <c r="I13" s="170"/>
      <c r="J13" s="170"/>
      <c r="K13" s="170"/>
      <c r="L13" s="170"/>
      <c r="M13" s="170" t="s">
        <v>18</v>
      </c>
      <c r="N13" s="170" t="s">
        <v>19</v>
      </c>
      <c r="O13" s="170"/>
      <c r="P13" s="170"/>
    </row>
    <row r="14" spans="1:16" ht="44.25" customHeight="1" x14ac:dyDescent="0.2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</row>
    <row r="15" spans="1:16" x14ac:dyDescent="0.2">
      <c r="A15" s="40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  <c r="G15" s="40">
        <v>7</v>
      </c>
      <c r="H15" s="40">
        <v>8</v>
      </c>
      <c r="I15" s="40">
        <v>9</v>
      </c>
      <c r="J15" s="41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1">
        <v>16</v>
      </c>
    </row>
    <row r="16" spans="1:16" x14ac:dyDescent="0.2">
      <c r="A16" s="43" t="s">
        <v>20</v>
      </c>
      <c r="B16" s="44"/>
      <c r="C16" s="45"/>
      <c r="D16" s="46" t="s">
        <v>21</v>
      </c>
      <c r="E16" s="47">
        <f>E17</f>
        <v>15386126.42</v>
      </c>
      <c r="F16" s="48">
        <f>F17</f>
        <v>15386126.42</v>
      </c>
      <c r="G16" s="48">
        <f>G17</f>
        <v>8574600</v>
      </c>
      <c r="H16" s="48">
        <f>H17</f>
        <v>2129543.4</v>
      </c>
      <c r="I16" s="48">
        <v>0</v>
      </c>
      <c r="J16" s="47">
        <f>J17</f>
        <v>60378.18</v>
      </c>
      <c r="K16" s="48">
        <v>0</v>
      </c>
      <c r="L16" s="48">
        <f>L17</f>
        <v>60378.18</v>
      </c>
      <c r="M16" s="48">
        <v>0</v>
      </c>
      <c r="N16" s="48">
        <v>0</v>
      </c>
      <c r="O16" s="48">
        <v>0</v>
      </c>
      <c r="P16" s="47">
        <f t="shared" ref="P16:P83" si="0">E16+J16</f>
        <v>15446504.6</v>
      </c>
    </row>
    <row r="17" spans="1:18" ht="87.75" customHeight="1" x14ac:dyDescent="0.2">
      <c r="A17" s="79" t="s">
        <v>22</v>
      </c>
      <c r="B17" s="80"/>
      <c r="C17" s="81"/>
      <c r="D17" s="82" t="s">
        <v>144</v>
      </c>
      <c r="E17" s="83">
        <f>E18+E19+E24+E20+E21+E22+E26+E23+E25+E27+E28+E33+E29+E31</f>
        <v>15386126.42</v>
      </c>
      <c r="F17" s="83">
        <f>F18+F19+F20+F21+F22+F26+F23+F25+F27+F28+F33+F24+F29+F31</f>
        <v>15386126.42</v>
      </c>
      <c r="G17" s="83">
        <f>G18+G19+G20+G21+G22+G26+G23+G25+G27+G28+G33</f>
        <v>8574600</v>
      </c>
      <c r="H17" s="83">
        <f>H18+H19+H20+H21+H22+H26+H23+H25+H27+H28+H33+H31</f>
        <v>2129543.4</v>
      </c>
      <c r="I17" s="83">
        <v>0</v>
      </c>
      <c r="J17" s="83">
        <f>J18+J19+J20+J21+J22+J26+J23+J25+J27+J28</f>
        <v>60378.18</v>
      </c>
      <c r="K17" s="83">
        <v>0</v>
      </c>
      <c r="L17" s="83">
        <f>L18+L19+L24+L20+L21+L22+L27</f>
        <v>60378.18</v>
      </c>
      <c r="M17" s="83">
        <v>0</v>
      </c>
      <c r="N17" s="83">
        <v>0</v>
      </c>
      <c r="O17" s="83">
        <v>0</v>
      </c>
      <c r="P17" s="83">
        <f t="shared" si="0"/>
        <v>15446504.6</v>
      </c>
    </row>
    <row r="18" spans="1:18" ht="63.75" x14ac:dyDescent="0.2">
      <c r="A18" s="49" t="s">
        <v>23</v>
      </c>
      <c r="B18" s="49" t="s">
        <v>24</v>
      </c>
      <c r="C18" s="50" t="s">
        <v>25</v>
      </c>
      <c r="D18" s="51" t="s">
        <v>26</v>
      </c>
      <c r="E18" s="76">
        <v>12448750.52</v>
      </c>
      <c r="F18" s="53">
        <v>12448750.52</v>
      </c>
      <c r="G18" s="53">
        <v>7923717.96</v>
      </c>
      <c r="H18" s="53">
        <v>1785884.7</v>
      </c>
      <c r="I18" s="53">
        <v>0</v>
      </c>
      <c r="J18" s="52">
        <v>50000</v>
      </c>
      <c r="K18" s="53">
        <v>0</v>
      </c>
      <c r="L18" s="53">
        <v>50000</v>
      </c>
      <c r="M18" s="53">
        <v>0</v>
      </c>
      <c r="N18" s="53">
        <v>0</v>
      </c>
      <c r="O18" s="53">
        <v>0</v>
      </c>
      <c r="P18" s="52">
        <f t="shared" si="0"/>
        <v>12498750.52</v>
      </c>
      <c r="Q18" s="149"/>
    </row>
    <row r="19" spans="1:18" x14ac:dyDescent="0.2">
      <c r="A19" s="49" t="s">
        <v>27</v>
      </c>
      <c r="B19" s="49" t="s">
        <v>28</v>
      </c>
      <c r="C19" s="50" t="s">
        <v>29</v>
      </c>
      <c r="D19" s="58" t="s">
        <v>30</v>
      </c>
      <c r="E19" s="59">
        <v>630814.71</v>
      </c>
      <c r="F19" s="53">
        <v>630814.71</v>
      </c>
      <c r="G19" s="60">
        <v>382495.2</v>
      </c>
      <c r="H19" s="53">
        <v>11619.5</v>
      </c>
      <c r="I19" s="53">
        <v>0</v>
      </c>
      <c r="J19" s="52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2">
        <f t="shared" si="0"/>
        <v>630814.71</v>
      </c>
    </row>
    <row r="20" spans="1:18" ht="25.5" x14ac:dyDescent="0.2">
      <c r="A20" s="61" t="s">
        <v>31</v>
      </c>
      <c r="B20" s="61" t="s">
        <v>32</v>
      </c>
      <c r="C20" s="62" t="s">
        <v>33</v>
      </c>
      <c r="D20" s="58" t="s">
        <v>34</v>
      </c>
      <c r="E20" s="59">
        <v>601951.86</v>
      </c>
      <c r="F20" s="60">
        <v>601951.86</v>
      </c>
      <c r="G20" s="53"/>
      <c r="H20" s="53"/>
      <c r="I20" s="53"/>
      <c r="J20" s="52"/>
      <c r="K20" s="53"/>
      <c r="L20" s="53"/>
      <c r="M20" s="53"/>
      <c r="N20" s="53"/>
      <c r="O20" s="53"/>
      <c r="P20" s="52">
        <f t="shared" ref="P20:P27" si="1">E20+J20</f>
        <v>601951.86</v>
      </c>
    </row>
    <row r="21" spans="1:18" ht="38.25" x14ac:dyDescent="0.2">
      <c r="A21" s="49" t="s">
        <v>35</v>
      </c>
      <c r="B21" s="61">
        <v>2111</v>
      </c>
      <c r="C21" s="50" t="s">
        <v>37</v>
      </c>
      <c r="D21" s="58" t="s">
        <v>38</v>
      </c>
      <c r="E21" s="59">
        <v>83566.06</v>
      </c>
      <c r="F21" s="60">
        <v>83566.06</v>
      </c>
      <c r="G21" s="53"/>
      <c r="H21" s="53"/>
      <c r="I21" s="53"/>
      <c r="J21" s="52"/>
      <c r="K21" s="53"/>
      <c r="L21" s="53"/>
      <c r="M21" s="53"/>
      <c r="N21" s="53"/>
      <c r="O21" s="53"/>
      <c r="P21" s="52">
        <f t="shared" si="1"/>
        <v>83566.06</v>
      </c>
    </row>
    <row r="22" spans="1:18" ht="51" x14ac:dyDescent="0.2">
      <c r="A22" s="49" t="s">
        <v>39</v>
      </c>
      <c r="B22" s="61">
        <v>3104</v>
      </c>
      <c r="C22" s="63">
        <v>1020</v>
      </c>
      <c r="D22" s="58" t="s">
        <v>42</v>
      </c>
      <c r="E22" s="59">
        <v>308997.25</v>
      </c>
      <c r="F22" s="60">
        <v>308997.25</v>
      </c>
      <c r="G22" s="60">
        <v>255386.84</v>
      </c>
      <c r="H22" s="53"/>
      <c r="I22" s="53"/>
      <c r="J22" s="59">
        <v>6324.82</v>
      </c>
      <c r="K22" s="53"/>
      <c r="L22" s="53">
        <v>6324.82</v>
      </c>
      <c r="M22" s="53"/>
      <c r="N22" s="53"/>
      <c r="O22" s="53"/>
      <c r="P22" s="52">
        <f t="shared" si="1"/>
        <v>315322.07</v>
      </c>
    </row>
    <row r="23" spans="1:18" ht="25.5" x14ac:dyDescent="0.2">
      <c r="A23" s="61" t="s">
        <v>111</v>
      </c>
      <c r="B23" s="61">
        <v>3032</v>
      </c>
      <c r="C23" s="62" t="s">
        <v>75</v>
      </c>
      <c r="D23" s="58" t="s">
        <v>148</v>
      </c>
      <c r="E23" s="59">
        <v>0</v>
      </c>
      <c r="F23" s="60">
        <v>0</v>
      </c>
      <c r="G23" s="53"/>
      <c r="H23" s="53"/>
      <c r="I23" s="53"/>
      <c r="J23" s="52"/>
      <c r="K23" s="53"/>
      <c r="L23" s="53"/>
      <c r="M23" s="53"/>
      <c r="N23" s="53"/>
      <c r="O23" s="53"/>
      <c r="P23" s="52">
        <f t="shared" si="1"/>
        <v>0</v>
      </c>
    </row>
    <row r="24" spans="1:18" ht="25.5" x14ac:dyDescent="0.2">
      <c r="A24" s="61" t="s">
        <v>43</v>
      </c>
      <c r="B24" s="61">
        <v>3112</v>
      </c>
      <c r="C24" s="62" t="s">
        <v>45</v>
      </c>
      <c r="D24" s="58" t="s">
        <v>46</v>
      </c>
      <c r="E24" s="59">
        <v>40000</v>
      </c>
      <c r="F24" s="60">
        <v>40000</v>
      </c>
      <c r="G24" s="53"/>
      <c r="H24" s="53"/>
      <c r="I24" s="53"/>
      <c r="J24" s="52"/>
      <c r="K24" s="53"/>
      <c r="L24" s="53"/>
      <c r="M24" s="53"/>
      <c r="N24" s="53"/>
      <c r="O24" s="53"/>
      <c r="P24" s="52">
        <v>40000</v>
      </c>
    </row>
    <row r="25" spans="1:18" ht="76.5" x14ac:dyDescent="0.2">
      <c r="A25" s="61" t="s">
        <v>110</v>
      </c>
      <c r="B25" s="61">
        <v>3160</v>
      </c>
      <c r="C25" s="64">
        <v>1010</v>
      </c>
      <c r="D25" s="58" t="s">
        <v>150</v>
      </c>
      <c r="E25" s="59">
        <v>4916.5</v>
      </c>
      <c r="F25" s="60">
        <v>4916.5</v>
      </c>
      <c r="G25" s="53"/>
      <c r="H25" s="53"/>
      <c r="I25" s="53"/>
      <c r="J25" s="52"/>
      <c r="K25" s="53"/>
      <c r="L25" s="53"/>
      <c r="M25" s="53"/>
      <c r="N25" s="53"/>
      <c r="O25" s="53"/>
      <c r="P25" s="52">
        <f t="shared" si="1"/>
        <v>4916.5</v>
      </c>
    </row>
    <row r="26" spans="1:18" ht="25.5" x14ac:dyDescent="0.2">
      <c r="A26" s="61" t="s">
        <v>47</v>
      </c>
      <c r="B26" s="61">
        <v>3242</v>
      </c>
      <c r="C26" s="62" t="s">
        <v>49</v>
      </c>
      <c r="D26" s="58" t="s">
        <v>50</v>
      </c>
      <c r="E26" s="75">
        <v>51400</v>
      </c>
      <c r="F26" s="60">
        <v>51400</v>
      </c>
      <c r="G26" s="53"/>
      <c r="H26" s="53"/>
      <c r="I26" s="53"/>
      <c r="J26" s="52"/>
      <c r="K26" s="53"/>
      <c r="L26" s="53"/>
      <c r="M26" s="53"/>
      <c r="N26" s="53"/>
      <c r="O26" s="53"/>
      <c r="P26" s="52">
        <f>E26+J26</f>
        <v>51400</v>
      </c>
    </row>
    <row r="27" spans="1:18" x14ac:dyDescent="0.2">
      <c r="A27" s="61" t="s">
        <v>51</v>
      </c>
      <c r="B27" s="61">
        <v>6030</v>
      </c>
      <c r="C27" s="62" t="s">
        <v>53</v>
      </c>
      <c r="D27" s="58" t="s">
        <v>54</v>
      </c>
      <c r="E27" s="59">
        <v>449329.52</v>
      </c>
      <c r="F27" s="60">
        <v>449329.52</v>
      </c>
      <c r="G27" s="60">
        <v>13000</v>
      </c>
      <c r="H27" s="60">
        <v>248496.3</v>
      </c>
      <c r="I27" s="53"/>
      <c r="J27" s="59">
        <v>4053.36</v>
      </c>
      <c r="K27" s="53"/>
      <c r="L27" s="53">
        <v>4053.36</v>
      </c>
      <c r="M27" s="53"/>
      <c r="N27" s="53"/>
      <c r="O27" s="53"/>
      <c r="P27" s="52">
        <f t="shared" si="1"/>
        <v>453382.88</v>
      </c>
      <c r="Q27" s="163"/>
    </row>
    <row r="28" spans="1:18" ht="25.5" x14ac:dyDescent="0.2">
      <c r="A28" s="49" t="s">
        <v>124</v>
      </c>
      <c r="B28" s="61">
        <v>7680</v>
      </c>
      <c r="C28" s="62" t="s">
        <v>115</v>
      </c>
      <c r="D28" s="58" t="s">
        <v>114</v>
      </c>
      <c r="E28" s="59">
        <v>22400</v>
      </c>
      <c r="F28" s="60">
        <v>22400</v>
      </c>
      <c r="G28" s="60"/>
      <c r="H28" s="60"/>
      <c r="I28" s="53"/>
      <c r="J28" s="52"/>
      <c r="K28" s="53"/>
      <c r="L28" s="53"/>
      <c r="M28" s="53"/>
      <c r="N28" s="53"/>
      <c r="O28" s="53"/>
      <c r="P28" s="52">
        <v>22400</v>
      </c>
    </row>
    <row r="29" spans="1:18" ht="30.75" customHeight="1" x14ac:dyDescent="0.2">
      <c r="A29" s="129" t="s">
        <v>180</v>
      </c>
      <c r="B29" s="61">
        <v>8110</v>
      </c>
      <c r="C29" s="62" t="s">
        <v>181</v>
      </c>
      <c r="D29" s="58" t="s">
        <v>182</v>
      </c>
      <c r="E29" s="59">
        <v>200000</v>
      </c>
      <c r="F29" s="60">
        <v>200000</v>
      </c>
      <c r="G29" s="60"/>
      <c r="H29" s="60"/>
      <c r="I29" s="53"/>
      <c r="J29" s="52"/>
      <c r="K29" s="53"/>
      <c r="L29" s="53"/>
      <c r="M29" s="53"/>
      <c r="N29" s="53"/>
      <c r="O29" s="53"/>
      <c r="P29" s="52">
        <f>E29+J29</f>
        <v>200000</v>
      </c>
      <c r="Q29" s="65"/>
      <c r="R29" s="149"/>
    </row>
    <row r="30" spans="1:18" ht="52.5" customHeight="1" x14ac:dyDescent="0.2">
      <c r="A30" s="129"/>
      <c r="B30" s="61"/>
      <c r="C30" s="62"/>
      <c r="D30" s="58" t="s">
        <v>183</v>
      </c>
      <c r="E30" s="59">
        <v>200000</v>
      </c>
      <c r="F30" s="60">
        <v>200000</v>
      </c>
      <c r="G30" s="60"/>
      <c r="H30" s="60"/>
      <c r="I30" s="53"/>
      <c r="J30" s="52"/>
      <c r="K30" s="53"/>
      <c r="L30" s="53"/>
      <c r="M30" s="53"/>
      <c r="N30" s="53"/>
      <c r="O30" s="53"/>
      <c r="P30" s="52">
        <f>E30+J30</f>
        <v>200000</v>
      </c>
    </row>
    <row r="31" spans="1:18" ht="24.75" customHeight="1" x14ac:dyDescent="0.2">
      <c r="A31" s="129" t="s">
        <v>184</v>
      </c>
      <c r="B31" s="61">
        <v>8240</v>
      </c>
      <c r="C31" s="62" t="s">
        <v>186</v>
      </c>
      <c r="D31" s="58" t="s">
        <v>187</v>
      </c>
      <c r="E31" s="59">
        <v>484000</v>
      </c>
      <c r="F31" s="60">
        <v>484000</v>
      </c>
      <c r="G31" s="60"/>
      <c r="H31" s="60">
        <v>83542.899999999994</v>
      </c>
      <c r="I31" s="53"/>
      <c r="J31" s="52"/>
      <c r="K31" s="53"/>
      <c r="L31" s="53"/>
      <c r="M31" s="53"/>
      <c r="N31" s="53"/>
      <c r="O31" s="53"/>
      <c r="P31" s="52">
        <f>E31+J31</f>
        <v>484000</v>
      </c>
      <c r="Q31" s="66"/>
      <c r="R31" s="153"/>
    </row>
    <row r="32" spans="1:18" ht="52.5" customHeight="1" x14ac:dyDescent="0.2">
      <c r="A32" s="129"/>
      <c r="B32" s="61"/>
      <c r="C32" s="62"/>
      <c r="D32" s="58" t="s">
        <v>185</v>
      </c>
      <c r="E32" s="59">
        <v>484000</v>
      </c>
      <c r="F32" s="60">
        <v>484000</v>
      </c>
      <c r="G32" s="60"/>
      <c r="H32" s="60"/>
      <c r="I32" s="53"/>
      <c r="J32" s="52"/>
      <c r="K32" s="53"/>
      <c r="L32" s="53"/>
      <c r="M32" s="53"/>
      <c r="N32" s="53"/>
      <c r="O32" s="53"/>
      <c r="P32" s="52">
        <f>E32+J32</f>
        <v>484000</v>
      </c>
    </row>
    <row r="33" spans="1:19" ht="38.25" x14ac:dyDescent="0.2">
      <c r="A33" s="49" t="s">
        <v>171</v>
      </c>
      <c r="B33" s="61">
        <v>9800</v>
      </c>
      <c r="C33" s="62" t="s">
        <v>28</v>
      </c>
      <c r="D33" s="51" t="s">
        <v>172</v>
      </c>
      <c r="E33" s="59">
        <v>60000</v>
      </c>
      <c r="F33" s="60">
        <v>60000</v>
      </c>
      <c r="G33" s="60"/>
      <c r="H33" s="60"/>
      <c r="I33" s="53"/>
      <c r="J33" s="52"/>
      <c r="K33" s="53"/>
      <c r="L33" s="53"/>
      <c r="M33" s="53"/>
      <c r="N33" s="53"/>
      <c r="O33" s="53"/>
      <c r="P33" s="52">
        <f t="shared" ref="P33:P52" si="2">E33+J33</f>
        <v>60000</v>
      </c>
      <c r="S33" s="69"/>
    </row>
    <row r="34" spans="1:19" ht="42" customHeight="1" x14ac:dyDescent="0.2">
      <c r="A34" s="49"/>
      <c r="B34" s="61"/>
      <c r="C34" s="62"/>
      <c r="D34" s="70" t="s">
        <v>173</v>
      </c>
      <c r="E34" s="59">
        <v>60000</v>
      </c>
      <c r="F34" s="60">
        <v>60000</v>
      </c>
      <c r="G34" s="60"/>
      <c r="H34" s="60"/>
      <c r="I34" s="53"/>
      <c r="J34" s="52"/>
      <c r="K34" s="53"/>
      <c r="L34" s="53"/>
      <c r="M34" s="53"/>
      <c r="N34" s="53"/>
      <c r="O34" s="53"/>
      <c r="P34" s="52">
        <f t="shared" si="2"/>
        <v>60000</v>
      </c>
      <c r="Q34" s="149"/>
      <c r="S34" s="69"/>
    </row>
    <row r="35" spans="1:19" ht="51" x14ac:dyDescent="0.2">
      <c r="A35" s="49"/>
      <c r="B35" s="61"/>
      <c r="C35" s="62"/>
      <c r="D35" s="70" t="s">
        <v>174</v>
      </c>
      <c r="E35" s="59">
        <v>0</v>
      </c>
      <c r="F35" s="60">
        <v>0</v>
      </c>
      <c r="G35" s="60"/>
      <c r="H35" s="60"/>
      <c r="I35" s="53"/>
      <c r="J35" s="52"/>
      <c r="K35" s="53"/>
      <c r="L35" s="53"/>
      <c r="M35" s="53"/>
      <c r="N35" s="53"/>
      <c r="O35" s="53"/>
      <c r="P35" s="52">
        <f t="shared" si="2"/>
        <v>0</v>
      </c>
      <c r="S35" s="69"/>
    </row>
    <row r="36" spans="1:19" x14ac:dyDescent="0.2">
      <c r="A36" s="79" t="s">
        <v>59</v>
      </c>
      <c r="B36" s="79" t="s">
        <v>59</v>
      </c>
      <c r="C36" s="81"/>
      <c r="D36" s="82" t="s">
        <v>152</v>
      </c>
      <c r="E36" s="83">
        <f>E37</f>
        <v>79800008</v>
      </c>
      <c r="F36" s="83">
        <f>F37</f>
        <v>79800008</v>
      </c>
      <c r="G36" s="83">
        <f>G37</f>
        <v>53172860</v>
      </c>
      <c r="H36" s="83">
        <f>H37</f>
        <v>11821108</v>
      </c>
      <c r="I36" s="83">
        <v>0</v>
      </c>
      <c r="J36" s="83">
        <f>J37</f>
        <v>8356800</v>
      </c>
      <c r="K36" s="83">
        <f>K37</f>
        <v>7000000</v>
      </c>
      <c r="L36" s="83">
        <f>L37</f>
        <v>1356800</v>
      </c>
      <c r="M36" s="83">
        <v>0</v>
      </c>
      <c r="N36" s="83">
        <v>0</v>
      </c>
      <c r="O36" s="83">
        <f>O37</f>
        <v>7000000</v>
      </c>
      <c r="P36" s="83">
        <f t="shared" si="2"/>
        <v>88156808</v>
      </c>
    </row>
    <row r="37" spans="1:19" x14ac:dyDescent="0.2">
      <c r="A37" s="43" t="s">
        <v>60</v>
      </c>
      <c r="B37" s="44"/>
      <c r="C37" s="45"/>
      <c r="D37" s="46" t="s">
        <v>153</v>
      </c>
      <c r="E37" s="47">
        <f>E38+E39+E40+E41+E43+E44+E45+E46+E47+E49+E50+E42+E48</f>
        <v>79800008</v>
      </c>
      <c r="F37" s="48">
        <f>F38+F39+F40+F41+F43+F44+F45+F46+F47+F49+F50+F42+F48</f>
        <v>79800008</v>
      </c>
      <c r="G37" s="48">
        <f>G38+G39+G40+G41+G43+G44+G45+G46+G47+G49+G50+G48</f>
        <v>53172860</v>
      </c>
      <c r="H37" s="48">
        <f>H38+H39+H40+H41+H43+H44+H45+H46+H47+H49+H50</f>
        <v>11821108</v>
      </c>
      <c r="I37" s="48">
        <v>0</v>
      </c>
      <c r="J37" s="47">
        <f>J38+J39+J40+J41+J43+J44+J45+J46+J47+J49+J50+J42</f>
        <v>8356800</v>
      </c>
      <c r="K37" s="48">
        <f>K38+K39+K40+K41+K43+K44+K45+K46+K47+K49+K50+K42</f>
        <v>7000000</v>
      </c>
      <c r="L37" s="48">
        <f>L38+L39+L40+L41+L43+L44+L45+L46+L47+L49+L50</f>
        <v>1356800</v>
      </c>
      <c r="M37" s="48">
        <v>0</v>
      </c>
      <c r="N37" s="48">
        <v>0</v>
      </c>
      <c r="O37" s="48">
        <f>O38+O39+O40+O41+O43+O44+O45+O46+O47+O49+O50+O42</f>
        <v>7000000</v>
      </c>
      <c r="P37" s="47">
        <f t="shared" si="2"/>
        <v>88156808</v>
      </c>
    </row>
    <row r="38" spans="1:19" ht="38.25" x14ac:dyDescent="0.2">
      <c r="A38" s="49" t="s">
        <v>61</v>
      </c>
      <c r="B38" s="49" t="s">
        <v>62</v>
      </c>
      <c r="C38" s="50" t="s">
        <v>25</v>
      </c>
      <c r="D38" s="51" t="s">
        <v>63</v>
      </c>
      <c r="E38" s="52">
        <v>3226300</v>
      </c>
      <c r="F38" s="53">
        <v>3226300</v>
      </c>
      <c r="G38" s="53">
        <v>2458100</v>
      </c>
      <c r="H38" s="53">
        <v>115700</v>
      </c>
      <c r="I38" s="53">
        <v>0</v>
      </c>
      <c r="J38" s="52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52">
        <f t="shared" si="2"/>
        <v>3226300</v>
      </c>
      <c r="Q38" s="161"/>
    </row>
    <row r="39" spans="1:19" x14ac:dyDescent="0.2">
      <c r="A39" s="49" t="s">
        <v>64</v>
      </c>
      <c r="B39" s="49" t="s">
        <v>65</v>
      </c>
      <c r="C39" s="50" t="s">
        <v>66</v>
      </c>
      <c r="D39" s="51" t="s">
        <v>67</v>
      </c>
      <c r="E39" s="52">
        <v>15040308</v>
      </c>
      <c r="F39" s="53">
        <v>15040308</v>
      </c>
      <c r="G39" s="53">
        <v>9426200</v>
      </c>
      <c r="H39" s="53">
        <v>2714108</v>
      </c>
      <c r="I39" s="53">
        <v>0</v>
      </c>
      <c r="J39" s="52">
        <v>604000</v>
      </c>
      <c r="K39" s="53">
        <v>0</v>
      </c>
      <c r="L39" s="53">
        <v>604000</v>
      </c>
      <c r="M39" s="53">
        <v>0</v>
      </c>
      <c r="N39" s="53">
        <v>0</v>
      </c>
      <c r="O39" s="53">
        <v>0</v>
      </c>
      <c r="P39" s="52">
        <f t="shared" si="2"/>
        <v>15644308</v>
      </c>
      <c r="Q39" s="65"/>
    </row>
    <row r="40" spans="1:19" ht="25.5" x14ac:dyDescent="0.2">
      <c r="A40" s="49" t="s">
        <v>68</v>
      </c>
      <c r="B40" s="49" t="s">
        <v>69</v>
      </c>
      <c r="C40" s="50" t="s">
        <v>70</v>
      </c>
      <c r="D40" s="51" t="s">
        <v>71</v>
      </c>
      <c r="E40" s="52">
        <v>18012200</v>
      </c>
      <c r="F40" s="53">
        <v>18012200</v>
      </c>
      <c r="G40" s="53">
        <v>8592600</v>
      </c>
      <c r="H40" s="53">
        <v>5923000</v>
      </c>
      <c r="I40" s="53">
        <v>0</v>
      </c>
      <c r="J40" s="52">
        <v>3621000</v>
      </c>
      <c r="K40" s="53">
        <v>3000000</v>
      </c>
      <c r="L40" s="53">
        <v>621000</v>
      </c>
      <c r="M40" s="53">
        <v>0</v>
      </c>
      <c r="N40" s="53">
        <v>0</v>
      </c>
      <c r="O40" s="53">
        <v>3000000</v>
      </c>
      <c r="P40" s="52">
        <f t="shared" si="2"/>
        <v>21633200</v>
      </c>
      <c r="Q40" s="149"/>
    </row>
    <row r="41" spans="1:19" ht="25.5" x14ac:dyDescent="0.2">
      <c r="A41" s="49" t="s">
        <v>72</v>
      </c>
      <c r="B41" s="49" t="s">
        <v>73</v>
      </c>
      <c r="C41" s="50" t="s">
        <v>70</v>
      </c>
      <c r="D41" s="51" t="s">
        <v>71</v>
      </c>
      <c r="E41" s="52">
        <v>30977200</v>
      </c>
      <c r="F41" s="53">
        <v>30977200</v>
      </c>
      <c r="G41" s="53">
        <v>25402430</v>
      </c>
      <c r="H41" s="53">
        <v>0</v>
      </c>
      <c r="I41" s="53">
        <v>0</v>
      </c>
      <c r="J41" s="52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2">
        <f t="shared" si="2"/>
        <v>30977200</v>
      </c>
    </row>
    <row r="42" spans="1:19" ht="25.5" x14ac:dyDescent="0.2">
      <c r="A42" s="130" t="s">
        <v>188</v>
      </c>
      <c r="B42" s="49">
        <v>1061</v>
      </c>
      <c r="C42" s="131" t="s">
        <v>70</v>
      </c>
      <c r="D42" s="51" t="s">
        <v>71</v>
      </c>
      <c r="E42" s="52">
        <v>81000</v>
      </c>
      <c r="F42" s="53">
        <v>81000</v>
      </c>
      <c r="G42" s="53"/>
      <c r="H42" s="53"/>
      <c r="I42" s="53"/>
      <c r="J42" s="52">
        <v>4000000</v>
      </c>
      <c r="K42" s="53">
        <v>4000000</v>
      </c>
      <c r="L42" s="53"/>
      <c r="M42" s="53"/>
      <c r="N42" s="53"/>
      <c r="O42" s="53">
        <v>4000000</v>
      </c>
      <c r="P42" s="52">
        <f>E42+J42</f>
        <v>4081000</v>
      </c>
      <c r="Q42" s="149"/>
    </row>
    <row r="43" spans="1:19" ht="38.25" x14ac:dyDescent="0.2">
      <c r="A43" s="49" t="s">
        <v>74</v>
      </c>
      <c r="B43" s="49" t="s">
        <v>75</v>
      </c>
      <c r="C43" s="50" t="s">
        <v>76</v>
      </c>
      <c r="D43" s="51" t="s">
        <v>77</v>
      </c>
      <c r="E43" s="52">
        <v>4662000</v>
      </c>
      <c r="F43" s="53">
        <v>4662000</v>
      </c>
      <c r="G43" s="53">
        <v>1797500</v>
      </c>
      <c r="H43" s="53">
        <v>2390900</v>
      </c>
      <c r="I43" s="53">
        <v>0</v>
      </c>
      <c r="J43" s="52">
        <v>85000</v>
      </c>
      <c r="K43" s="53">
        <v>0</v>
      </c>
      <c r="L43" s="53">
        <v>85000</v>
      </c>
      <c r="M43" s="53">
        <v>0</v>
      </c>
      <c r="N43" s="53">
        <v>0</v>
      </c>
      <c r="O43" s="53">
        <v>0</v>
      </c>
      <c r="P43" s="52">
        <f t="shared" si="2"/>
        <v>4747000</v>
      </c>
    </row>
    <row r="44" spans="1:19" ht="25.5" x14ac:dyDescent="0.2">
      <c r="A44" s="49" t="s">
        <v>78</v>
      </c>
      <c r="B44" s="49" t="s">
        <v>79</v>
      </c>
      <c r="C44" s="50" t="s">
        <v>76</v>
      </c>
      <c r="D44" s="51" t="s">
        <v>154</v>
      </c>
      <c r="E44" s="52">
        <v>3335000</v>
      </c>
      <c r="F44" s="53">
        <v>3335000</v>
      </c>
      <c r="G44" s="53">
        <v>2250000</v>
      </c>
      <c r="H44" s="53">
        <v>460200</v>
      </c>
      <c r="I44" s="53">
        <v>0</v>
      </c>
      <c r="J44" s="52">
        <v>46800</v>
      </c>
      <c r="K44" s="53">
        <v>0</v>
      </c>
      <c r="L44" s="53">
        <v>46800</v>
      </c>
      <c r="M44" s="53">
        <v>0</v>
      </c>
      <c r="N44" s="53">
        <v>0</v>
      </c>
      <c r="O44" s="53">
        <v>0</v>
      </c>
      <c r="P44" s="52">
        <f t="shared" si="2"/>
        <v>3381800</v>
      </c>
    </row>
    <row r="45" spans="1:19" x14ac:dyDescent="0.2">
      <c r="A45" s="49" t="s">
        <v>142</v>
      </c>
      <c r="B45" s="49" t="s">
        <v>155</v>
      </c>
      <c r="C45" s="50" t="s">
        <v>81</v>
      </c>
      <c r="D45" s="51" t="s">
        <v>143</v>
      </c>
      <c r="E45" s="52">
        <v>60000</v>
      </c>
      <c r="F45" s="53">
        <v>60000</v>
      </c>
      <c r="G45" s="53">
        <v>0</v>
      </c>
      <c r="H45" s="53">
        <v>0</v>
      </c>
      <c r="I45" s="53">
        <v>0</v>
      </c>
      <c r="J45" s="52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2">
        <f t="shared" si="2"/>
        <v>60000</v>
      </c>
    </row>
    <row r="46" spans="1:19" ht="38.25" x14ac:dyDescent="0.2">
      <c r="A46" s="49" t="s">
        <v>82</v>
      </c>
      <c r="B46" s="49" t="s">
        <v>83</v>
      </c>
      <c r="C46" s="50" t="s">
        <v>81</v>
      </c>
      <c r="D46" s="51" t="s">
        <v>84</v>
      </c>
      <c r="E46" s="52">
        <v>1107400</v>
      </c>
      <c r="F46" s="53">
        <v>1107400</v>
      </c>
      <c r="G46" s="53">
        <v>907700</v>
      </c>
      <c r="H46" s="53">
        <v>0</v>
      </c>
      <c r="I46" s="53">
        <v>0</v>
      </c>
      <c r="J46" s="52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2">
        <f t="shared" si="2"/>
        <v>1107400</v>
      </c>
    </row>
    <row r="47" spans="1:19" ht="51" x14ac:dyDescent="0.2">
      <c r="A47" s="49" t="s">
        <v>85</v>
      </c>
      <c r="B47" s="49" t="s">
        <v>86</v>
      </c>
      <c r="C47" s="50" t="s">
        <v>81</v>
      </c>
      <c r="D47" s="51" t="s">
        <v>87</v>
      </c>
      <c r="E47" s="52">
        <v>226800</v>
      </c>
      <c r="F47" s="53">
        <v>226800</v>
      </c>
      <c r="G47" s="60">
        <v>139530</v>
      </c>
      <c r="H47" s="53">
        <v>0</v>
      </c>
      <c r="I47" s="53">
        <v>0</v>
      </c>
      <c r="J47" s="52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2">
        <f t="shared" si="2"/>
        <v>226800</v>
      </c>
    </row>
    <row r="48" spans="1:19" ht="51" x14ac:dyDescent="0.2">
      <c r="A48" s="167" t="s">
        <v>217</v>
      </c>
      <c r="B48" s="49" t="s">
        <v>86</v>
      </c>
      <c r="C48" s="50" t="s">
        <v>81</v>
      </c>
      <c r="D48" s="168" t="s">
        <v>218</v>
      </c>
      <c r="E48" s="59">
        <v>32700</v>
      </c>
      <c r="F48" s="78">
        <v>32700</v>
      </c>
      <c r="G48" s="60">
        <v>26800</v>
      </c>
      <c r="H48" s="53"/>
      <c r="I48" s="53"/>
      <c r="J48" s="52"/>
      <c r="K48" s="53"/>
      <c r="L48" s="53"/>
      <c r="M48" s="53"/>
      <c r="N48" s="53"/>
      <c r="O48" s="53"/>
      <c r="P48" s="78">
        <v>32700</v>
      </c>
    </row>
    <row r="49" spans="1:21" x14ac:dyDescent="0.2">
      <c r="A49" s="49" t="s">
        <v>88</v>
      </c>
      <c r="B49" s="49" t="s">
        <v>89</v>
      </c>
      <c r="C49" s="50" t="s">
        <v>90</v>
      </c>
      <c r="D49" s="51" t="s">
        <v>91</v>
      </c>
      <c r="E49" s="52">
        <v>868300</v>
      </c>
      <c r="F49" s="53">
        <v>868300</v>
      </c>
      <c r="G49" s="53">
        <v>598000</v>
      </c>
      <c r="H49" s="53">
        <v>100800</v>
      </c>
      <c r="I49" s="53">
        <v>0</v>
      </c>
      <c r="J49" s="52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2">
        <f t="shared" si="2"/>
        <v>868300</v>
      </c>
    </row>
    <row r="50" spans="1:21" ht="38.25" x14ac:dyDescent="0.2">
      <c r="A50" s="49" t="s">
        <v>92</v>
      </c>
      <c r="B50" s="49" t="s">
        <v>93</v>
      </c>
      <c r="C50" s="50" t="s">
        <v>94</v>
      </c>
      <c r="D50" s="51" t="s">
        <v>95</v>
      </c>
      <c r="E50" s="52">
        <v>2170800</v>
      </c>
      <c r="F50" s="53">
        <v>2170800</v>
      </c>
      <c r="G50" s="53">
        <v>1574000</v>
      </c>
      <c r="H50" s="53">
        <v>116400</v>
      </c>
      <c r="I50" s="53">
        <v>0</v>
      </c>
      <c r="J50" s="52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2">
        <f t="shared" si="2"/>
        <v>2170800</v>
      </c>
    </row>
    <row r="51" spans="1:21" ht="25.5" x14ac:dyDescent="0.2">
      <c r="A51" s="84" t="s">
        <v>170</v>
      </c>
      <c r="B51" s="84" t="s">
        <v>170</v>
      </c>
      <c r="C51" s="85"/>
      <c r="D51" s="86" t="s">
        <v>169</v>
      </c>
      <c r="E51" s="87">
        <f>E52+E53+E54+E55+E56+E57+E58+E60+E59</f>
        <v>8662046.5800000001</v>
      </c>
      <c r="F51" s="88">
        <f>F52+F53+F54+F55+F56+F57+F58+F60+F59</f>
        <v>8662046.5800000001</v>
      </c>
      <c r="G51" s="88">
        <f>G52+G53+G54+G55+G56+G57+G58+G60</f>
        <v>2599400</v>
      </c>
      <c r="H51" s="88">
        <f>H52+H53+H54+H55+H56+H57+H58+H60</f>
        <v>61200</v>
      </c>
      <c r="I51" s="88"/>
      <c r="J51" s="88">
        <f>J52+J53+J54+J55+J56+J57+J58+J60</f>
        <v>8675.18</v>
      </c>
      <c r="K51" s="88">
        <f>K52+K53+K54+K55+K56+K57+K58+K60</f>
        <v>0</v>
      </c>
      <c r="L51" s="88">
        <f>L52+L53+L54+L55+L56+L57+L58+L60</f>
        <v>8675.18</v>
      </c>
      <c r="M51" s="88"/>
      <c r="N51" s="88"/>
      <c r="O51" s="88"/>
      <c r="P51" s="88">
        <f t="shared" si="2"/>
        <v>8670721.7599999998</v>
      </c>
    </row>
    <row r="52" spans="1:21" ht="38.25" x14ac:dyDescent="0.2">
      <c r="A52" s="61" t="s">
        <v>160</v>
      </c>
      <c r="B52" s="61" t="s">
        <v>62</v>
      </c>
      <c r="C52" s="62" t="s">
        <v>25</v>
      </c>
      <c r="D52" s="58" t="s">
        <v>63</v>
      </c>
      <c r="E52" s="59">
        <v>1718104</v>
      </c>
      <c r="F52" s="60">
        <v>1718104</v>
      </c>
      <c r="G52" s="60">
        <v>1221400</v>
      </c>
      <c r="H52" s="60">
        <v>17200</v>
      </c>
      <c r="I52" s="60"/>
      <c r="J52" s="59"/>
      <c r="K52" s="60">
        <f>K53+K54+K55+K56+K57+K58+K60</f>
        <v>0</v>
      </c>
      <c r="L52" s="60"/>
      <c r="M52" s="60"/>
      <c r="N52" s="60"/>
      <c r="O52" s="60"/>
      <c r="P52" s="59">
        <f t="shared" si="2"/>
        <v>1718104</v>
      </c>
      <c r="R52" s="65"/>
    </row>
    <row r="53" spans="1:21" ht="25.5" x14ac:dyDescent="0.2">
      <c r="A53" s="61" t="s">
        <v>161</v>
      </c>
      <c r="B53" s="61" t="s">
        <v>32</v>
      </c>
      <c r="C53" s="62" t="s">
        <v>33</v>
      </c>
      <c r="D53" s="58" t="s">
        <v>34</v>
      </c>
      <c r="E53" s="59">
        <f>F53</f>
        <v>2905125.14</v>
      </c>
      <c r="F53" s="60">
        <v>2905125.14</v>
      </c>
      <c r="G53" s="60">
        <v>0</v>
      </c>
      <c r="H53" s="60">
        <v>0</v>
      </c>
      <c r="I53" s="60">
        <v>0</v>
      </c>
      <c r="J53" s="59">
        <v>0</v>
      </c>
      <c r="K53" s="60"/>
      <c r="L53" s="60">
        <v>0</v>
      </c>
      <c r="M53" s="60">
        <v>0</v>
      </c>
      <c r="N53" s="60">
        <v>0</v>
      </c>
      <c r="O53" s="60">
        <v>0</v>
      </c>
      <c r="P53" s="59">
        <f t="shared" si="0"/>
        <v>2905125.14</v>
      </c>
      <c r="Q53" s="149"/>
      <c r="R53" s="171"/>
      <c r="S53" s="171"/>
      <c r="T53" s="171"/>
    </row>
    <row r="54" spans="1:21" ht="38.25" x14ac:dyDescent="0.2">
      <c r="A54" s="61" t="s">
        <v>162</v>
      </c>
      <c r="B54" s="61" t="s">
        <v>36</v>
      </c>
      <c r="C54" s="62" t="s">
        <v>37</v>
      </c>
      <c r="D54" s="58" t="s">
        <v>38</v>
      </c>
      <c r="E54" s="59">
        <v>1513433.94</v>
      </c>
      <c r="F54" s="60">
        <v>1513433.94</v>
      </c>
      <c r="G54" s="60">
        <v>0</v>
      </c>
      <c r="H54" s="60">
        <v>0</v>
      </c>
      <c r="I54" s="60">
        <v>0</v>
      </c>
      <c r="J54" s="59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59">
        <f t="shared" si="0"/>
        <v>1513433.94</v>
      </c>
      <c r="Q54" s="150"/>
      <c r="R54" s="140"/>
      <c r="S54" s="140"/>
      <c r="T54" s="140"/>
      <c r="U54" s="140"/>
    </row>
    <row r="55" spans="1:21" ht="25.5" x14ac:dyDescent="0.2">
      <c r="A55" s="61" t="s">
        <v>163</v>
      </c>
      <c r="B55" s="61" t="s">
        <v>145</v>
      </c>
      <c r="C55" s="62" t="s">
        <v>146</v>
      </c>
      <c r="D55" s="58" t="s">
        <v>121</v>
      </c>
      <c r="E55" s="59">
        <v>5000</v>
      </c>
      <c r="F55" s="60">
        <v>5000</v>
      </c>
      <c r="G55" s="60">
        <v>0</v>
      </c>
      <c r="H55" s="60">
        <v>0</v>
      </c>
      <c r="I55" s="60">
        <v>0</v>
      </c>
      <c r="J55" s="59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59">
        <f t="shared" si="0"/>
        <v>5000</v>
      </c>
    </row>
    <row r="56" spans="1:21" ht="25.5" x14ac:dyDescent="0.2">
      <c r="A56" s="61" t="s">
        <v>164</v>
      </c>
      <c r="B56" s="61" t="s">
        <v>147</v>
      </c>
      <c r="C56" s="62" t="s">
        <v>75</v>
      </c>
      <c r="D56" s="58" t="s">
        <v>148</v>
      </c>
      <c r="E56" s="59">
        <v>22000</v>
      </c>
      <c r="F56" s="60">
        <v>22000</v>
      </c>
      <c r="G56" s="60">
        <v>0</v>
      </c>
      <c r="H56" s="60">
        <v>0</v>
      </c>
      <c r="I56" s="60">
        <v>0</v>
      </c>
      <c r="J56" s="59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59">
        <f t="shared" si="0"/>
        <v>22000</v>
      </c>
    </row>
    <row r="57" spans="1:21" ht="51" x14ac:dyDescent="0.2">
      <c r="A57" s="61" t="s">
        <v>165</v>
      </c>
      <c r="B57" s="61" t="s">
        <v>40</v>
      </c>
      <c r="C57" s="62" t="s">
        <v>41</v>
      </c>
      <c r="D57" s="58" t="s">
        <v>42</v>
      </c>
      <c r="E57" s="59">
        <v>1736200</v>
      </c>
      <c r="F57" s="60">
        <v>1736200</v>
      </c>
      <c r="G57" s="60">
        <v>1378000</v>
      </c>
      <c r="H57" s="60">
        <v>44000</v>
      </c>
      <c r="I57" s="60">
        <v>0</v>
      </c>
      <c r="J57" s="59">
        <v>8675.18</v>
      </c>
      <c r="K57" s="60">
        <v>0</v>
      </c>
      <c r="L57" s="60">
        <v>8675.18</v>
      </c>
      <c r="M57" s="60">
        <v>0</v>
      </c>
      <c r="N57" s="60">
        <v>0</v>
      </c>
      <c r="O57" s="60">
        <v>0</v>
      </c>
      <c r="P57" s="59">
        <f t="shared" si="0"/>
        <v>1744875.18</v>
      </c>
    </row>
    <row r="58" spans="1:21" ht="76.5" x14ac:dyDescent="0.2">
      <c r="A58" s="61" t="s">
        <v>166</v>
      </c>
      <c r="B58" s="61" t="s">
        <v>149</v>
      </c>
      <c r="C58" s="62" t="s">
        <v>65</v>
      </c>
      <c r="D58" s="58" t="s">
        <v>150</v>
      </c>
      <c r="E58" s="59">
        <v>43583.5</v>
      </c>
      <c r="F58" s="60">
        <v>43583.5</v>
      </c>
      <c r="G58" s="60">
        <v>0</v>
      </c>
      <c r="H58" s="60">
        <v>0</v>
      </c>
      <c r="I58" s="60">
        <v>0</v>
      </c>
      <c r="J58" s="59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59">
        <f t="shared" si="0"/>
        <v>43583.5</v>
      </c>
      <c r="Q58" s="153"/>
    </row>
    <row r="59" spans="1:21" ht="51" x14ac:dyDescent="0.2">
      <c r="A59" s="137" t="s">
        <v>191</v>
      </c>
      <c r="B59" s="132">
        <v>3230</v>
      </c>
      <c r="C59" s="133">
        <v>1070</v>
      </c>
      <c r="D59" s="138" t="s">
        <v>192</v>
      </c>
      <c r="E59" s="134">
        <v>90000</v>
      </c>
      <c r="F59" s="139">
        <v>90000</v>
      </c>
      <c r="G59" s="60"/>
      <c r="H59" s="60"/>
      <c r="I59" s="60"/>
      <c r="J59" s="59"/>
      <c r="K59" s="60"/>
      <c r="L59" s="60"/>
      <c r="M59" s="60"/>
      <c r="N59" s="60"/>
      <c r="O59" s="60"/>
      <c r="P59" s="134">
        <v>60000</v>
      </c>
      <c r="Q59" s="65"/>
      <c r="R59" s="171"/>
      <c r="S59" s="171"/>
    </row>
    <row r="60" spans="1:21" ht="25.5" x14ac:dyDescent="0.2">
      <c r="A60" s="61" t="s">
        <v>167</v>
      </c>
      <c r="B60" s="61" t="s">
        <v>48</v>
      </c>
      <c r="C60" s="62" t="s">
        <v>49</v>
      </c>
      <c r="D60" s="58" t="s">
        <v>50</v>
      </c>
      <c r="E60" s="59">
        <v>628600</v>
      </c>
      <c r="F60" s="60">
        <v>628600</v>
      </c>
      <c r="G60" s="60">
        <v>0</v>
      </c>
      <c r="H60" s="60">
        <v>0</v>
      </c>
      <c r="I60" s="60">
        <v>0</v>
      </c>
      <c r="J60" s="59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59">
        <f t="shared" si="0"/>
        <v>628600</v>
      </c>
      <c r="Q60" s="153"/>
    </row>
    <row r="61" spans="1:21" ht="38.25" x14ac:dyDescent="0.2">
      <c r="A61" s="84">
        <v>1500000</v>
      </c>
      <c r="B61" s="84">
        <v>15000000</v>
      </c>
      <c r="C61" s="85"/>
      <c r="D61" s="86" t="s">
        <v>168</v>
      </c>
      <c r="E61" s="88">
        <f>E62+E63+E64+E66+E67+E69+E68+E72</f>
        <v>6816404</v>
      </c>
      <c r="F61" s="88">
        <f>F62+F63+F64+F66+F67+F69+F68+F72</f>
        <v>6816404</v>
      </c>
      <c r="G61" s="88">
        <f>G62+G63+G64+G66+G67+G69</f>
        <v>3330900</v>
      </c>
      <c r="H61" s="88">
        <f>H62+H63+H64+H66+H67+H69</f>
        <v>935200</v>
      </c>
      <c r="I61" s="88"/>
      <c r="J61" s="88">
        <f>J62+J63+J64+J66+J67+J69+J65</f>
        <v>656346.64</v>
      </c>
      <c r="K61" s="88">
        <f>K62+K63+K64+K66+K67+K69</f>
        <v>350000</v>
      </c>
      <c r="L61" s="88">
        <f>L62+L63+L64+L66+L67+L69+L65</f>
        <v>306346.64</v>
      </c>
      <c r="M61" s="88"/>
      <c r="N61" s="88"/>
      <c r="O61" s="88">
        <v>350000</v>
      </c>
      <c r="P61" s="88">
        <f>E61+J61</f>
        <v>7472750.6399999997</v>
      </c>
    </row>
    <row r="62" spans="1:21" ht="38.25" x14ac:dyDescent="0.2">
      <c r="A62" s="61">
        <v>1510160</v>
      </c>
      <c r="B62" s="61" t="s">
        <v>62</v>
      </c>
      <c r="C62" s="62" t="s">
        <v>25</v>
      </c>
      <c r="D62" s="58" t="s">
        <v>63</v>
      </c>
      <c r="E62" s="59">
        <v>2911304</v>
      </c>
      <c r="F62" s="60">
        <v>2911304</v>
      </c>
      <c r="G62" s="60">
        <v>2292900</v>
      </c>
      <c r="H62" s="60">
        <v>54700</v>
      </c>
      <c r="I62" s="60"/>
      <c r="J62" s="59"/>
      <c r="K62" s="60"/>
      <c r="L62" s="60"/>
      <c r="M62" s="60"/>
      <c r="N62" s="60"/>
      <c r="O62" s="60"/>
      <c r="P62" s="59">
        <f>E62+J62</f>
        <v>2911304</v>
      </c>
    </row>
    <row r="63" spans="1:21" x14ac:dyDescent="0.2">
      <c r="A63" s="61">
        <v>1510180</v>
      </c>
      <c r="B63" s="61" t="s">
        <v>28</v>
      </c>
      <c r="C63" s="62" t="s">
        <v>29</v>
      </c>
      <c r="D63" s="58" t="s">
        <v>30</v>
      </c>
      <c r="E63" s="59">
        <v>984200</v>
      </c>
      <c r="F63" s="78">
        <v>984200</v>
      </c>
      <c r="G63" s="60">
        <v>778000</v>
      </c>
      <c r="H63" s="60"/>
      <c r="I63" s="60"/>
      <c r="J63" s="59"/>
      <c r="K63" s="60"/>
      <c r="L63" s="60"/>
      <c r="M63" s="60"/>
      <c r="N63" s="60"/>
      <c r="O63" s="60"/>
      <c r="P63" s="59">
        <f>E63+J63</f>
        <v>984200</v>
      </c>
    </row>
    <row r="64" spans="1:21" x14ac:dyDescent="0.2">
      <c r="A64" s="61">
        <v>1516030</v>
      </c>
      <c r="B64" s="61" t="s">
        <v>52</v>
      </c>
      <c r="C64" s="62" t="s">
        <v>53</v>
      </c>
      <c r="D64" s="58" t="s">
        <v>54</v>
      </c>
      <c r="E64" s="59">
        <v>1795900</v>
      </c>
      <c r="F64" s="78">
        <v>1795900</v>
      </c>
      <c r="G64" s="60">
        <v>260000</v>
      </c>
      <c r="H64" s="60">
        <v>880500</v>
      </c>
      <c r="I64" s="60">
        <v>0</v>
      </c>
      <c r="J64" s="59">
        <v>70946.64</v>
      </c>
      <c r="K64" s="60">
        <v>0</v>
      </c>
      <c r="L64" s="60">
        <v>70946.64</v>
      </c>
      <c r="M64" s="60">
        <v>0</v>
      </c>
      <c r="N64" s="60">
        <v>0</v>
      </c>
      <c r="O64" s="60">
        <v>0</v>
      </c>
      <c r="P64" s="59">
        <f t="shared" si="0"/>
        <v>1866846.64</v>
      </c>
      <c r="Q64" s="163"/>
    </row>
    <row r="65" spans="1:17" x14ac:dyDescent="0.2">
      <c r="A65" s="61"/>
      <c r="B65" s="61">
        <v>7130</v>
      </c>
      <c r="C65" s="156" t="s">
        <v>207</v>
      </c>
      <c r="D65" s="159" t="s">
        <v>208</v>
      </c>
      <c r="E65" s="59"/>
      <c r="F65" s="60"/>
      <c r="G65" s="60"/>
      <c r="H65" s="60"/>
      <c r="I65" s="60"/>
      <c r="J65" s="59">
        <v>84000</v>
      </c>
      <c r="K65" s="60"/>
      <c r="L65" s="78">
        <v>84000</v>
      </c>
      <c r="M65" s="60"/>
      <c r="N65" s="60"/>
      <c r="O65" s="60"/>
      <c r="P65" s="59">
        <v>84000</v>
      </c>
    </row>
    <row r="66" spans="1:17" ht="25.5" x14ac:dyDescent="0.2">
      <c r="A66" s="61">
        <v>1517350</v>
      </c>
      <c r="B66" s="61" t="s">
        <v>151</v>
      </c>
      <c r="C66" s="62" t="s">
        <v>113</v>
      </c>
      <c r="D66" s="58" t="s">
        <v>133</v>
      </c>
      <c r="E66" s="59">
        <v>0</v>
      </c>
      <c r="F66" s="78">
        <v>0</v>
      </c>
      <c r="G66" s="60">
        <v>0</v>
      </c>
      <c r="H66" s="60">
        <v>0</v>
      </c>
      <c r="I66" s="60">
        <v>0</v>
      </c>
      <c r="J66" s="59">
        <v>350000</v>
      </c>
      <c r="K66" s="60">
        <v>350000</v>
      </c>
      <c r="L66" s="60">
        <v>0</v>
      </c>
      <c r="M66" s="60">
        <v>0</v>
      </c>
      <c r="N66" s="60">
        <v>0</v>
      </c>
      <c r="O66" s="60">
        <v>350000</v>
      </c>
      <c r="P66" s="59">
        <f t="shared" si="0"/>
        <v>350000</v>
      </c>
    </row>
    <row r="67" spans="1:17" ht="38.25" x14ac:dyDescent="0.2">
      <c r="A67" s="61">
        <v>1517461</v>
      </c>
      <c r="B67" s="61" t="s">
        <v>125</v>
      </c>
      <c r="C67" s="62" t="s">
        <v>112</v>
      </c>
      <c r="D67" s="58" t="s">
        <v>126</v>
      </c>
      <c r="E67" s="59">
        <v>1100000</v>
      </c>
      <c r="F67" s="78">
        <v>1100000</v>
      </c>
      <c r="G67" s="60">
        <v>0</v>
      </c>
      <c r="H67" s="60">
        <v>0</v>
      </c>
      <c r="I67" s="60">
        <v>0</v>
      </c>
      <c r="J67" s="59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59">
        <f t="shared" si="0"/>
        <v>1100000</v>
      </c>
    </row>
    <row r="68" spans="1:17" ht="25.5" x14ac:dyDescent="0.2">
      <c r="A68" s="61"/>
      <c r="B68" s="61">
        <v>7610</v>
      </c>
      <c r="C68" s="62" t="s">
        <v>211</v>
      </c>
      <c r="D68" s="58" t="s">
        <v>212</v>
      </c>
      <c r="E68" s="59">
        <v>10000</v>
      </c>
      <c r="F68" s="60">
        <v>10000</v>
      </c>
      <c r="G68" s="60"/>
      <c r="H68" s="60"/>
      <c r="I68" s="60"/>
      <c r="J68" s="59"/>
      <c r="K68" s="60"/>
      <c r="L68" s="78"/>
      <c r="M68" s="60"/>
      <c r="N68" s="60"/>
      <c r="O68" s="60"/>
      <c r="P68" s="59">
        <v>10000</v>
      </c>
      <c r="Q68" s="153"/>
    </row>
    <row r="69" spans="1:17" ht="25.5" x14ac:dyDescent="0.2">
      <c r="A69" s="61">
        <v>1518340</v>
      </c>
      <c r="B69" s="61" t="s">
        <v>55</v>
      </c>
      <c r="C69" s="62" t="s">
        <v>56</v>
      </c>
      <c r="D69" s="58" t="s">
        <v>57</v>
      </c>
      <c r="E69" s="59">
        <v>0</v>
      </c>
      <c r="F69" s="60">
        <v>0</v>
      </c>
      <c r="G69" s="60">
        <v>0</v>
      </c>
      <c r="H69" s="60">
        <v>0</v>
      </c>
      <c r="I69" s="60">
        <v>0</v>
      </c>
      <c r="J69" s="59">
        <v>151400</v>
      </c>
      <c r="K69" s="60">
        <v>0</v>
      </c>
      <c r="L69" s="60">
        <v>151400</v>
      </c>
      <c r="M69" s="60">
        <v>0</v>
      </c>
      <c r="N69" s="60">
        <v>0</v>
      </c>
      <c r="O69" s="60">
        <v>0</v>
      </c>
      <c r="P69" s="59">
        <f t="shared" si="0"/>
        <v>151400</v>
      </c>
    </row>
    <row r="70" spans="1:17" ht="24" customHeight="1" x14ac:dyDescent="0.2">
      <c r="A70" s="61"/>
      <c r="B70" s="61"/>
      <c r="C70" s="62"/>
      <c r="D70" s="159" t="s">
        <v>210</v>
      </c>
      <c r="E70" s="59"/>
      <c r="F70" s="60"/>
      <c r="G70" s="60"/>
      <c r="H70" s="60"/>
      <c r="I70" s="60"/>
      <c r="J70" s="59"/>
      <c r="K70" s="60"/>
      <c r="L70" s="60"/>
      <c r="M70" s="60"/>
      <c r="N70" s="60"/>
      <c r="O70" s="60"/>
      <c r="P70" s="59"/>
    </row>
    <row r="71" spans="1:17" ht="24" x14ac:dyDescent="0.2">
      <c r="A71" s="61"/>
      <c r="B71" s="61"/>
      <c r="C71" s="156"/>
      <c r="D71" s="159" t="s">
        <v>209</v>
      </c>
      <c r="E71" s="59"/>
      <c r="F71" s="60"/>
      <c r="G71" s="60"/>
      <c r="H71" s="60"/>
      <c r="I71" s="60"/>
      <c r="J71" s="59">
        <v>84000</v>
      </c>
      <c r="K71" s="60"/>
      <c r="L71" s="78">
        <v>84000</v>
      </c>
      <c r="M71" s="60"/>
      <c r="N71" s="60"/>
      <c r="O71" s="60"/>
      <c r="P71" s="59">
        <v>84000</v>
      </c>
    </row>
    <row r="72" spans="1:17" ht="25.5" x14ac:dyDescent="0.2">
      <c r="A72" s="164">
        <v>1517693</v>
      </c>
      <c r="B72" s="17">
        <v>7693</v>
      </c>
      <c r="C72" s="18" t="s">
        <v>115</v>
      </c>
      <c r="D72" s="165" t="s">
        <v>216</v>
      </c>
      <c r="E72" s="104">
        <v>15000</v>
      </c>
      <c r="F72" s="60">
        <v>15000</v>
      </c>
      <c r="G72" s="60"/>
      <c r="H72" s="60"/>
      <c r="I72" s="60"/>
      <c r="J72" s="59"/>
      <c r="K72" s="60"/>
      <c r="L72" s="78"/>
      <c r="M72" s="60"/>
      <c r="N72" s="60"/>
      <c r="O72" s="60"/>
      <c r="P72" s="59">
        <v>15000</v>
      </c>
    </row>
    <row r="73" spans="1:17" ht="25.5" x14ac:dyDescent="0.2">
      <c r="A73" s="79" t="s">
        <v>96</v>
      </c>
      <c r="B73" s="80">
        <v>37000000</v>
      </c>
      <c r="C73" s="81"/>
      <c r="D73" s="82" t="s">
        <v>97</v>
      </c>
      <c r="E73" s="83">
        <f>E74</f>
        <v>1604700</v>
      </c>
      <c r="F73" s="83">
        <f>F74</f>
        <v>1194700</v>
      </c>
      <c r="G73" s="83">
        <v>718200</v>
      </c>
      <c r="H73" s="83">
        <v>39300</v>
      </c>
      <c r="I73" s="83">
        <v>0</v>
      </c>
      <c r="J73" s="83">
        <f>J74</f>
        <v>0</v>
      </c>
      <c r="K73" s="83">
        <f>K74</f>
        <v>0</v>
      </c>
      <c r="L73" s="83">
        <v>0</v>
      </c>
      <c r="M73" s="83">
        <v>0</v>
      </c>
      <c r="N73" s="83">
        <v>0</v>
      </c>
      <c r="O73" s="83">
        <f>O74</f>
        <v>0</v>
      </c>
      <c r="P73" s="83">
        <f t="shared" si="0"/>
        <v>1604700</v>
      </c>
    </row>
    <row r="74" spans="1:17" x14ac:dyDescent="0.2">
      <c r="A74" s="43" t="s">
        <v>98</v>
      </c>
      <c r="B74" s="44"/>
      <c r="C74" s="45"/>
      <c r="D74" s="46" t="s">
        <v>156</v>
      </c>
      <c r="E74" s="47">
        <f>E75+E76+E79+E77</f>
        <v>1604700</v>
      </c>
      <c r="F74" s="48">
        <f>F75+F76+F79+F77</f>
        <v>1194700</v>
      </c>
      <c r="G74" s="48">
        <v>718200</v>
      </c>
      <c r="H74" s="48">
        <v>39300</v>
      </c>
      <c r="I74" s="48">
        <v>0</v>
      </c>
      <c r="J74" s="47">
        <f>J75+J76+J79</f>
        <v>0</v>
      </c>
      <c r="K74" s="48">
        <f>K75+K76+K79</f>
        <v>0</v>
      </c>
      <c r="L74" s="48">
        <v>0</v>
      </c>
      <c r="M74" s="48">
        <v>0</v>
      </c>
      <c r="N74" s="48">
        <v>0</v>
      </c>
      <c r="O74" s="48">
        <f>O75+O76+O79</f>
        <v>0</v>
      </c>
      <c r="P74" s="47">
        <f t="shared" si="0"/>
        <v>1604700</v>
      </c>
    </row>
    <row r="75" spans="1:17" ht="38.25" x14ac:dyDescent="0.2">
      <c r="A75" s="49" t="s">
        <v>99</v>
      </c>
      <c r="B75" s="49" t="s">
        <v>62</v>
      </c>
      <c r="C75" s="50" t="s">
        <v>25</v>
      </c>
      <c r="D75" s="51" t="s">
        <v>63</v>
      </c>
      <c r="E75" s="52">
        <v>993700</v>
      </c>
      <c r="F75" s="53">
        <v>993700</v>
      </c>
      <c r="G75" s="53">
        <v>718200</v>
      </c>
      <c r="H75" s="53">
        <v>39300</v>
      </c>
      <c r="I75" s="53">
        <v>0</v>
      </c>
      <c r="J75" s="52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2">
        <f t="shared" si="0"/>
        <v>993700</v>
      </c>
    </row>
    <row r="76" spans="1:17" x14ac:dyDescent="0.2">
      <c r="A76" s="49" t="s">
        <v>157</v>
      </c>
      <c r="B76" s="49" t="s">
        <v>158</v>
      </c>
      <c r="C76" s="50" t="s">
        <v>29</v>
      </c>
      <c r="D76" s="51" t="s">
        <v>159</v>
      </c>
      <c r="E76" s="52">
        <v>410000</v>
      </c>
      <c r="F76" s="53"/>
      <c r="G76" s="53">
        <v>0</v>
      </c>
      <c r="H76" s="53">
        <v>0</v>
      </c>
      <c r="I76" s="53">
        <v>0</v>
      </c>
      <c r="J76" s="52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2">
        <f t="shared" si="0"/>
        <v>410000</v>
      </c>
    </row>
    <row r="77" spans="1:17" ht="48" customHeight="1" x14ac:dyDescent="0.2">
      <c r="A77" s="49">
        <v>3719320</v>
      </c>
      <c r="B77" s="49">
        <v>9320</v>
      </c>
      <c r="C77" s="50" t="s">
        <v>28</v>
      </c>
      <c r="D77" s="160" t="s">
        <v>215</v>
      </c>
      <c r="E77" s="52">
        <v>101000</v>
      </c>
      <c r="F77" s="53">
        <v>101000</v>
      </c>
      <c r="G77" s="53"/>
      <c r="H77" s="53"/>
      <c r="I77" s="53"/>
      <c r="J77" s="52"/>
      <c r="K77" s="53"/>
      <c r="L77" s="53"/>
      <c r="M77" s="53"/>
      <c r="N77" s="53"/>
      <c r="O77" s="53"/>
      <c r="P77" s="52">
        <f>E77+J77</f>
        <v>101000</v>
      </c>
    </row>
    <row r="78" spans="1:17" ht="40.5" customHeight="1" x14ac:dyDescent="0.2">
      <c r="A78" s="49"/>
      <c r="B78" s="49"/>
      <c r="C78" s="50"/>
      <c r="D78" s="145" t="s">
        <v>206</v>
      </c>
      <c r="E78" s="52">
        <v>101000</v>
      </c>
      <c r="F78" s="53">
        <v>101000</v>
      </c>
      <c r="G78" s="53"/>
      <c r="H78" s="53"/>
      <c r="I78" s="53"/>
      <c r="J78" s="52"/>
      <c r="K78" s="53"/>
      <c r="L78" s="53"/>
      <c r="M78" s="53"/>
      <c r="N78" s="53"/>
      <c r="O78" s="53"/>
      <c r="P78" s="52">
        <f>E78+J78</f>
        <v>101000</v>
      </c>
    </row>
    <row r="79" spans="1:17" x14ac:dyDescent="0.2">
      <c r="A79" s="49">
        <v>3719770</v>
      </c>
      <c r="B79" s="49">
        <v>9770</v>
      </c>
      <c r="C79" s="50" t="s">
        <v>28</v>
      </c>
      <c r="D79" s="135" t="s">
        <v>193</v>
      </c>
      <c r="E79" s="52">
        <v>100000</v>
      </c>
      <c r="F79" s="53">
        <v>100000</v>
      </c>
      <c r="G79" s="53"/>
      <c r="H79" s="53"/>
      <c r="I79" s="53"/>
      <c r="J79" s="52"/>
      <c r="K79" s="53"/>
      <c r="L79" s="53"/>
      <c r="M79" s="53"/>
      <c r="N79" s="53"/>
      <c r="O79" s="53"/>
      <c r="P79" s="52">
        <f t="shared" ref="P79:P82" si="3">E79+J79</f>
        <v>100000</v>
      </c>
    </row>
    <row r="80" spans="1:17" ht="29.25" customHeight="1" x14ac:dyDescent="0.2">
      <c r="A80" s="49"/>
      <c r="B80" s="49"/>
      <c r="C80" s="50"/>
      <c r="D80" s="145" t="s">
        <v>199</v>
      </c>
      <c r="E80" s="52">
        <v>40000</v>
      </c>
      <c r="F80" s="53">
        <v>40000</v>
      </c>
      <c r="G80" s="53"/>
      <c r="H80" s="53"/>
      <c r="I80" s="53"/>
      <c r="J80" s="52"/>
      <c r="K80" s="53"/>
      <c r="L80" s="53"/>
      <c r="M80" s="53"/>
      <c r="N80" s="53"/>
      <c r="O80" s="53"/>
      <c r="P80" s="52">
        <f t="shared" si="3"/>
        <v>40000</v>
      </c>
    </row>
    <row r="81" spans="1:17" ht="24" customHeight="1" x14ac:dyDescent="0.2">
      <c r="A81" s="49"/>
      <c r="B81" s="49"/>
      <c r="C81" s="50"/>
      <c r="D81" s="58" t="s">
        <v>198</v>
      </c>
      <c r="E81" s="52">
        <v>40000</v>
      </c>
      <c r="F81" s="53">
        <v>40000</v>
      </c>
      <c r="G81" s="53"/>
      <c r="H81" s="53"/>
      <c r="I81" s="53"/>
      <c r="J81" s="52"/>
      <c r="K81" s="53"/>
      <c r="L81" s="53"/>
      <c r="M81" s="53"/>
      <c r="N81" s="53"/>
      <c r="O81" s="53"/>
      <c r="P81" s="52">
        <f t="shared" si="3"/>
        <v>40000</v>
      </c>
    </row>
    <row r="82" spans="1:17" ht="32.25" customHeight="1" x14ac:dyDescent="0.2">
      <c r="A82" s="49"/>
      <c r="B82" s="49"/>
      <c r="C82" s="50"/>
      <c r="D82" s="145" t="s">
        <v>200</v>
      </c>
      <c r="E82" s="52">
        <v>60000</v>
      </c>
      <c r="F82" s="53">
        <v>60000</v>
      </c>
      <c r="G82" s="53"/>
      <c r="H82" s="53"/>
      <c r="I82" s="53"/>
      <c r="J82" s="52"/>
      <c r="K82" s="53"/>
      <c r="L82" s="53"/>
      <c r="M82" s="53"/>
      <c r="N82" s="53"/>
      <c r="O82" s="53"/>
      <c r="P82" s="52">
        <f t="shared" si="3"/>
        <v>60000</v>
      </c>
    </row>
    <row r="83" spans="1:17" x14ac:dyDescent="0.2">
      <c r="A83" s="54" t="s">
        <v>5</v>
      </c>
      <c r="B83" s="55" t="s">
        <v>5</v>
      </c>
      <c r="C83" s="56" t="s">
        <v>5</v>
      </c>
      <c r="D83" s="57" t="s">
        <v>100</v>
      </c>
      <c r="E83" s="47">
        <f>E16+E51+E61+E36+E73</f>
        <v>112269285</v>
      </c>
      <c r="F83" s="47">
        <f>F17+F51+F61+F36+F73</f>
        <v>111859285</v>
      </c>
      <c r="G83" s="47">
        <f>G16+G51+G61+G36+G73</f>
        <v>68395960</v>
      </c>
      <c r="H83" s="47">
        <f>H16+H51+H61+H36+H73</f>
        <v>14986351.4</v>
      </c>
      <c r="I83" s="47">
        <v>0</v>
      </c>
      <c r="J83" s="47">
        <f>J16+J51+J61+J36+J74</f>
        <v>9082200</v>
      </c>
      <c r="K83" s="47">
        <f>K16+K51+K61+K36+K73</f>
        <v>7350000</v>
      </c>
      <c r="L83" s="47">
        <f>L16+L51+L61+L36+L73</f>
        <v>1732200</v>
      </c>
      <c r="M83" s="47">
        <v>0</v>
      </c>
      <c r="N83" s="47">
        <v>0</v>
      </c>
      <c r="O83" s="47">
        <f>O17+O36+O51+O61+O73</f>
        <v>7350000</v>
      </c>
      <c r="P83" s="47">
        <f t="shared" si="0"/>
        <v>121351485</v>
      </c>
      <c r="Q83" s="66"/>
    </row>
    <row r="84" spans="1:17" x14ac:dyDescent="0.2">
      <c r="E84" s="74"/>
      <c r="F84" s="74"/>
      <c r="G84" s="72"/>
      <c r="H84" s="73"/>
      <c r="I84" s="71"/>
      <c r="J84" s="73"/>
      <c r="K84" s="73"/>
      <c r="L84" s="73"/>
      <c r="M84" s="71"/>
      <c r="N84" s="71"/>
      <c r="O84" s="73"/>
      <c r="P84" s="74"/>
    </row>
    <row r="85" spans="1:17" x14ac:dyDescent="0.2">
      <c r="E85" s="74"/>
      <c r="F85" s="166"/>
      <c r="G85" s="151"/>
      <c r="H85" s="151"/>
      <c r="I85" s="158"/>
      <c r="J85" s="151"/>
      <c r="K85" s="151"/>
      <c r="L85" s="151"/>
      <c r="M85" s="158"/>
      <c r="N85" s="158"/>
      <c r="O85" s="151"/>
      <c r="P85" s="151"/>
      <c r="Q85" s="152"/>
    </row>
    <row r="86" spans="1:17" x14ac:dyDescent="0.2">
      <c r="B86" s="42" t="s">
        <v>6</v>
      </c>
      <c r="E86" s="136"/>
      <c r="F86" s="71"/>
      <c r="G86" s="71"/>
      <c r="H86" s="136"/>
      <c r="I86" s="28" t="s">
        <v>131</v>
      </c>
    </row>
  </sheetData>
  <mergeCells count="27">
    <mergeCell ref="A7:P7"/>
    <mergeCell ref="L2:P2"/>
    <mergeCell ref="L5:P5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H13:H14"/>
    <mergeCell ref="M13:M14"/>
    <mergeCell ref="R59:S59"/>
    <mergeCell ref="N13:N14"/>
    <mergeCell ref="P11:P14"/>
    <mergeCell ref="K12:K14"/>
    <mergeCell ref="L12:L14"/>
    <mergeCell ref="M12:N12"/>
    <mergeCell ref="O12:O14"/>
    <mergeCell ref="R53:T53"/>
  </mergeCells>
  <pageMargins left="0.196850393700787" right="0.196850393700787" top="0.39370078740157499" bottom="0.196850393700787" header="0" footer="0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5" zoomScaleNormal="85" workbookViewId="0">
      <selection activeCell="G2" sqref="G2:J2"/>
    </sheetView>
  </sheetViews>
  <sheetFormatPr defaultRowHeight="12.75" x14ac:dyDescent="0.2"/>
  <cols>
    <col min="1" max="3" width="12.140625" style="29" customWidth="1"/>
    <col min="4" max="4" width="30.7109375" style="29" customWidth="1"/>
    <col min="5" max="5" width="36.28515625" style="29" customWidth="1"/>
    <col min="6" max="6" width="32" style="29" customWidth="1"/>
    <col min="7" max="7" width="14.7109375" style="29" customWidth="1"/>
    <col min="8" max="8" width="14" style="29" customWidth="1"/>
    <col min="9" max="9" width="14.7109375" style="29" customWidth="1"/>
    <col min="10" max="10" width="14.5703125" style="29" customWidth="1"/>
    <col min="11" max="11" width="11.85546875" style="29" customWidth="1"/>
    <col min="12" max="12" width="9.7109375" style="29" bestFit="1" customWidth="1"/>
    <col min="13" max="16384" width="9.140625" style="29"/>
  </cols>
  <sheetData>
    <row r="1" spans="1:11" x14ac:dyDescent="0.2">
      <c r="A1" s="1"/>
      <c r="B1" s="1"/>
      <c r="C1" s="1"/>
      <c r="D1" s="1"/>
      <c r="E1" s="1"/>
      <c r="G1" s="30" t="s">
        <v>221</v>
      </c>
      <c r="H1" s="89"/>
      <c r="I1" s="89"/>
      <c r="J1" s="89"/>
    </row>
    <row r="2" spans="1:11" s="90" customFormat="1" ht="24" customHeight="1" x14ac:dyDescent="0.2">
      <c r="D2" s="189"/>
      <c r="E2" s="190"/>
      <c r="F2" s="190"/>
      <c r="G2" s="192" t="s">
        <v>220</v>
      </c>
      <c r="H2" s="193"/>
      <c r="I2" s="193"/>
      <c r="J2" s="193"/>
    </row>
    <row r="3" spans="1:11" s="90" customFormat="1" ht="36" customHeight="1" x14ac:dyDescent="0.2">
      <c r="D3" s="190"/>
      <c r="E3" s="190"/>
      <c r="F3" s="190"/>
      <c r="G3" s="191" t="s">
        <v>205</v>
      </c>
      <c r="H3" s="189"/>
      <c r="I3" s="189"/>
      <c r="J3" s="189"/>
    </row>
    <row r="4" spans="1:11" ht="15" customHeight="1" x14ac:dyDescent="0.2">
      <c r="A4" s="1"/>
      <c r="B4" s="1"/>
      <c r="C4" s="1"/>
      <c r="D4" s="188"/>
      <c r="E4" s="188"/>
      <c r="F4" s="188"/>
      <c r="G4" s="188"/>
      <c r="H4" s="188"/>
      <c r="I4" s="188"/>
      <c r="J4" s="188"/>
      <c r="K4" s="68"/>
    </row>
    <row r="5" spans="1:11" ht="23.25" customHeight="1" x14ac:dyDescent="0.2">
      <c r="A5" s="91"/>
      <c r="B5" s="91"/>
      <c r="C5" s="91"/>
      <c r="D5" s="183" t="s">
        <v>204</v>
      </c>
      <c r="E5" s="183"/>
      <c r="F5" s="183"/>
      <c r="G5" s="183"/>
      <c r="H5" s="183"/>
      <c r="I5" s="183"/>
      <c r="J5" s="91"/>
    </row>
    <row r="6" spans="1:11" ht="14.25" x14ac:dyDescent="0.2">
      <c r="A6" s="183" t="s">
        <v>202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1" ht="14.25" x14ac:dyDescent="0.2">
      <c r="A7" s="91"/>
      <c r="B7" s="91"/>
      <c r="C7" s="91"/>
      <c r="D7" s="183"/>
      <c r="E7" s="183"/>
      <c r="F7" s="183"/>
      <c r="G7" s="183"/>
      <c r="H7" s="91"/>
      <c r="I7" s="91"/>
      <c r="J7" s="91"/>
    </row>
    <row r="8" spans="1:11" x14ac:dyDescent="0.2">
      <c r="A8" s="2"/>
      <c r="B8" s="1"/>
      <c r="C8" s="1"/>
      <c r="D8" s="1"/>
      <c r="E8" s="147" t="s">
        <v>201</v>
      </c>
      <c r="F8" s="1"/>
      <c r="G8" s="1"/>
      <c r="H8" s="1"/>
      <c r="I8" s="1"/>
      <c r="J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3" t="s">
        <v>9</v>
      </c>
    </row>
    <row r="10" spans="1:11" ht="13.9" customHeight="1" x14ac:dyDescent="0.2">
      <c r="A10" s="184" t="s">
        <v>10</v>
      </c>
      <c r="B10" s="184" t="s">
        <v>11</v>
      </c>
      <c r="C10" s="184" t="s">
        <v>12</v>
      </c>
      <c r="D10" s="178" t="s">
        <v>13</v>
      </c>
      <c r="E10" s="178" t="s">
        <v>101</v>
      </c>
      <c r="F10" s="184" t="s">
        <v>102</v>
      </c>
      <c r="G10" s="186" t="s">
        <v>0</v>
      </c>
      <c r="H10" s="178" t="s">
        <v>1</v>
      </c>
      <c r="I10" s="180" t="s">
        <v>2</v>
      </c>
      <c r="J10" s="181"/>
    </row>
    <row r="11" spans="1:11" ht="99" customHeight="1" x14ac:dyDescent="0.2">
      <c r="A11" s="185"/>
      <c r="B11" s="185"/>
      <c r="C11" s="185"/>
      <c r="D11" s="179"/>
      <c r="E11" s="179"/>
      <c r="F11" s="185"/>
      <c r="G11" s="187"/>
      <c r="H11" s="179"/>
      <c r="I11" s="4" t="s">
        <v>3</v>
      </c>
      <c r="J11" s="4" t="s">
        <v>4</v>
      </c>
    </row>
    <row r="12" spans="1:1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6">
        <v>7</v>
      </c>
      <c r="H12" s="5">
        <v>8</v>
      </c>
      <c r="I12" s="5">
        <v>9</v>
      </c>
      <c r="J12" s="5">
        <v>10</v>
      </c>
    </row>
    <row r="13" spans="1:11" x14ac:dyDescent="0.2">
      <c r="A13" s="7" t="s">
        <v>20</v>
      </c>
      <c r="B13" s="8" t="s">
        <v>103</v>
      </c>
      <c r="C13" s="8" t="s">
        <v>103</v>
      </c>
      <c r="D13" s="8" t="s">
        <v>104</v>
      </c>
      <c r="E13" s="8" t="s">
        <v>103</v>
      </c>
      <c r="F13" s="8" t="s">
        <v>103</v>
      </c>
      <c r="G13" s="112">
        <f>H13+I13</f>
        <v>15446504.6</v>
      </c>
      <c r="H13" s="112">
        <f>SUM(H14:H26)</f>
        <v>15386126.42</v>
      </c>
      <c r="I13" s="112">
        <f>SUM(I14:I26)</f>
        <v>60378.18</v>
      </c>
      <c r="J13" s="112">
        <f>SUM(J14:J26)</f>
        <v>0</v>
      </c>
    </row>
    <row r="14" spans="1:11" ht="76.5" x14ac:dyDescent="0.2">
      <c r="A14" s="14" t="s">
        <v>23</v>
      </c>
      <c r="B14" s="17" t="s">
        <v>24</v>
      </c>
      <c r="C14" s="17" t="s">
        <v>25</v>
      </c>
      <c r="D14" s="15" t="s">
        <v>26</v>
      </c>
      <c r="E14" s="10" t="s">
        <v>120</v>
      </c>
      <c r="F14" s="10" t="s">
        <v>118</v>
      </c>
      <c r="G14" s="113">
        <f t="shared" ref="G14:G15" si="0">H14+I14</f>
        <v>12498750.52</v>
      </c>
      <c r="H14" s="114">
        <v>12448750.52</v>
      </c>
      <c r="I14" s="114">
        <v>50000</v>
      </c>
      <c r="J14" s="114"/>
    </row>
    <row r="15" spans="1:11" ht="51" x14ac:dyDescent="0.2">
      <c r="A15" s="14" t="s">
        <v>27</v>
      </c>
      <c r="B15" s="17" t="s">
        <v>28</v>
      </c>
      <c r="C15" s="17" t="s">
        <v>29</v>
      </c>
      <c r="D15" s="15" t="s">
        <v>30</v>
      </c>
      <c r="E15" s="10" t="s">
        <v>120</v>
      </c>
      <c r="F15" s="10" t="s">
        <v>118</v>
      </c>
      <c r="G15" s="113">
        <f t="shared" si="0"/>
        <v>630814.71</v>
      </c>
      <c r="H15" s="114">
        <v>630814.71</v>
      </c>
      <c r="I15" s="114"/>
      <c r="J15" s="114"/>
    </row>
    <row r="16" spans="1:11" ht="51" x14ac:dyDescent="0.2">
      <c r="A16" s="9" t="s">
        <v>31</v>
      </c>
      <c r="B16" s="4" t="s">
        <v>32</v>
      </c>
      <c r="C16" s="4" t="s">
        <v>33</v>
      </c>
      <c r="D16" s="10" t="s">
        <v>34</v>
      </c>
      <c r="E16" s="10" t="s">
        <v>116</v>
      </c>
      <c r="F16" s="12" t="s">
        <v>128</v>
      </c>
      <c r="G16" s="113">
        <f>H16</f>
        <v>601951.86</v>
      </c>
      <c r="H16" s="115">
        <v>601951.86</v>
      </c>
      <c r="I16" s="114"/>
      <c r="J16" s="114"/>
    </row>
    <row r="17" spans="1:12" s="13" customFormat="1" ht="76.5" x14ac:dyDescent="0.2">
      <c r="A17" s="9" t="s">
        <v>35</v>
      </c>
      <c r="B17" s="11" t="s">
        <v>36</v>
      </c>
      <c r="C17" s="11" t="s">
        <v>37</v>
      </c>
      <c r="D17" s="12" t="s">
        <v>38</v>
      </c>
      <c r="E17" s="12" t="s">
        <v>117</v>
      </c>
      <c r="F17" s="12" t="s">
        <v>134</v>
      </c>
      <c r="G17" s="113">
        <f>H17</f>
        <v>83566.06</v>
      </c>
      <c r="H17" s="116">
        <v>83566.06</v>
      </c>
      <c r="I17" s="116"/>
      <c r="J17" s="116"/>
      <c r="K17" s="67"/>
      <c r="L17" s="67"/>
    </row>
    <row r="18" spans="1:12" s="13" customFormat="1" ht="63.75" x14ac:dyDescent="0.2">
      <c r="A18" s="14" t="s">
        <v>39</v>
      </c>
      <c r="B18" s="11">
        <v>3104</v>
      </c>
      <c r="C18" s="11">
        <v>1020</v>
      </c>
      <c r="D18" s="12" t="s">
        <v>119</v>
      </c>
      <c r="E18" s="10" t="s">
        <v>120</v>
      </c>
      <c r="F18" s="12" t="s">
        <v>118</v>
      </c>
      <c r="G18" s="113">
        <f t="shared" ref="G18:G23" si="1">H18+I18</f>
        <v>315322.07</v>
      </c>
      <c r="H18" s="60">
        <v>308997.25</v>
      </c>
      <c r="I18" s="78">
        <v>6324.82</v>
      </c>
      <c r="J18" s="116"/>
    </row>
    <row r="19" spans="1:12" ht="38.25" x14ac:dyDescent="0.2">
      <c r="A19" s="9" t="s">
        <v>43</v>
      </c>
      <c r="B19" s="4" t="s">
        <v>44</v>
      </c>
      <c r="C19" s="4" t="s">
        <v>45</v>
      </c>
      <c r="D19" s="10" t="s">
        <v>46</v>
      </c>
      <c r="E19" s="12" t="s">
        <v>105</v>
      </c>
      <c r="F19" s="10" t="s">
        <v>123</v>
      </c>
      <c r="G19" s="113">
        <f>H19+I19</f>
        <v>40000</v>
      </c>
      <c r="H19" s="114">
        <v>40000</v>
      </c>
      <c r="I19" s="114"/>
      <c r="J19" s="114"/>
    </row>
    <row r="20" spans="1:12" s="13" customFormat="1" ht="89.25" x14ac:dyDescent="0.2">
      <c r="A20" s="14" t="s">
        <v>110</v>
      </c>
      <c r="B20" s="11">
        <v>3160</v>
      </c>
      <c r="C20" s="11">
        <v>1010</v>
      </c>
      <c r="D20" s="12" t="s">
        <v>122</v>
      </c>
      <c r="E20" s="33" t="s">
        <v>137</v>
      </c>
      <c r="F20" s="12" t="s">
        <v>136</v>
      </c>
      <c r="G20" s="113">
        <f t="shared" si="1"/>
        <v>4916.5</v>
      </c>
      <c r="H20" s="60">
        <v>4916.5</v>
      </c>
      <c r="I20" s="116"/>
      <c r="J20" s="116"/>
    </row>
    <row r="21" spans="1:12" ht="51" x14ac:dyDescent="0.2">
      <c r="A21" s="16" t="s">
        <v>47</v>
      </c>
      <c r="B21" s="4" t="s">
        <v>48</v>
      </c>
      <c r="C21" s="4" t="s">
        <v>49</v>
      </c>
      <c r="D21" s="10" t="s">
        <v>50</v>
      </c>
      <c r="E21" s="10" t="s">
        <v>179</v>
      </c>
      <c r="F21" s="12" t="s">
        <v>118</v>
      </c>
      <c r="G21" s="113">
        <f t="shared" si="1"/>
        <v>51400</v>
      </c>
      <c r="H21" s="116">
        <v>51400</v>
      </c>
      <c r="I21" s="114"/>
      <c r="J21" s="114"/>
    </row>
    <row r="22" spans="1:12" ht="51" x14ac:dyDescent="0.2">
      <c r="A22" s="9" t="s">
        <v>51</v>
      </c>
      <c r="B22" s="4" t="s">
        <v>52</v>
      </c>
      <c r="C22" s="4" t="s">
        <v>53</v>
      </c>
      <c r="D22" s="10" t="s">
        <v>54</v>
      </c>
      <c r="E22" s="10" t="s">
        <v>120</v>
      </c>
      <c r="F22" s="10" t="s">
        <v>118</v>
      </c>
      <c r="G22" s="113">
        <f>H22+I22</f>
        <v>453382.88</v>
      </c>
      <c r="H22" s="114">
        <v>449329.52</v>
      </c>
      <c r="I22" s="114">
        <v>4053.36</v>
      </c>
      <c r="J22" s="114"/>
    </row>
    <row r="23" spans="1:12" ht="51" x14ac:dyDescent="0.2">
      <c r="A23" s="17" t="s">
        <v>124</v>
      </c>
      <c r="B23" s="4">
        <v>7680</v>
      </c>
      <c r="C23" s="18" t="s">
        <v>115</v>
      </c>
      <c r="D23" s="31" t="s">
        <v>114</v>
      </c>
      <c r="E23" s="10" t="s">
        <v>120</v>
      </c>
      <c r="F23" s="10" t="s">
        <v>118</v>
      </c>
      <c r="G23" s="113">
        <f t="shared" si="1"/>
        <v>22400</v>
      </c>
      <c r="H23" s="32">
        <v>22400</v>
      </c>
      <c r="I23" s="114"/>
      <c r="J23" s="114"/>
    </row>
    <row r="24" spans="1:12" ht="63.75" x14ac:dyDescent="0.2">
      <c r="A24" s="129" t="s">
        <v>180</v>
      </c>
      <c r="B24" s="128">
        <v>8110</v>
      </c>
      <c r="C24" s="62" t="s">
        <v>181</v>
      </c>
      <c r="D24" s="58" t="s">
        <v>182</v>
      </c>
      <c r="E24" s="58" t="s">
        <v>183</v>
      </c>
      <c r="F24" s="10" t="s">
        <v>118</v>
      </c>
      <c r="G24" s="113">
        <f>I24+H24</f>
        <v>200000</v>
      </c>
      <c r="H24" s="60">
        <v>200000</v>
      </c>
      <c r="I24" s="114"/>
      <c r="J24" s="114"/>
    </row>
    <row r="25" spans="1:12" ht="60" customHeight="1" x14ac:dyDescent="0.2">
      <c r="A25" s="129" t="s">
        <v>184</v>
      </c>
      <c r="B25" s="17">
        <v>8240</v>
      </c>
      <c r="C25" s="62" t="s">
        <v>186</v>
      </c>
      <c r="D25" s="58" t="s">
        <v>187</v>
      </c>
      <c r="E25" s="58" t="s">
        <v>185</v>
      </c>
      <c r="F25" s="10" t="s">
        <v>189</v>
      </c>
      <c r="G25" s="113">
        <f>H25</f>
        <v>484000</v>
      </c>
      <c r="H25" s="114">
        <v>484000</v>
      </c>
      <c r="I25" s="114"/>
      <c r="J25" s="114"/>
      <c r="K25" s="13"/>
    </row>
    <row r="26" spans="1:12" ht="51" x14ac:dyDescent="0.2">
      <c r="A26" s="20" t="s">
        <v>171</v>
      </c>
      <c r="B26" s="17">
        <v>9800</v>
      </c>
      <c r="C26" s="18" t="s">
        <v>28</v>
      </c>
      <c r="D26" s="92" t="s">
        <v>175</v>
      </c>
      <c r="E26" s="92" t="s">
        <v>173</v>
      </c>
      <c r="F26" s="10" t="s">
        <v>128</v>
      </c>
      <c r="G26" s="113">
        <v>60000</v>
      </c>
      <c r="H26" s="114">
        <v>60000</v>
      </c>
      <c r="I26" s="114"/>
      <c r="J26" s="114"/>
      <c r="K26" s="13"/>
    </row>
    <row r="27" spans="1:12" s="13" customFormat="1" ht="39.75" customHeight="1" x14ac:dyDescent="0.2">
      <c r="A27" s="21" t="s">
        <v>59</v>
      </c>
      <c r="B27" s="22" t="s">
        <v>103</v>
      </c>
      <c r="C27" s="23" t="s">
        <v>103</v>
      </c>
      <c r="D27" s="22" t="s">
        <v>106</v>
      </c>
      <c r="E27" s="22" t="s">
        <v>103</v>
      </c>
      <c r="F27" s="22" t="s">
        <v>103</v>
      </c>
      <c r="G27" s="112">
        <f>H27+I27</f>
        <v>57146908</v>
      </c>
      <c r="H27" s="117">
        <f>SUM(H28:H38)</f>
        <v>48790108</v>
      </c>
      <c r="I27" s="117">
        <f>SUM(I28:I38)</f>
        <v>8356800</v>
      </c>
      <c r="J27" s="117">
        <f>SUM(J28:J38)</f>
        <v>7000000</v>
      </c>
    </row>
    <row r="28" spans="1:12" s="24" customFormat="1" ht="51" x14ac:dyDescent="0.2">
      <c r="A28" s="14" t="s">
        <v>132</v>
      </c>
      <c r="B28" s="17" t="s">
        <v>62</v>
      </c>
      <c r="C28" s="17" t="s">
        <v>25</v>
      </c>
      <c r="D28" s="10" t="s">
        <v>63</v>
      </c>
      <c r="E28" s="10" t="s">
        <v>107</v>
      </c>
      <c r="F28" s="10" t="s">
        <v>118</v>
      </c>
      <c r="G28" s="113">
        <f>H28+I28</f>
        <v>3224000</v>
      </c>
      <c r="H28" s="162">
        <v>3224000</v>
      </c>
      <c r="I28" s="114"/>
      <c r="J28" s="114"/>
    </row>
    <row r="29" spans="1:12" ht="51" x14ac:dyDescent="0.2">
      <c r="A29" s="14" t="s">
        <v>64</v>
      </c>
      <c r="B29" s="4">
        <v>1010</v>
      </c>
      <c r="C29" s="17" t="s">
        <v>66</v>
      </c>
      <c r="D29" s="10" t="s">
        <v>67</v>
      </c>
      <c r="E29" s="10" t="s">
        <v>107</v>
      </c>
      <c r="F29" s="10" t="s">
        <v>118</v>
      </c>
      <c r="G29" s="113">
        <f>H29+I29</f>
        <v>15642008</v>
      </c>
      <c r="H29" s="162">
        <v>15038008</v>
      </c>
      <c r="I29" s="114">
        <v>604000</v>
      </c>
      <c r="J29" s="114"/>
      <c r="K29" s="127" t="s">
        <v>103</v>
      </c>
    </row>
    <row r="30" spans="1:12" ht="51" x14ac:dyDescent="0.2">
      <c r="A30" s="9" t="s">
        <v>68</v>
      </c>
      <c r="B30" s="4" t="s">
        <v>69</v>
      </c>
      <c r="C30" s="4" t="s">
        <v>70</v>
      </c>
      <c r="D30" s="10" t="s">
        <v>71</v>
      </c>
      <c r="E30" s="10" t="s">
        <v>107</v>
      </c>
      <c r="F30" s="10" t="s">
        <v>118</v>
      </c>
      <c r="G30" s="113">
        <f>H30+I30</f>
        <v>21633200</v>
      </c>
      <c r="H30" s="162">
        <v>18012200</v>
      </c>
      <c r="I30" s="114">
        <v>3621000</v>
      </c>
      <c r="J30" s="114">
        <v>3000000</v>
      </c>
      <c r="K30" s="77"/>
    </row>
    <row r="31" spans="1:12" ht="51" x14ac:dyDescent="0.2">
      <c r="A31" s="130" t="s">
        <v>188</v>
      </c>
      <c r="B31" s="128">
        <v>1061</v>
      </c>
      <c r="C31" s="131" t="s">
        <v>70</v>
      </c>
      <c r="D31" s="51" t="s">
        <v>71</v>
      </c>
      <c r="E31" s="10" t="s">
        <v>107</v>
      </c>
      <c r="F31" s="10" t="s">
        <v>118</v>
      </c>
      <c r="G31" s="113">
        <f>H31+I31</f>
        <v>4081000</v>
      </c>
      <c r="H31" s="114">
        <v>81000</v>
      </c>
      <c r="I31" s="25">
        <v>4000000</v>
      </c>
      <c r="J31" s="25">
        <v>4000000</v>
      </c>
    </row>
    <row r="32" spans="1:12" ht="51" x14ac:dyDescent="0.2">
      <c r="A32" s="14" t="s">
        <v>74</v>
      </c>
      <c r="B32" s="4">
        <v>1070</v>
      </c>
      <c r="C32" s="17" t="s">
        <v>76</v>
      </c>
      <c r="D32" s="15" t="s">
        <v>129</v>
      </c>
      <c r="E32" s="10" t="s">
        <v>107</v>
      </c>
      <c r="F32" s="10" t="s">
        <v>118</v>
      </c>
      <c r="G32" s="113">
        <f t="shared" ref="G32:G36" si="2">H32+I32</f>
        <v>4747000</v>
      </c>
      <c r="H32" s="114">
        <v>4662000</v>
      </c>
      <c r="I32" s="114">
        <v>85000</v>
      </c>
      <c r="J32" s="114"/>
    </row>
    <row r="33" spans="1:11" ht="51" x14ac:dyDescent="0.2">
      <c r="A33" s="14" t="s">
        <v>78</v>
      </c>
      <c r="B33" s="4">
        <v>1080</v>
      </c>
      <c r="C33" s="17" t="s">
        <v>76</v>
      </c>
      <c r="D33" s="15" t="s">
        <v>80</v>
      </c>
      <c r="E33" s="10" t="s">
        <v>107</v>
      </c>
      <c r="F33" s="10" t="s">
        <v>118</v>
      </c>
      <c r="G33" s="113">
        <f t="shared" si="2"/>
        <v>3381800</v>
      </c>
      <c r="H33" s="114">
        <v>3335000</v>
      </c>
      <c r="I33" s="114">
        <v>46800</v>
      </c>
      <c r="J33" s="114"/>
    </row>
    <row r="34" spans="1:11" ht="51" x14ac:dyDescent="0.2">
      <c r="A34" s="14" t="s">
        <v>142</v>
      </c>
      <c r="B34" s="4">
        <v>1142</v>
      </c>
      <c r="C34" s="19" t="s">
        <v>81</v>
      </c>
      <c r="D34" s="93" t="s">
        <v>143</v>
      </c>
      <c r="E34" s="10" t="s">
        <v>107</v>
      </c>
      <c r="F34" s="10" t="s">
        <v>118</v>
      </c>
      <c r="G34" s="113">
        <f>H34+I34</f>
        <v>60000</v>
      </c>
      <c r="H34" s="114">
        <v>60000</v>
      </c>
      <c r="I34" s="25"/>
      <c r="J34" s="25"/>
    </row>
    <row r="35" spans="1:11" ht="51" x14ac:dyDescent="0.2">
      <c r="A35" s="14" t="s">
        <v>82</v>
      </c>
      <c r="B35" s="4">
        <v>1152</v>
      </c>
      <c r="C35" s="19" t="s">
        <v>81</v>
      </c>
      <c r="D35" s="15" t="s">
        <v>84</v>
      </c>
      <c r="E35" s="10" t="s">
        <v>107</v>
      </c>
      <c r="F35" s="10" t="s">
        <v>118</v>
      </c>
      <c r="G35" s="113">
        <f t="shared" si="2"/>
        <v>1107400</v>
      </c>
      <c r="H35" s="114">
        <v>1107400</v>
      </c>
      <c r="I35" s="25"/>
      <c r="J35" s="25"/>
    </row>
    <row r="36" spans="1:11" ht="63.75" x14ac:dyDescent="0.2">
      <c r="A36" s="14" t="s">
        <v>85</v>
      </c>
      <c r="B36" s="4">
        <v>1200</v>
      </c>
      <c r="C36" s="18" t="s">
        <v>81</v>
      </c>
      <c r="D36" s="15" t="s">
        <v>87</v>
      </c>
      <c r="E36" s="10" t="s">
        <v>107</v>
      </c>
      <c r="F36" s="10" t="s">
        <v>118</v>
      </c>
      <c r="G36" s="113">
        <f t="shared" si="2"/>
        <v>226800</v>
      </c>
      <c r="H36" s="114">
        <v>226800</v>
      </c>
      <c r="I36" s="25"/>
      <c r="J36" s="25"/>
      <c r="K36" s="13"/>
    </row>
    <row r="37" spans="1:11" ht="51" x14ac:dyDescent="0.2">
      <c r="A37" s="9" t="s">
        <v>88</v>
      </c>
      <c r="B37" s="4" t="s">
        <v>89</v>
      </c>
      <c r="C37" s="4" t="s">
        <v>90</v>
      </c>
      <c r="D37" s="10" t="s">
        <v>91</v>
      </c>
      <c r="E37" s="10" t="s">
        <v>108</v>
      </c>
      <c r="F37" s="10" t="s">
        <v>118</v>
      </c>
      <c r="G37" s="113">
        <f>H37+I37</f>
        <v>868300</v>
      </c>
      <c r="H37" s="114">
        <v>868300</v>
      </c>
      <c r="I37" s="114"/>
      <c r="J37" s="114"/>
    </row>
    <row r="38" spans="1:11" ht="51" x14ac:dyDescent="0.2">
      <c r="A38" s="14" t="s">
        <v>92</v>
      </c>
      <c r="B38" s="4">
        <v>4060</v>
      </c>
      <c r="C38" s="17" t="s">
        <v>94</v>
      </c>
      <c r="D38" s="15" t="s">
        <v>130</v>
      </c>
      <c r="E38" s="10" t="s">
        <v>108</v>
      </c>
      <c r="F38" s="10" t="s">
        <v>118</v>
      </c>
      <c r="G38" s="113">
        <v>2175400</v>
      </c>
      <c r="H38" s="116">
        <v>2175400</v>
      </c>
      <c r="I38" s="116"/>
      <c r="J38" s="114"/>
    </row>
    <row r="39" spans="1:11" ht="38.25" x14ac:dyDescent="0.2">
      <c r="A39" s="94" t="s">
        <v>170</v>
      </c>
      <c r="B39" s="95"/>
      <c r="C39" s="96"/>
      <c r="D39" s="97" t="s">
        <v>169</v>
      </c>
      <c r="E39" s="98"/>
      <c r="F39" s="98"/>
      <c r="G39" s="118">
        <f>H39+I39</f>
        <v>8670721.7599999998</v>
      </c>
      <c r="H39" s="119">
        <f>H40+H45+H41+H42+H46+H48+H49+H50+H43+H44+H47</f>
        <v>8662046.5800000001</v>
      </c>
      <c r="I39" s="120">
        <f>I40+I45+I41+I42+I46+I48+I49+I50+I44</f>
        <v>8675.18</v>
      </c>
      <c r="J39" s="121"/>
    </row>
    <row r="40" spans="1:11" ht="51" x14ac:dyDescent="0.2">
      <c r="A40" s="99" t="s">
        <v>160</v>
      </c>
      <c r="B40" s="99" t="s">
        <v>62</v>
      </c>
      <c r="C40" s="100" t="s">
        <v>25</v>
      </c>
      <c r="D40" s="101" t="s">
        <v>63</v>
      </c>
      <c r="E40" s="102" t="s">
        <v>120</v>
      </c>
      <c r="F40" s="102" t="s">
        <v>118</v>
      </c>
      <c r="G40" s="122">
        <f>H40</f>
        <v>1718104</v>
      </c>
      <c r="H40" s="110">
        <v>1718104</v>
      </c>
      <c r="I40" s="123"/>
      <c r="J40" s="124"/>
    </row>
    <row r="41" spans="1:11" ht="51" x14ac:dyDescent="0.2">
      <c r="A41" s="99" t="s">
        <v>161</v>
      </c>
      <c r="B41" s="34">
        <v>2020</v>
      </c>
      <c r="C41" s="100" t="s">
        <v>33</v>
      </c>
      <c r="D41" s="101" t="s">
        <v>34</v>
      </c>
      <c r="E41" s="102" t="s">
        <v>116</v>
      </c>
      <c r="F41" s="103" t="s">
        <v>128</v>
      </c>
      <c r="G41" s="122">
        <f>H41+I41</f>
        <v>2905125.14</v>
      </c>
      <c r="H41" s="111">
        <v>2905125.14</v>
      </c>
      <c r="I41" s="123"/>
      <c r="J41" s="124"/>
      <c r="K41" s="13"/>
    </row>
    <row r="42" spans="1:11" ht="76.5" x14ac:dyDescent="0.2">
      <c r="A42" s="99" t="s">
        <v>162</v>
      </c>
      <c r="B42" s="99" t="s">
        <v>36</v>
      </c>
      <c r="C42" s="100" t="s">
        <v>37</v>
      </c>
      <c r="D42" s="101" t="s">
        <v>38</v>
      </c>
      <c r="E42" s="103" t="s">
        <v>117</v>
      </c>
      <c r="F42" s="103" t="s">
        <v>134</v>
      </c>
      <c r="G42" s="122">
        <f t="shared" ref="G42:G50" si="3">H42</f>
        <v>1513433.94</v>
      </c>
      <c r="H42" s="105">
        <v>1513433.94</v>
      </c>
      <c r="I42" s="124"/>
      <c r="J42" s="124"/>
    </row>
    <row r="43" spans="1:11" ht="51" x14ac:dyDescent="0.2">
      <c r="A43" s="99" t="s">
        <v>163</v>
      </c>
      <c r="B43" s="34">
        <v>3031</v>
      </c>
      <c r="C43" s="100" t="s">
        <v>146</v>
      </c>
      <c r="D43" s="101" t="s">
        <v>121</v>
      </c>
      <c r="E43" s="103" t="s">
        <v>135</v>
      </c>
      <c r="F43" s="103" t="s">
        <v>136</v>
      </c>
      <c r="G43" s="122">
        <f>H43</f>
        <v>5000</v>
      </c>
      <c r="H43" s="109">
        <v>5000</v>
      </c>
      <c r="I43" s="124"/>
      <c r="J43" s="124"/>
    </row>
    <row r="44" spans="1:11" ht="51" x14ac:dyDescent="0.2">
      <c r="A44" s="99" t="s">
        <v>164</v>
      </c>
      <c r="B44" s="34">
        <v>3032</v>
      </c>
      <c r="C44" s="100" t="s">
        <v>75</v>
      </c>
      <c r="D44" s="101" t="s">
        <v>148</v>
      </c>
      <c r="E44" s="103" t="s">
        <v>135</v>
      </c>
      <c r="F44" s="103" t="s">
        <v>136</v>
      </c>
      <c r="G44" s="122">
        <f>H44</f>
        <v>22000</v>
      </c>
      <c r="H44" s="109">
        <v>22000</v>
      </c>
      <c r="I44" s="124"/>
      <c r="J44" s="124"/>
    </row>
    <row r="45" spans="1:11" ht="76.5" x14ac:dyDescent="0.2">
      <c r="A45" s="99" t="s">
        <v>165</v>
      </c>
      <c r="B45" s="99">
        <v>3104</v>
      </c>
      <c r="C45" s="100" t="s">
        <v>41</v>
      </c>
      <c r="D45" s="101" t="s">
        <v>42</v>
      </c>
      <c r="E45" s="102" t="s">
        <v>120</v>
      </c>
      <c r="F45" s="103" t="s">
        <v>118</v>
      </c>
      <c r="G45" s="104">
        <f>H45+I45</f>
        <v>1744875.18</v>
      </c>
      <c r="H45" s="111">
        <v>1736200</v>
      </c>
      <c r="I45" s="111">
        <v>8675.18</v>
      </c>
      <c r="J45" s="124"/>
    </row>
    <row r="46" spans="1:11" ht="102" x14ac:dyDescent="0.2">
      <c r="A46" s="99" t="s">
        <v>166</v>
      </c>
      <c r="B46" s="99">
        <v>3160</v>
      </c>
      <c r="C46" s="100" t="s">
        <v>65</v>
      </c>
      <c r="D46" s="101" t="s">
        <v>150</v>
      </c>
      <c r="E46" s="106" t="s">
        <v>137</v>
      </c>
      <c r="F46" s="103" t="s">
        <v>136</v>
      </c>
      <c r="G46" s="122">
        <f t="shared" si="3"/>
        <v>43583.5</v>
      </c>
      <c r="H46" s="109">
        <v>43583.5</v>
      </c>
      <c r="I46" s="124"/>
      <c r="J46" s="124"/>
    </row>
    <row r="47" spans="1:11" ht="63.75" x14ac:dyDescent="0.2">
      <c r="A47" s="137" t="s">
        <v>191</v>
      </c>
      <c r="B47" s="141">
        <v>3230</v>
      </c>
      <c r="C47" s="142">
        <v>1070</v>
      </c>
      <c r="D47" s="138" t="s">
        <v>192</v>
      </c>
      <c r="E47" s="143" t="s">
        <v>194</v>
      </c>
      <c r="F47" s="103" t="s">
        <v>195</v>
      </c>
      <c r="G47" s="122">
        <f>H47</f>
        <v>90000</v>
      </c>
      <c r="H47" s="139">
        <v>90000</v>
      </c>
      <c r="I47" s="124"/>
      <c r="J47" s="124"/>
      <c r="K47" s="13"/>
    </row>
    <row r="48" spans="1:11" ht="127.5" x14ac:dyDescent="0.2">
      <c r="A48" s="99" t="s">
        <v>167</v>
      </c>
      <c r="B48" s="99">
        <v>3242</v>
      </c>
      <c r="C48" s="100" t="s">
        <v>49</v>
      </c>
      <c r="D48" s="101" t="s">
        <v>50</v>
      </c>
      <c r="E48" s="103" t="s">
        <v>138</v>
      </c>
      <c r="F48" s="103" t="s">
        <v>118</v>
      </c>
      <c r="G48" s="122">
        <f t="shared" si="3"/>
        <v>79000</v>
      </c>
      <c r="H48" s="109">
        <v>79000</v>
      </c>
      <c r="I48" s="124"/>
      <c r="J48" s="124"/>
    </row>
    <row r="49" spans="1:11" ht="63.75" x14ac:dyDescent="0.2">
      <c r="A49" s="99" t="s">
        <v>167</v>
      </c>
      <c r="B49" s="99">
        <v>3242</v>
      </c>
      <c r="C49" s="100" t="s">
        <v>49</v>
      </c>
      <c r="D49" s="101" t="s">
        <v>50</v>
      </c>
      <c r="E49" s="103" t="s">
        <v>139</v>
      </c>
      <c r="F49" s="103" t="s">
        <v>118</v>
      </c>
      <c r="G49" s="122">
        <f t="shared" si="3"/>
        <v>141300</v>
      </c>
      <c r="H49" s="109">
        <v>141300</v>
      </c>
      <c r="I49" s="124"/>
      <c r="J49" s="124"/>
    </row>
    <row r="50" spans="1:11" ht="51" x14ac:dyDescent="0.2">
      <c r="A50" s="99" t="s">
        <v>167</v>
      </c>
      <c r="B50" s="99">
        <v>3242</v>
      </c>
      <c r="C50" s="100" t="s">
        <v>49</v>
      </c>
      <c r="D50" s="101" t="s">
        <v>50</v>
      </c>
      <c r="E50" s="102" t="s">
        <v>179</v>
      </c>
      <c r="F50" s="103" t="s">
        <v>118</v>
      </c>
      <c r="G50" s="122">
        <f t="shared" si="3"/>
        <v>408300</v>
      </c>
      <c r="H50" s="109">
        <v>408300</v>
      </c>
      <c r="I50" s="124"/>
      <c r="J50" s="124"/>
    </row>
    <row r="51" spans="1:11" ht="38.25" x14ac:dyDescent="0.2">
      <c r="A51" s="94">
        <v>1500000</v>
      </c>
      <c r="B51" s="95"/>
      <c r="C51" s="107"/>
      <c r="D51" s="97" t="s">
        <v>168</v>
      </c>
      <c r="E51" s="108"/>
      <c r="F51" s="108"/>
      <c r="G51" s="118">
        <f>H51+I51</f>
        <v>7472750.6399999997</v>
      </c>
      <c r="H51" s="125">
        <f>H52+H53+H54+H56+H57+H59+H58+H60</f>
        <v>6816404</v>
      </c>
      <c r="I51" s="121">
        <f>I52+I53+I54+I56+I57+I59+I55</f>
        <v>656346.64</v>
      </c>
      <c r="J51" s="121">
        <v>350000</v>
      </c>
    </row>
    <row r="52" spans="1:11" ht="51" x14ac:dyDescent="0.2">
      <c r="A52" s="99">
        <v>1510160</v>
      </c>
      <c r="B52" s="99" t="s">
        <v>62</v>
      </c>
      <c r="C52" s="100" t="s">
        <v>25</v>
      </c>
      <c r="D52" s="101" t="s">
        <v>63</v>
      </c>
      <c r="E52" s="102" t="s">
        <v>120</v>
      </c>
      <c r="F52" s="102" t="s">
        <v>118</v>
      </c>
      <c r="G52" s="122">
        <f>H52</f>
        <v>2911304</v>
      </c>
      <c r="H52" s="110">
        <v>2911304</v>
      </c>
      <c r="I52" s="123"/>
      <c r="J52" s="124"/>
    </row>
    <row r="53" spans="1:11" ht="51" x14ac:dyDescent="0.2">
      <c r="A53" s="99">
        <v>1510180</v>
      </c>
      <c r="B53" s="99" t="s">
        <v>28</v>
      </c>
      <c r="C53" s="100" t="s">
        <v>29</v>
      </c>
      <c r="D53" s="101" t="s">
        <v>30</v>
      </c>
      <c r="E53" s="102" t="s">
        <v>120</v>
      </c>
      <c r="F53" s="102" t="s">
        <v>118</v>
      </c>
      <c r="G53" s="122">
        <f>H53</f>
        <v>984200</v>
      </c>
      <c r="H53" s="110">
        <v>984200</v>
      </c>
      <c r="I53" s="123"/>
      <c r="J53" s="124"/>
    </row>
    <row r="54" spans="1:11" ht="51" x14ac:dyDescent="0.2">
      <c r="A54" s="99">
        <v>1516030</v>
      </c>
      <c r="B54" s="99" t="s">
        <v>52</v>
      </c>
      <c r="C54" s="100" t="s">
        <v>53</v>
      </c>
      <c r="D54" s="101" t="s">
        <v>54</v>
      </c>
      <c r="E54" s="102" t="s">
        <v>120</v>
      </c>
      <c r="F54" s="102" t="s">
        <v>118</v>
      </c>
      <c r="G54" s="122">
        <f>H54+I54</f>
        <v>1866846.64</v>
      </c>
      <c r="H54" s="110">
        <v>1795900</v>
      </c>
      <c r="I54" s="110">
        <v>70946.64</v>
      </c>
      <c r="J54" s="124"/>
    </row>
    <row r="55" spans="1:11" s="146" customFormat="1" ht="51.75" customHeight="1" x14ac:dyDescent="0.2">
      <c r="A55" s="99">
        <v>1517130</v>
      </c>
      <c r="B55" s="61">
        <v>7130</v>
      </c>
      <c r="C55" s="156" t="s">
        <v>207</v>
      </c>
      <c r="D55" s="157" t="s">
        <v>208</v>
      </c>
      <c r="E55" s="102" t="s">
        <v>120</v>
      </c>
      <c r="F55" s="102" t="s">
        <v>118</v>
      </c>
      <c r="G55" s="122">
        <v>84000</v>
      </c>
      <c r="H55" s="110"/>
      <c r="I55" s="123">
        <v>84000</v>
      </c>
      <c r="J55" s="124"/>
      <c r="K55" s="13"/>
    </row>
    <row r="56" spans="1:11" ht="51" x14ac:dyDescent="0.2">
      <c r="A56" s="99">
        <v>1517350</v>
      </c>
      <c r="B56" s="34">
        <v>7350</v>
      </c>
      <c r="C56" s="100" t="s">
        <v>53</v>
      </c>
      <c r="D56" s="101" t="s">
        <v>133</v>
      </c>
      <c r="E56" s="103" t="s">
        <v>140</v>
      </c>
      <c r="F56" s="103" t="s">
        <v>141</v>
      </c>
      <c r="G56" s="122">
        <f>H56+I56</f>
        <v>350000</v>
      </c>
      <c r="H56" s="110"/>
      <c r="I56" s="110">
        <v>350000</v>
      </c>
      <c r="J56" s="109">
        <v>350000</v>
      </c>
    </row>
    <row r="57" spans="1:11" ht="51" x14ac:dyDescent="0.2">
      <c r="A57" s="99">
        <v>1517461</v>
      </c>
      <c r="B57" s="34">
        <v>7461</v>
      </c>
      <c r="C57" s="100" t="s">
        <v>112</v>
      </c>
      <c r="D57" s="101" t="s">
        <v>126</v>
      </c>
      <c r="E57" s="102" t="s">
        <v>120</v>
      </c>
      <c r="F57" s="102" t="s">
        <v>118</v>
      </c>
      <c r="G57" s="122">
        <f>H57</f>
        <v>1100000</v>
      </c>
      <c r="H57" s="110">
        <v>1100000</v>
      </c>
      <c r="I57" s="123"/>
      <c r="J57" s="124"/>
    </row>
    <row r="58" spans="1:11" s="146" customFormat="1" ht="45" customHeight="1" x14ac:dyDescent="0.2">
      <c r="A58" s="99">
        <v>1517610</v>
      </c>
      <c r="B58" s="61">
        <v>7610</v>
      </c>
      <c r="C58" s="62" t="s">
        <v>211</v>
      </c>
      <c r="D58" s="58" t="s">
        <v>212</v>
      </c>
      <c r="E58" s="102" t="s">
        <v>213</v>
      </c>
      <c r="F58" s="102" t="s">
        <v>214</v>
      </c>
      <c r="G58" s="122">
        <f>H58+I58</f>
        <v>10000</v>
      </c>
      <c r="H58" s="110">
        <v>10000</v>
      </c>
      <c r="I58" s="123"/>
      <c r="J58" s="124"/>
      <c r="K58" s="13"/>
    </row>
    <row r="59" spans="1:11" ht="51" x14ac:dyDescent="0.2">
      <c r="A59" s="99">
        <v>1518340</v>
      </c>
      <c r="B59" s="34">
        <v>8340</v>
      </c>
      <c r="C59" s="100" t="s">
        <v>56</v>
      </c>
      <c r="D59" s="101" t="s">
        <v>57</v>
      </c>
      <c r="E59" s="103" t="s">
        <v>127</v>
      </c>
      <c r="F59" s="103" t="s">
        <v>128</v>
      </c>
      <c r="G59" s="122">
        <f>H59+I59</f>
        <v>151400</v>
      </c>
      <c r="H59" s="110"/>
      <c r="I59" s="123">
        <v>151400</v>
      </c>
      <c r="J59" s="124"/>
      <c r="K59" s="13"/>
    </row>
    <row r="60" spans="1:11" s="146" customFormat="1" ht="51" x14ac:dyDescent="0.2">
      <c r="A60" s="164">
        <v>1517693</v>
      </c>
      <c r="B60" s="34">
        <v>7693</v>
      </c>
      <c r="C60" s="156" t="s">
        <v>115</v>
      </c>
      <c r="D60" s="165" t="s">
        <v>216</v>
      </c>
      <c r="E60" s="102" t="s">
        <v>120</v>
      </c>
      <c r="F60" s="102" t="s">
        <v>118</v>
      </c>
      <c r="G60" s="122">
        <v>15000</v>
      </c>
      <c r="H60" s="110">
        <v>15000</v>
      </c>
      <c r="I60" s="123"/>
      <c r="J60" s="124"/>
      <c r="K60" s="13"/>
    </row>
    <row r="61" spans="1:11" ht="25.5" x14ac:dyDescent="0.2">
      <c r="A61" s="21">
        <v>3700000</v>
      </c>
      <c r="B61" s="22" t="s">
        <v>103</v>
      </c>
      <c r="C61" s="23" t="s">
        <v>103</v>
      </c>
      <c r="D61" s="22" t="s">
        <v>97</v>
      </c>
      <c r="E61" s="22" t="s">
        <v>103</v>
      </c>
      <c r="F61" s="22" t="s">
        <v>103</v>
      </c>
      <c r="G61" s="112">
        <f>G62+G63+G65+G64</f>
        <v>1604700</v>
      </c>
      <c r="H61" s="117">
        <f>H62+H63+H65+H64</f>
        <v>1604700</v>
      </c>
      <c r="I61" s="117">
        <f>I62+I63+I65</f>
        <v>0</v>
      </c>
      <c r="J61" s="117">
        <v>0</v>
      </c>
    </row>
    <row r="62" spans="1:11" s="24" customFormat="1" ht="51" x14ac:dyDescent="0.2">
      <c r="A62" s="14">
        <v>37110160</v>
      </c>
      <c r="B62" s="17" t="s">
        <v>62</v>
      </c>
      <c r="C62" s="17" t="s">
        <v>25</v>
      </c>
      <c r="D62" s="10" t="s">
        <v>63</v>
      </c>
      <c r="E62" s="10" t="s">
        <v>120</v>
      </c>
      <c r="F62" s="10" t="s">
        <v>118</v>
      </c>
      <c r="G62" s="113">
        <f>H62+I62</f>
        <v>993700</v>
      </c>
      <c r="H62" s="114">
        <v>993700</v>
      </c>
      <c r="I62" s="114"/>
      <c r="J62" s="114"/>
    </row>
    <row r="63" spans="1:11" s="24" customFormat="1" ht="51" x14ac:dyDescent="0.2">
      <c r="A63" s="9">
        <v>3718710</v>
      </c>
      <c r="B63" s="11">
        <v>8710</v>
      </c>
      <c r="C63" s="20" t="s">
        <v>29</v>
      </c>
      <c r="D63" s="12" t="s">
        <v>159</v>
      </c>
      <c r="E63" s="10" t="s">
        <v>120</v>
      </c>
      <c r="F63" s="10" t="s">
        <v>118</v>
      </c>
      <c r="G63" s="113">
        <f>H63+I63</f>
        <v>410000</v>
      </c>
      <c r="H63" s="116">
        <v>410000</v>
      </c>
      <c r="I63" s="116"/>
      <c r="J63" s="116"/>
      <c r="K63" s="13"/>
    </row>
    <row r="64" spans="1:11" ht="65.25" customHeight="1" x14ac:dyDescent="0.2">
      <c r="A64" s="9">
        <v>3719320</v>
      </c>
      <c r="B64" s="11">
        <v>9320</v>
      </c>
      <c r="C64" s="20" t="s">
        <v>28</v>
      </c>
      <c r="D64" s="144" t="s">
        <v>196</v>
      </c>
      <c r="E64" s="58" t="s">
        <v>197</v>
      </c>
      <c r="F64" s="10" t="s">
        <v>189</v>
      </c>
      <c r="G64" s="113">
        <v>101000</v>
      </c>
      <c r="H64" s="53">
        <v>101000</v>
      </c>
      <c r="I64" s="116"/>
      <c r="J64" s="116"/>
      <c r="K64" s="13"/>
    </row>
    <row r="65" spans="1:11" ht="51" x14ac:dyDescent="0.2">
      <c r="A65" s="9">
        <v>3719770</v>
      </c>
      <c r="B65" s="11">
        <v>9770</v>
      </c>
      <c r="C65" s="20" t="s">
        <v>28</v>
      </c>
      <c r="D65" s="93" t="s">
        <v>58</v>
      </c>
      <c r="E65" s="10" t="s">
        <v>120</v>
      </c>
      <c r="F65" s="10" t="s">
        <v>118</v>
      </c>
      <c r="G65" s="113">
        <v>100000</v>
      </c>
      <c r="H65" s="53">
        <v>100000</v>
      </c>
      <c r="I65" s="116"/>
      <c r="J65" s="116"/>
      <c r="K65" s="13"/>
    </row>
    <row r="66" spans="1:11" x14ac:dyDescent="0.2">
      <c r="A66" s="26" t="s">
        <v>5</v>
      </c>
      <c r="B66" s="26" t="s">
        <v>5</v>
      </c>
      <c r="C66" s="26" t="s">
        <v>5</v>
      </c>
      <c r="D66" s="27" t="s">
        <v>100</v>
      </c>
      <c r="E66" s="27" t="s">
        <v>5</v>
      </c>
      <c r="F66" s="27" t="s">
        <v>5</v>
      </c>
      <c r="G66" s="126">
        <f>G13+G27+G61+G39+G51</f>
        <v>90341585</v>
      </c>
      <c r="H66" s="126">
        <f>H13+H27+H61+H51+H39</f>
        <v>81259385</v>
      </c>
      <c r="I66" s="126">
        <f>I13+I27+I61+I51+I45</f>
        <v>9082200</v>
      </c>
      <c r="J66" s="126">
        <f>J13+J27+J61+J51</f>
        <v>7350000</v>
      </c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28"/>
      <c r="C69" s="1"/>
      <c r="D69" s="1"/>
      <c r="E69" s="1"/>
      <c r="F69" s="1"/>
      <c r="G69" s="1"/>
      <c r="H69" s="1"/>
      <c r="I69" s="28"/>
      <c r="J69" s="1"/>
    </row>
    <row r="70" spans="1:11" x14ac:dyDescent="0.2">
      <c r="A70" s="1"/>
      <c r="B70" s="28" t="s">
        <v>6</v>
      </c>
      <c r="C70" s="1"/>
      <c r="D70" s="1"/>
      <c r="E70" s="1"/>
      <c r="F70" s="28" t="s">
        <v>131</v>
      </c>
      <c r="G70" s="1"/>
      <c r="H70" s="1"/>
      <c r="I70" s="1"/>
      <c r="J70" s="1"/>
    </row>
    <row r="71" spans="1:11" x14ac:dyDescent="0.2">
      <c r="A71" s="182"/>
      <c r="B71" s="182"/>
      <c r="C71" s="182"/>
      <c r="D71" s="182"/>
      <c r="E71" s="182"/>
      <c r="F71" s="182"/>
      <c r="G71" s="182"/>
      <c r="H71" s="182"/>
      <c r="I71" s="182"/>
      <c r="J71" s="182"/>
    </row>
  </sheetData>
  <mergeCells count="19">
    <mergeCell ref="D4:F4"/>
    <mergeCell ref="G4:J4"/>
    <mergeCell ref="D2:F2"/>
    <mergeCell ref="D3:F3"/>
    <mergeCell ref="G3:J3"/>
    <mergeCell ref="G2:J2"/>
    <mergeCell ref="H10:H11"/>
    <mergeCell ref="I10:J10"/>
    <mergeCell ref="A71:J71"/>
    <mergeCell ref="D5:I5"/>
    <mergeCell ref="A6:J6"/>
    <mergeCell ref="D7:G7"/>
    <mergeCell ref="A10:A11"/>
    <mergeCell ref="B10:B11"/>
    <mergeCell ref="C10:C11"/>
    <mergeCell ref="D10:D11"/>
    <mergeCell ref="E10:E11"/>
    <mergeCell ref="F10:F11"/>
    <mergeCell ref="G10:G11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Дод.3</vt:lpstr>
      <vt:lpstr>дод7</vt:lpstr>
      <vt:lpstr>Дод.3!Область_печати</vt:lpstr>
      <vt:lpstr>дод7!Область_печати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2022-09-02T09:36:18Z</cp:lastPrinted>
  <dcterms:created xsi:type="dcterms:W3CDTF">2020-12-23T06:51:23Z</dcterms:created>
  <dcterms:modified xsi:type="dcterms:W3CDTF">2022-10-04T13:33:59Z</dcterms:modified>
</cp:coreProperties>
</file>