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5" yWindow="2355" windowWidth="28800" windowHeight="12660" activeTab="8"/>
  </bookViews>
  <sheets>
    <sheet name="Дод.1" sheetId="16" r:id="rId1"/>
    <sheet name="Дод.2" sheetId="22" r:id="rId2"/>
    <sheet name="Дод.3" sheetId="18" r:id="rId3"/>
    <sheet name="дод5" sheetId="17" r:id="rId4"/>
    <sheet name="дод6" sheetId="21" r:id="rId5"/>
    <sheet name="дод7" sheetId="19" r:id="rId6"/>
    <sheet name="дод8" sheetId="23" r:id="rId7"/>
    <sheet name="Порівняльна таблиця_Доходи" sheetId="24" r:id="rId8"/>
    <sheet name="Порівняльна таблиця" sheetId="20" r:id="rId9"/>
  </sheets>
  <definedNames>
    <definedName name="_xlnm.Print_Area" localSheetId="0">Дод.1!$A$1:$F$94</definedName>
    <definedName name="_xlnm.Print_Area" localSheetId="2">Дод.3!$A$1:$P$85</definedName>
    <definedName name="_xlnm.Print_Area" localSheetId="3">дод5!$A$1:$D$51</definedName>
    <definedName name="_xlnm.Print_Area" localSheetId="5">дод7!$A$1:$J$72</definedName>
    <definedName name="_xlnm.Print_Area" localSheetId="6">дод8!$A$1:$J$22</definedName>
    <definedName name="_xlnm.Print_Area" localSheetId="8">'Порівняльна таблиця'!$A$1:$P$52</definedName>
    <definedName name="_xlnm.Print_Area" localSheetId="7">'Порівняльна таблиця_Доходи'!$A$1:$F$24</definedName>
  </definedNames>
  <calcPr calcId="145621"/>
</workbook>
</file>

<file path=xl/calcChain.xml><?xml version="1.0" encoding="utf-8"?>
<calcChain xmlns="http://schemas.openxmlformats.org/spreadsheetml/2006/main">
  <c r="G72" i="18" l="1"/>
  <c r="E12" i="24" l="1"/>
  <c r="C12" i="24" s="1"/>
  <c r="C16" i="24"/>
  <c r="D17" i="24"/>
  <c r="C19" i="24"/>
  <c r="D19" i="24"/>
  <c r="D18" i="24" s="1"/>
  <c r="D21" i="24" l="1"/>
  <c r="C18" i="24"/>
  <c r="E17" i="24"/>
  <c r="C15" i="22"/>
  <c r="C16" i="22"/>
  <c r="C17" i="22"/>
  <c r="C18" i="22"/>
  <c r="C19" i="22"/>
  <c r="C23" i="22"/>
  <c r="C24" i="22"/>
  <c r="C28" i="22"/>
  <c r="C30" i="22"/>
  <c r="E21" i="24" l="1"/>
  <c r="C21" i="24" s="1"/>
  <c r="C17" i="24"/>
  <c r="E56" i="16"/>
  <c r="E80" i="16" s="1"/>
  <c r="E91" i="16" s="1"/>
  <c r="D61" i="16"/>
  <c r="F61" i="18" l="1"/>
  <c r="F28" i="20" l="1"/>
  <c r="E28" i="20"/>
  <c r="P35" i="20"/>
  <c r="L17" i="18" l="1"/>
  <c r="K17" i="18"/>
  <c r="K16" i="18" s="1"/>
  <c r="J17" i="18"/>
  <c r="E44" i="20" l="1"/>
  <c r="E36" i="20" l="1"/>
  <c r="P40" i="20"/>
  <c r="G43" i="20"/>
  <c r="E43" i="20"/>
  <c r="P17" i="20"/>
  <c r="P16" i="20"/>
  <c r="P15" i="20"/>
  <c r="K15" i="20"/>
  <c r="J15" i="20"/>
  <c r="H15" i="20"/>
  <c r="G15" i="20"/>
  <c r="F15" i="20"/>
  <c r="E15" i="20"/>
  <c r="F44" i="20"/>
  <c r="F43" i="20" s="1"/>
  <c r="P46" i="20"/>
  <c r="P41" i="20"/>
  <c r="P39" i="20"/>
  <c r="P38" i="20"/>
  <c r="P37" i="20"/>
  <c r="P36" i="20"/>
  <c r="H36" i="20"/>
  <c r="G36" i="20"/>
  <c r="F36" i="20"/>
  <c r="F49" i="20" s="1"/>
  <c r="P34" i="20"/>
  <c r="P33" i="20"/>
  <c r="P32" i="20"/>
  <c r="P31" i="20"/>
  <c r="P30" i="20"/>
  <c r="P29" i="20"/>
  <c r="G28" i="20"/>
  <c r="P27" i="20"/>
  <c r="P26" i="20"/>
  <c r="P25" i="20"/>
  <c r="P24" i="20"/>
  <c r="P23" i="20"/>
  <c r="H20" i="20"/>
  <c r="H19" i="20" s="1"/>
  <c r="G20" i="20"/>
  <c r="G19" i="20" s="1"/>
  <c r="F20" i="20"/>
  <c r="F19" i="20" s="1"/>
  <c r="E20" i="20"/>
  <c r="P20" i="20" s="1"/>
  <c r="G49" i="20" l="1"/>
  <c r="H49" i="20"/>
  <c r="E19" i="20"/>
  <c r="E49" i="20" s="1"/>
  <c r="P28" i="20"/>
  <c r="P22" i="20"/>
  <c r="P21" i="20"/>
  <c r="O49" i="20" l="1"/>
  <c r="N49" i="20"/>
  <c r="M49" i="20"/>
  <c r="K49" i="20"/>
  <c r="P44" i="20"/>
  <c r="P43" i="20"/>
  <c r="K36" i="20"/>
  <c r="P14" i="20"/>
  <c r="L49" i="20"/>
  <c r="P19" i="20" l="1"/>
  <c r="P49" i="20"/>
  <c r="G63" i="19" l="1"/>
  <c r="I62" i="19"/>
  <c r="H62" i="19"/>
  <c r="G60" i="19"/>
  <c r="G59" i="19"/>
  <c r="G58" i="19"/>
  <c r="G57" i="19"/>
  <c r="G55" i="19"/>
  <c r="G54" i="19"/>
  <c r="G53" i="19"/>
  <c r="I52" i="19"/>
  <c r="H52" i="19"/>
  <c r="G50" i="19"/>
  <c r="G49" i="19"/>
  <c r="G48" i="19"/>
  <c r="G47" i="19"/>
  <c r="G46" i="19"/>
  <c r="G45" i="19"/>
  <c r="G44" i="19"/>
  <c r="G43" i="19"/>
  <c r="G42" i="19"/>
  <c r="G41" i="19"/>
  <c r="I40" i="19"/>
  <c r="H40" i="19"/>
  <c r="G38" i="19"/>
  <c r="G37" i="19"/>
  <c r="G36" i="19"/>
  <c r="G35" i="19"/>
  <c r="G34" i="19"/>
  <c r="G33" i="19"/>
  <c r="G32" i="19"/>
  <c r="G31" i="19"/>
  <c r="G30" i="19"/>
  <c r="G29" i="19"/>
  <c r="G28" i="19"/>
  <c r="J27" i="19"/>
  <c r="I27" i="19"/>
  <c r="H27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J13" i="19"/>
  <c r="I13" i="19"/>
  <c r="H13" i="19"/>
  <c r="P81" i="18"/>
  <c r="P80" i="18"/>
  <c r="P79" i="18"/>
  <c r="P78" i="18"/>
  <c r="P77" i="18"/>
  <c r="P76" i="18"/>
  <c r="P75" i="18"/>
  <c r="P74" i="18"/>
  <c r="O73" i="18"/>
  <c r="O72" i="18" s="1"/>
  <c r="K73" i="18"/>
  <c r="J73" i="18"/>
  <c r="F73" i="18"/>
  <c r="F72" i="18" s="1"/>
  <c r="E73" i="18"/>
  <c r="E72" i="18" s="1"/>
  <c r="K72" i="18"/>
  <c r="J72" i="18"/>
  <c r="P69" i="18"/>
  <c r="P67" i="18"/>
  <c r="P66" i="18"/>
  <c r="P64" i="18"/>
  <c r="P63" i="18"/>
  <c r="P62" i="18"/>
  <c r="L61" i="18"/>
  <c r="K61" i="18"/>
  <c r="J61" i="18"/>
  <c r="H61" i="18"/>
  <c r="G61" i="18"/>
  <c r="E61" i="18"/>
  <c r="P60" i="18"/>
  <c r="P58" i="18"/>
  <c r="P57" i="18"/>
  <c r="P56" i="18"/>
  <c r="P55" i="18"/>
  <c r="P54" i="18"/>
  <c r="E53" i="18"/>
  <c r="E51" i="18" s="1"/>
  <c r="P52" i="18"/>
  <c r="K52" i="18"/>
  <c r="L51" i="18"/>
  <c r="K51" i="18"/>
  <c r="J51" i="18"/>
  <c r="H51" i="18"/>
  <c r="G51" i="18"/>
  <c r="F51" i="18"/>
  <c r="P50" i="18"/>
  <c r="P49" i="18"/>
  <c r="P47" i="18"/>
  <c r="P46" i="18"/>
  <c r="P45" i="18"/>
  <c r="P44" i="18"/>
  <c r="P43" i="18"/>
  <c r="P42" i="18"/>
  <c r="P41" i="18"/>
  <c r="P40" i="18"/>
  <c r="P39" i="18"/>
  <c r="P38" i="18"/>
  <c r="O37" i="18"/>
  <c r="O36" i="18" s="1"/>
  <c r="L37" i="18"/>
  <c r="L36" i="18" s="1"/>
  <c r="K37" i="18"/>
  <c r="J37" i="18"/>
  <c r="H37" i="18"/>
  <c r="H36" i="18" s="1"/>
  <c r="G37" i="18"/>
  <c r="G36" i="18" s="1"/>
  <c r="F37" i="18"/>
  <c r="E37" i="18"/>
  <c r="P37" i="18" s="1"/>
  <c r="P35" i="18"/>
  <c r="P34" i="18"/>
  <c r="P33" i="18"/>
  <c r="P32" i="18"/>
  <c r="P31" i="18"/>
  <c r="P30" i="18"/>
  <c r="P29" i="18"/>
  <c r="P27" i="18"/>
  <c r="P26" i="18"/>
  <c r="P25" i="18"/>
  <c r="P23" i="18"/>
  <c r="P22" i="18"/>
  <c r="P21" i="18"/>
  <c r="P20" i="18"/>
  <c r="P19" i="18"/>
  <c r="P18" i="18"/>
  <c r="J16" i="18"/>
  <c r="H17" i="18"/>
  <c r="G17" i="18"/>
  <c r="F17" i="18"/>
  <c r="F16" i="18" s="1"/>
  <c r="E17" i="18"/>
  <c r="L16" i="18"/>
  <c r="P51" i="18" l="1"/>
  <c r="P72" i="18"/>
  <c r="L82" i="18"/>
  <c r="G40" i="19"/>
  <c r="G52" i="19"/>
  <c r="J67" i="19"/>
  <c r="I67" i="19"/>
  <c r="G27" i="19"/>
  <c r="G13" i="19"/>
  <c r="P61" i="18"/>
  <c r="F36" i="18"/>
  <c r="F82" i="18" s="1"/>
  <c r="J36" i="18"/>
  <c r="J82" i="18" s="1"/>
  <c r="K36" i="18"/>
  <c r="H16" i="18"/>
  <c r="H82" i="18" s="1"/>
  <c r="G16" i="18"/>
  <c r="G82" i="18" s="1"/>
  <c r="E16" i="18"/>
  <c r="P16" i="18" s="1"/>
  <c r="P53" i="18"/>
  <c r="P73" i="18"/>
  <c r="G62" i="19"/>
  <c r="K82" i="18"/>
  <c r="H67" i="19"/>
  <c r="O82" i="18"/>
  <c r="P17" i="18"/>
  <c r="E36" i="18"/>
  <c r="A22" i="17"/>
  <c r="P36" i="18" l="1"/>
  <c r="G67" i="19"/>
  <c r="E82" i="18"/>
  <c r="P82" i="18" s="1"/>
  <c r="D85" i="16"/>
  <c r="C89" i="16" l="1"/>
  <c r="D89" i="16"/>
  <c r="D35" i="17" l="1"/>
  <c r="D80" i="16" l="1"/>
  <c r="D82" i="16"/>
  <c r="D81" i="16" s="1"/>
  <c r="D91" i="16" l="1"/>
  <c r="D20" i="17"/>
  <c r="D18" i="17"/>
  <c r="D28" i="17" l="1"/>
  <c r="D27" i="17"/>
  <c r="C91" i="16"/>
  <c r="C88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</calcChain>
</file>

<file path=xl/sharedStrings.xml><?xml version="1.0" encoding="utf-8"?>
<sst xmlns="http://schemas.openxmlformats.org/spreadsheetml/2006/main" count="971" uniqueCount="399">
  <si>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</si>
  <si>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</si>
  <si>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</si>
  <si>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</si>
  <si>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</si>
  <si>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</si>
  <si>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</si>
  <si>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</si>
  <si>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</si>
  <si>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</si>
  <si>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"Про бюджет Смолінської селищної територіальної громади на 2022 рік"</t>
  </si>
  <si>
    <t>М.МАЗУРА</t>
  </si>
  <si>
    <t>0119800</t>
  </si>
  <si>
    <t xml:space="preserve"> "Комплексна програма профілактики злочинності і правопорушень на 2021 - 2025 роки" </t>
  </si>
  <si>
    <t>Про внесення змін до рішення Смолінської селищної ради від 10.12.2021 р. №243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</si>
  <si>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</si>
  <si>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</si>
  <si>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</si>
  <si>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</si>
  <si>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</si>
  <si>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</si>
  <si>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</si>
  <si>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</si>
  <si>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</si>
  <si>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</si>
  <si>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</si>
  <si>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</si>
  <si>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</si>
  <si>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</si>
  <si>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</si>
  <si>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</si>
  <si>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</si>
  <si>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</si>
  <si>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</si>
  <si>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</si>
  <si>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</si>
  <si>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</si>
  <si>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</si>
  <si>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</si>
  <si>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</si>
  <si>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</si>
  <si>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</si>
  <si>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</si>
  <si>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</si>
  <si>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</si>
  <si>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</si>
  <si>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</si>
  <si>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</si>
  <si>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</si>
  <si>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</si>
  <si>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</si>
  <si>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</si>
  <si>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</si>
  <si>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</si>
  <si>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</si>
  <si>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</si>
  <si>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</si>
  <si>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</si>
  <si>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</si>
  <si>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</si>
  <si>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</si>
  <si>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</si>
  <si>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</si>
  <si>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</si>
  <si>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</si>
  <si>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</si>
  <si>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</si>
  <si>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</si>
  <si>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</si>
  <si>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</si>
  <si>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</si>
  <si>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</si>
  <si>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</si>
  <si>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</si>
  <si>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</si>
  <si>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</si>
  <si>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</si>
  <si>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</si>
  <si>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</si>
  <si>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</si>
  <si>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</si>
  <si>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</si>
  <si>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</si>
  <si>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</si>
  <si>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</si>
  <si>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</si>
  <si>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</si>
  <si>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</si>
  <si>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</si>
  <si>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</si>
  <si>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</si>
  <si>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</si>
  <si>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</si>
  <si>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</si>
  <si>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</si>
  <si>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</si>
  <si>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</si>
  <si>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</si>
  <si>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</si>
  <si>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</si>
  <si>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</si>
  <si>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</si>
  <si>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</si>
  <si>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</si>
  <si>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</si>
  <si>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</si>
  <si>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 xml:space="preserve">Субвенція  з місцевого бюджету за рахунок залишку коштів освітньої  субвенції, що утворився на початок бюдженого періоду , в т.ч. : </t>
  </si>
  <si>
    <t>Державний бюджет</t>
  </si>
  <si>
    <t>Обласний бюджет</t>
  </si>
  <si>
    <t>03719770</t>
  </si>
  <si>
    <t>03719320</t>
  </si>
  <si>
    <t>Субвенція до бюджету Новоукраїнської міської  територіальноїгромади  на заходи та роботи з територіальної оборони</t>
  </si>
  <si>
    <t>( код бюджету)11512000000</t>
  </si>
  <si>
    <t xml:space="preserve"> селищної територіальної громади на 2022 рік"( нова редакція)</t>
  </si>
  <si>
    <t xml:space="preserve">                                                                                                   (код бюджету)</t>
  </si>
  <si>
    <t xml:space="preserve"> визначені у додатку 1 до рішення Смолінської селищної ради від 10 грудня 2021 року №243 "Про бюджет Смолінської </t>
  </si>
  <si>
    <t xml:space="preserve">                                                                                                                                   "  Про внесення змін до рішення Смолінської селищної ради від 10.12.2021 р. №243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</si>
  <si>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2022 рік""</t>
  </si>
  <si>
    <t>Субвеція з місцевого бюджету державному бюджету на виконання програм соціально - економічного розвитку регіонів , в т.ч.: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</si>
  <si>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призовників)</t>
  </si>
  <si>
    <t>Субвенція до бюджету Новоукраїнської міської  територіальної  громади ( на заходи та роботи з територіальної оборони)</t>
  </si>
  <si>
    <t>"Інші дотації з місцевого бюджету"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</si>
  <si>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</si>
  <si>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 , що утворився на початок бюджетного періоду</t>
  </si>
  <si>
    <t>РОЗПОДІЛ</t>
  </si>
  <si>
    <t xml:space="preserve">видатків бюджету Смолінської селищної територіальної громади на 2022 рік , визначені у додатку 3 до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</si>
  <si>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</si>
  <si>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</si>
  <si>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</si>
  <si>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</si>
  <si>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</si>
  <si>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</si>
  <si>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</si>
  <si>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</si>
  <si>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</si>
  <si>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</si>
  <si>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</si>
  <si>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</si>
  <si>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</si>
  <si>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</si>
  <si>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</si>
  <si>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</si>
  <si>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</si>
  <si>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</si>
  <si>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</si>
  <si>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</si>
  <si>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</si>
  <si>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</si>
  <si>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</si>
  <si>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</si>
  <si>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</si>
  <si>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</si>
  <si>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</si>
  <si>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</si>
  <si>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</si>
  <si>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</si>
  <si>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</si>
  <si>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</si>
  <si>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</si>
  <si>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</si>
  <si>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0113032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</si>
  <si>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</si>
  <si>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</si>
  <si>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</si>
  <si>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</si>
  <si>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</si>
  <si>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</si>
  <si>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</si>
  <si>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</si>
  <si>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</si>
  <si>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Інші заходи у сфері соціального захисту і соціального забезпечення</t>
  </si>
  <si>
    <t>0116030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</si>
  <si>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</si>
  <si>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</si>
  <si>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</si>
  <si>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</si>
  <si>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</si>
  <si>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</si>
  <si>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</si>
  <si>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</si>
  <si>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</si>
  <si>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</si>
  <si>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</si>
  <si>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</si>
  <si>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</si>
  <si>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Субвеція з місцевого бюджету державному бюджету на виконання програм соціально - економічного розвитку регіонів , в.т.ч :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</si>
  <si>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</si>
  <si>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</si>
  <si>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</si>
  <si>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</si>
  <si>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</si>
  <si>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</si>
  <si>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</si>
  <si>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</si>
  <si>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</si>
  <si>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</si>
  <si>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</si>
  <si>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</si>
  <si>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</si>
  <si>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</si>
  <si>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</si>
  <si>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</si>
  <si>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</si>
  <si>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</si>
  <si>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0611061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</si>
  <si>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</si>
  <si>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</si>
  <si>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</si>
  <si>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</si>
  <si>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</si>
  <si>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</si>
  <si>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</si>
  <si>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</si>
  <si>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</si>
  <si>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</si>
  <si>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</si>
  <si>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</si>
  <si>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</si>
  <si>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</si>
  <si>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</si>
  <si>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</si>
  <si>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</si>
  <si>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</si>
  <si>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</si>
  <si>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</si>
  <si>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</si>
  <si>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</si>
  <si>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</si>
  <si>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</si>
  <si>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</si>
  <si>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</si>
  <si>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</si>
  <si>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</si>
  <si>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</si>
  <si>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</si>
  <si>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</si>
  <si>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</si>
  <si>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</si>
  <si>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</si>
  <si>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</si>
  <si>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</si>
  <si>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</si>
  <si>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</si>
  <si>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</si>
  <si>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</si>
  <si>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</si>
  <si>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</si>
  <si>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</si>
  <si>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</si>
  <si>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</si>
  <si>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</si>
  <si>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</si>
  <si>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</si>
  <si>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</si>
  <si>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</si>
  <si>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</si>
  <si>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</si>
  <si>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</si>
  <si>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</si>
  <si>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</si>
  <si>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</si>
  <si>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</si>
  <si>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</si>
  <si>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0411</t>
  </si>
  <si>
    <t>Сприяння розвитку малого та середнього підприєжмництва</t>
  </si>
  <si>
    <t>8340</t>
  </si>
  <si>
    <t>0540</t>
  </si>
  <si>
    <t>Природоохоронні заходи за рахунок цільових фондів</t>
  </si>
  <si>
    <t>у .т.ч. за рахунок  залишку коштів на 01.01 2021 р. спеціального фонду( природоохорон. фонд)</t>
  </si>
  <si>
    <t>Інші заходи, повязані з економічною діяльністю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</si>
  <si>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</si>
  <si>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</si>
  <si>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</si>
  <si>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</si>
  <si>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</si>
  <si>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</si>
  <si>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</si>
  <si>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</si>
  <si>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 xml:space="preserve">Субвенція з місцевого бюджету за рахунок залишку коштів освітньої субвенції, що утворився на початок бюдженого періоду, в т.ч.: </t>
  </si>
  <si>
    <t xml:space="preserve"> субвенція  бюджету Новоукраїнської міської  територіальноїгромади </t>
  </si>
  <si>
    <t>Інші субвенції з місцевого бюджету , в.т.ч:</t>
  </si>
  <si>
    <t>субвенція до бюджету Маловисківської територіальної громади</t>
  </si>
  <si>
    <t xml:space="preserve">за рахунок вільного залишку коштів, що склався на 01.01.2022 р. </t>
  </si>
  <si>
    <t>субвенція до бюджету Новоукраїнської   територіальної громади</t>
  </si>
  <si>
    <t>УСЬОГО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</si>
  <si>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рік""</t>
  </si>
  <si>
    <t>Розподіл витрат бюджету Смолінської територіальної громади  на реалізацію місцевих програм у 2022 році,</t>
  </si>
  <si>
    <t xml:space="preserve"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</si>
  <si>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>( код бюджету)         11512000000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</si>
  <si>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</si>
  <si>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</si>
  <si>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</si>
  <si>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</si>
  <si>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</si>
  <si>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</si>
  <si>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</si>
  <si>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</si>
  <si>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</si>
  <si>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</si>
  <si>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</si>
  <si>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3112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</si>
  <si>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</si>
  <si>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09.07.2021 року № 150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</si>
  <si>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</si>
  <si>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</si>
  <si>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</si>
  <si>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</si>
  <si>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</si>
  <si>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</si>
  <si>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</si>
  <si>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</si>
  <si>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</si>
  <si>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</si>
  <si>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</si>
  <si>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</si>
  <si>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</si>
  <si>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</si>
  <si>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</si>
  <si>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</si>
  <si>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</si>
  <si>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</si>
  <si>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</si>
  <si>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</si>
  <si>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Програми розвитку малого та середнього підприємництва в Смолінській об’єднаній територіальній громаді на 2022-2024 роки</t>
  </si>
  <si>
    <t>Рішення виконавчого комітету  Смолінської селищної ради від 28 липня 2022 року № 116</t>
  </si>
  <si>
    <t>Програма охорони навколишнього природного середовища Смолінської об’єднаної територіальної громади на 2019 – 2024 роки</t>
  </si>
  <si>
    <t xml:space="preserve">Субвенція з місцевого бюджету за рахунок залишку коштів освітньої субвенції, що утворився на початок бюдженого періоду  </t>
  </si>
  <si>
    <t>Програма«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</si>
  <si>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 xml:space="preserve">Додаток </t>
  </si>
  <si>
    <t xml:space="preserve">Порівняльна таблиця </t>
  </si>
  <si>
    <t>"Про внесення змін до рішення Смолінської селищної ради від 10.12.2021 р. №243</t>
  </si>
  <si>
    <t xml:space="preserve"> "Про бюджет Смолінської селищної територіальної громади на 2022 рік""</t>
  </si>
  <si>
    <t>Начальник фінансового відділу</t>
  </si>
  <si>
    <t xml:space="preserve">до  рішення сесії  Смолінської селищної територіальної громади  </t>
  </si>
  <si>
    <t>х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</si>
  <si>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</si>
  <si>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Капітальний ремонт системи опалення будівлі головного корпусу Смолінського ліцею №2 Смолінської селищної ради Кіровоградської області , по вул. Казакова , 42, смт. Смоліне Новоукраїнського району Кіровоградської області</t>
  </si>
  <si>
    <t>Очікуваний рівень готовності проекту  на кінець 2022 року , %</t>
  </si>
  <si>
    <t xml:space="preserve">Обсяг капітальних вкладень місцевого бюджету у 2022 році гривень </t>
  </si>
  <si>
    <t>Обсяг капітальних вкладень місцевого бюджету всього, гривень</t>
  </si>
  <si>
    <t>Загальна вартість проекту, гривень</t>
  </si>
  <si>
    <t>Загальний період реалізації проекту,(рік початку і завершення)</t>
  </si>
  <si>
    <t>Найменування інвестиційного проекту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</si>
  <si>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</si>
  <si>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грн.</t>
  </si>
  <si>
    <t>визначені у додатку 6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</si>
  <si>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>капітальних акладень бюджету у розрізі інвестиційних проектів  у 2022 році</t>
  </si>
  <si>
    <t>ОБСЯГИ</t>
  </si>
  <si>
    <t>"Про бюджет Смолінської селищної територіальної громади на 2022 рік""</t>
  </si>
  <si>
    <t>Додаток 3</t>
  </si>
  <si>
    <t>Реконструкція частини будівлі Смолінського ліцею №1 з улаштуванням санвузлів за адресою Новоукраїнський район смт. Смоліне вул. Будівельників ,1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</si>
  <si>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</si>
  <si>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до рішення сесії Смолінської селищної ради від  16.12.2022 року № </t>
  </si>
  <si>
    <t xml:space="preserve">                                                                                                                                                           Додаток 4</t>
  </si>
  <si>
    <t xml:space="preserve">                                                                                                                                       до рішення сесіїСмолінської селищної ради  від 16.12.2022 року № </t>
  </si>
  <si>
    <t>Додаток 5</t>
  </si>
  <si>
    <t xml:space="preserve">до рішення  виконкомуСмолінської селищної ради  від  16.12.2022 № </t>
  </si>
  <si>
    <t xml:space="preserve">до рішення сесії Смолінської селищної ради від 16.12.2022 року № </t>
  </si>
  <si>
    <t>Микола МАЗУРА</t>
  </si>
  <si>
    <t>Загальне фінансування</t>
  </si>
  <si>
    <t>Кошти, що передаються із загального фонду бюджету до бюджету розвитку (спеціального фонду)</t>
  </si>
  <si>
    <t>На кінець періоду</t>
  </si>
  <si>
    <t>На початок періоду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</si>
  <si>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</si>
  <si>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</si>
  <si>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</si>
  <si>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</si>
  <si>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</si>
  <si>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Одержано</t>
  </si>
  <si>
    <t>Інше внутрішнє фінансування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</si>
  <si>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</si>
  <si>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</si>
  <si>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</si>
  <si>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ФІНАНСУВАННЯ_x000D_
місцевого бюджету на 2022 рік</t>
  </si>
  <si>
    <t>Додаток 2</t>
  </si>
  <si>
    <t>до рішення  сесії Смолінської селищної ради  від 16.12.2022 № ___</t>
  </si>
  <si>
    <t>ПЕРЕЛІК</t>
  </si>
  <si>
    <t>природоохоронних заходів та об'єктів, фінансування яких буде здійснюватися у 2022 році за рахунок коштів охорони навколишнього природного середовища</t>
  </si>
  <si>
    <t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</t>
  </si>
  <si>
    <t xml:space="preserve">                                              (код бюджету)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</si>
  <si>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</si>
  <si>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</si>
  <si>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</si>
  <si>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</si>
  <si>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</si>
  <si>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</si>
  <si>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</si>
  <si>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</si>
  <si>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</si>
  <si>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Упорядкування місця видалення побутових відходів</t>
  </si>
  <si>
    <t xml:space="preserve"> </t>
  </si>
  <si>
    <t>до рішення сесії  Смолінської селищної ради від 16.12.2022р. № ___</t>
  </si>
  <si>
    <t>до рішення сесії Смолінської селищної ради від  16.12.2022 року № ___</t>
  </si>
  <si>
    <t>Додаток 6</t>
  </si>
  <si>
    <t>Додаток 7</t>
  </si>
  <si>
    <t xml:space="preserve">         _x000D_Порівняльна таблиця до  рішення сесії  Смолінської селищної ради  </t>
  </si>
  <si>
    <t xml:space="preserve">"Про внесення змін до рішення Смолінської селищної ради від 10.12.2021 р. №243 </t>
  </si>
  <si>
    <t xml:space="preserve"> "Про бюджет Смолінської  селищної територіальної громади на 2022 рік"</t>
  </si>
  <si>
    <t>Додаток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</si>
</sst>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0070C0"/>
      <name val="Times New Roman"/>
      <family val="2"/>
      <charset val="204"/>
    </font>
    <font>
      <sz val="8"/>
      <color rgb="FFFF0000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5">
    <xf numFmtId="0" fontId="0" fillId="0" borderId="0"/>
    <xf numFmtId="0" fontId="21" fillId="0" borderId="0"/>
    <xf numFmtId="0" fontId="1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5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8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501">
    <xf numFmtId="0" fontId="0" fillId="0" borderId="0" xfId="0"/>
    <xf numFmtId="0" fontId="21" fillId="0" borderId="0" xfId="0" applyFont="1"/>
    <xf numFmtId="0" fontId="0" fillId="0" borderId="0" xfId="0"/>
    <xf numFmtId="0" fontId="22" fillId="0" borderId="2" xfId="108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0" borderId="0" xfId="113"/>
    <xf numFmtId="0" fontId="15" fillId="0" borderId="2" xfId="113" applyBorder="1" applyAlignment="1">
      <alignment horizontal="center" vertical="center" wrapText="1"/>
    </xf>
    <xf numFmtId="0" fontId="15" fillId="2" borderId="2" xfId="113" applyFill="1" applyBorder="1" applyAlignment="1">
      <alignment horizontal="center" vertical="center" wrapText="1"/>
    </xf>
    <xf numFmtId="0" fontId="22" fillId="0" borderId="2" xfId="113" applyFont="1" applyBorder="1" applyAlignment="1">
      <alignment vertical="center"/>
    </xf>
    <xf numFmtId="0" fontId="22" fillId="0" borderId="2" xfId="113" applyFont="1" applyBorder="1" applyAlignment="1">
      <alignment vertical="center" wrapText="1"/>
    </xf>
    <xf numFmtId="4" fontId="22" fillId="2" borderId="2" xfId="113" applyNumberFormat="1" applyFont="1" applyFill="1" applyBorder="1" applyAlignment="1">
      <alignment vertical="center"/>
    </xf>
    <xf numFmtId="4" fontId="22" fillId="0" borderId="2" xfId="113" applyNumberFormat="1" applyFont="1" applyBorder="1" applyAlignment="1">
      <alignment vertical="center"/>
    </xf>
    <xf numFmtId="0" fontId="15" fillId="0" borderId="2" xfId="113" applyBorder="1" applyAlignment="1">
      <alignment vertical="center"/>
    </xf>
    <xf numFmtId="0" fontId="15" fillId="0" borderId="2" xfId="113" applyBorder="1" applyAlignment="1">
      <alignment vertical="center" wrapText="1"/>
    </xf>
    <xf numFmtId="4" fontId="15" fillId="2" borderId="2" xfId="113" applyNumberFormat="1" applyFill="1" applyBorder="1" applyAlignment="1">
      <alignment vertical="center"/>
    </xf>
    <xf numFmtId="4" fontId="15" fillId="0" borderId="2" xfId="113" applyNumberFormat="1" applyBorder="1" applyAlignment="1">
      <alignment vertical="center"/>
    </xf>
    <xf numFmtId="0" fontId="22" fillId="2" borderId="2" xfId="113" applyFont="1" applyFill="1" applyBorder="1" applyAlignment="1">
      <alignment vertical="center"/>
    </xf>
    <xf numFmtId="0" fontId="22" fillId="2" borderId="2" xfId="113" applyFont="1" applyFill="1" applyBorder="1" applyAlignment="1">
      <alignment vertical="center" wrapText="1"/>
    </xf>
    <xf numFmtId="0" fontId="22" fillId="2" borderId="2" xfId="113" applyFont="1" applyFill="1" applyBorder="1" applyAlignment="1">
      <alignment horizontal="center" vertical="center"/>
    </xf>
    <xf numFmtId="0" fontId="22" fillId="0" borderId="0" xfId="113" applyFont="1" applyAlignment="1">
      <alignment horizontal="left"/>
    </xf>
    <xf numFmtId="0" fontId="22" fillId="0" borderId="0" xfId="114" applyFont="1" applyAlignment="1">
      <alignment horizontal="left"/>
    </xf>
    <xf numFmtId="164" fontId="21" fillId="0" borderId="0" xfId="103" applyFont="1" applyAlignment="1"/>
    <xf numFmtId="164" fontId="21" fillId="0" borderId="0" xfId="103" applyFont="1"/>
    <xf numFmtId="0" fontId="14" fillId="0" borderId="0" xfId="115"/>
    <xf numFmtId="0" fontId="14" fillId="0" borderId="0" xfId="115" applyFont="1" applyAlignment="1"/>
    <xf numFmtId="0" fontId="14" fillId="0" borderId="0" xfId="115" applyFont="1" applyAlignment="1">
      <alignment wrapText="1"/>
    </xf>
    <xf numFmtId="0" fontId="21" fillId="0" borderId="0" xfId="0" applyFont="1" applyAlignment="1">
      <alignment wrapText="1"/>
    </xf>
    <xf numFmtId="164" fontId="21" fillId="0" borderId="0" xfId="103" applyFont="1" applyAlignment="1">
      <alignment horizontal="right"/>
    </xf>
    <xf numFmtId="4" fontId="21" fillId="0" borderId="0" xfId="103" applyNumberFormat="1" applyFont="1" applyAlignment="1">
      <alignment horizontal="center" vertical="center"/>
    </xf>
    <xf numFmtId="164" fontId="30" fillId="0" borderId="0" xfId="103" applyFont="1" applyAlignment="1">
      <alignment horizontal="left"/>
    </xf>
    <xf numFmtId="164" fontId="21" fillId="0" borderId="3" xfId="103" applyFont="1" applyBorder="1" applyAlignment="1">
      <alignment horizontal="center" vertical="top" wrapText="1"/>
    </xf>
    <xf numFmtId="4" fontId="21" fillId="0" borderId="4" xfId="103" applyNumberFormat="1" applyFont="1" applyBorder="1" applyAlignment="1">
      <alignment horizontal="center" vertical="center" wrapText="1"/>
    </xf>
    <xf numFmtId="166" fontId="21" fillId="0" borderId="7" xfId="103" applyNumberFormat="1" applyFont="1" applyBorder="1" applyAlignment="1">
      <alignment horizontal="center" vertical="top" wrapText="1"/>
    </xf>
    <xf numFmtId="1" fontId="21" fillId="0" borderId="8" xfId="103" applyNumberFormat="1" applyFont="1" applyBorder="1" applyAlignment="1">
      <alignment horizontal="center" vertical="center" wrapText="1"/>
    </xf>
    <xf numFmtId="164" fontId="22" fillId="0" borderId="3" xfId="103" applyFont="1" applyBorder="1" applyAlignment="1">
      <alignment horizontal="center" vertical="center"/>
    </xf>
    <xf numFmtId="164" fontId="22" fillId="0" borderId="3" xfId="103" applyFont="1" applyBorder="1" applyAlignment="1">
      <alignment horizontal="centerContinuous" vertical="center" wrapText="1"/>
    </xf>
    <xf numFmtId="164" fontId="22" fillId="0" borderId="4" xfId="103" applyFont="1" applyBorder="1" applyAlignment="1">
      <alignment horizontal="centerContinuous" vertical="center"/>
    </xf>
    <xf numFmtId="4" fontId="22" fillId="2" borderId="4" xfId="103" applyNumberFormat="1" applyFont="1" applyFill="1" applyBorder="1" applyAlignment="1">
      <alignment horizontal="center" vertical="center"/>
    </xf>
    <xf numFmtId="164" fontId="21" fillId="0" borderId="3" xfId="103" applyFont="1" applyBorder="1" applyAlignment="1">
      <alignment horizontal="centerContinuous" vertical="center" wrapText="1"/>
    </xf>
    <xf numFmtId="164" fontId="21" fillId="0" borderId="4" xfId="103" applyFont="1" applyBorder="1" applyAlignment="1">
      <alignment horizontal="centerContinuous" vertical="center"/>
    </xf>
    <xf numFmtId="4" fontId="21" fillId="0" borderId="4" xfId="103" applyNumberFormat="1" applyFont="1" applyBorder="1" applyAlignment="1">
      <alignment horizontal="center" vertical="center"/>
    </xf>
    <xf numFmtId="164" fontId="22" fillId="3" borderId="3" xfId="103" applyFont="1" applyFill="1" applyBorder="1" applyAlignment="1">
      <alignment horizontal="center"/>
    </xf>
    <xf numFmtId="164" fontId="22" fillId="3" borderId="3" xfId="103" applyFont="1" applyFill="1" applyBorder="1" applyAlignment="1">
      <alignment horizontal="left" vertical="center"/>
    </xf>
    <xf numFmtId="164" fontId="22" fillId="3" borderId="4" xfId="103" applyFont="1" applyFill="1" applyBorder="1" applyAlignment="1">
      <alignment horizontal="centerContinuous" vertical="center"/>
    </xf>
    <xf numFmtId="4" fontId="22" fillId="3" borderId="4" xfId="103" applyNumberFormat="1" applyFont="1" applyFill="1" applyBorder="1" applyAlignment="1">
      <alignment horizontal="center" vertical="top"/>
    </xf>
    <xf numFmtId="4" fontId="22" fillId="3" borderId="4" xfId="103" applyNumberFormat="1" applyFont="1" applyFill="1" applyBorder="1" applyAlignment="1">
      <alignment horizontal="center" vertical="center"/>
    </xf>
    <xf numFmtId="164" fontId="21" fillId="0" borderId="2" xfId="103" applyFont="1" applyBorder="1" applyAlignment="1">
      <alignment horizontal="center" vertical="top" wrapText="1"/>
    </xf>
    <xf numFmtId="4" fontId="21" fillId="0" borderId="2" xfId="103" applyNumberFormat="1" applyFont="1" applyBorder="1" applyAlignment="1">
      <alignment horizontal="center" vertical="center" wrapText="1"/>
    </xf>
    <xf numFmtId="166" fontId="21" fillId="0" borderId="2" xfId="103" applyNumberFormat="1" applyFont="1" applyBorder="1" applyAlignment="1">
      <alignment horizontal="center" vertical="top" wrapText="1"/>
    </xf>
    <xf numFmtId="166" fontId="21" fillId="0" borderId="8" xfId="103" applyNumberFormat="1" applyFont="1" applyBorder="1" applyAlignment="1">
      <alignment horizontal="center" vertical="top" wrapText="1"/>
    </xf>
    <xf numFmtId="166" fontId="21" fillId="0" borderId="5" xfId="103" applyNumberFormat="1" applyFont="1" applyBorder="1" applyAlignment="1">
      <alignment horizontal="center" vertical="top" wrapText="1"/>
    </xf>
    <xf numFmtId="1" fontId="21" fillId="0" borderId="5" xfId="103" applyNumberFormat="1" applyFont="1" applyBorder="1" applyAlignment="1">
      <alignment horizontal="center" vertical="center" wrapText="1"/>
    </xf>
    <xf numFmtId="164" fontId="21" fillId="0" borderId="2" xfId="103" applyFont="1" applyBorder="1" applyAlignment="1">
      <alignment horizontal="center"/>
    </xf>
    <xf numFmtId="167" fontId="22" fillId="0" borderId="2" xfId="103" applyNumberFormat="1" applyFont="1" applyBorder="1" applyAlignment="1">
      <alignment horizontal="center"/>
    </xf>
    <xf numFmtId="0" fontId="22" fillId="0" borderId="4" xfId="103" applyNumberFormat="1" applyFont="1" applyBorder="1" applyAlignment="1">
      <alignment horizontal="centerContinuous" vertical="center"/>
    </xf>
    <xf numFmtId="164" fontId="21" fillId="0" borderId="2" xfId="103" applyFont="1" applyBorder="1" applyAlignment="1">
      <alignment horizontal="centerContinuous" vertical="center" wrapText="1"/>
    </xf>
    <xf numFmtId="4" fontId="21" fillId="2" borderId="2" xfId="103" applyNumberFormat="1" applyFont="1" applyFill="1" applyBorder="1" applyAlignment="1">
      <alignment horizontal="center" vertical="center"/>
    </xf>
    <xf numFmtId="164" fontId="22" fillId="0" borderId="2" xfId="103" applyFont="1" applyBorder="1" applyAlignment="1">
      <alignment horizontal="centerContinuous" vertical="center"/>
    </xf>
    <xf numFmtId="0" fontId="22" fillId="0" borderId="2" xfId="103" applyNumberFormat="1" applyFont="1" applyBorder="1" applyAlignment="1">
      <alignment horizontal="centerContinuous" vertical="center"/>
    </xf>
    <xf numFmtId="4" fontId="14" fillId="0" borderId="2" xfId="115" quotePrefix="1" applyNumberFormat="1" applyFont="1" applyBorder="1" applyAlignment="1">
      <alignment vertical="center" wrapText="1"/>
    </xf>
    <xf numFmtId="4" fontId="21" fillId="2" borderId="5" xfId="103" applyNumberFormat="1" applyFont="1" applyFill="1" applyBorder="1" applyAlignment="1">
      <alignment horizontal="center" vertical="center"/>
    </xf>
    <xf numFmtId="164" fontId="22" fillId="0" borderId="2" xfId="103" applyFont="1" applyBorder="1" applyAlignment="1">
      <alignment horizontal="center" vertical="center"/>
    </xf>
    <xf numFmtId="164" fontId="22" fillId="0" borderId="4" xfId="103" applyFont="1" applyBorder="1" applyAlignment="1">
      <alignment horizontal="center" vertical="center"/>
    </xf>
    <xf numFmtId="164" fontId="22" fillId="0" borderId="3" xfId="103" applyFont="1" applyBorder="1" applyAlignment="1">
      <alignment horizontal="center" vertical="center" wrapText="1"/>
    </xf>
    <xf numFmtId="4" fontId="22" fillId="2" borderId="2" xfId="103" applyNumberFormat="1" applyFont="1" applyFill="1" applyBorder="1" applyAlignment="1">
      <alignment horizontal="center" vertical="center"/>
    </xf>
    <xf numFmtId="164" fontId="22" fillId="3" borderId="2" xfId="103" applyFont="1" applyFill="1" applyBorder="1" applyAlignment="1">
      <alignment horizontal="center" vertical="center"/>
    </xf>
    <xf numFmtId="164" fontId="22" fillId="3" borderId="4" xfId="103" applyFont="1" applyFill="1" applyBorder="1" applyAlignment="1">
      <alignment horizontal="center" vertical="center"/>
    </xf>
    <xf numFmtId="4" fontId="22" fillId="3" borderId="2" xfId="103" applyNumberFormat="1" applyFont="1" applyFill="1" applyBorder="1" applyAlignment="1">
      <alignment horizontal="center" vertical="center"/>
    </xf>
    <xf numFmtId="164" fontId="21" fillId="0" borderId="9" xfId="103" applyFont="1" applyBorder="1"/>
    <xf numFmtId="164" fontId="22" fillId="0" borderId="0" xfId="103" applyFont="1" applyAlignment="1">
      <alignment horizontal="left"/>
    </xf>
    <xf numFmtId="164" fontId="22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1" fillId="0" borderId="0" xfId="103" applyFont="1" applyAlignment="1">
      <alignment horizontal="left"/>
    </xf>
    <xf numFmtId="4" fontId="11" fillId="0" borderId="2" xfId="108" quotePrefix="1" applyNumberFormat="1" applyFont="1" applyBorder="1" applyAlignment="1">
      <alignment vertical="center" wrapText="1"/>
    </xf>
    <xf numFmtId="0" fontId="21" fillId="0" borderId="3" xfId="103" applyNumberFormat="1" applyFont="1" applyBorder="1" applyAlignment="1">
      <alignment horizontal="center" vertical="center"/>
    </xf>
    <xf numFmtId="2" fontId="21" fillId="0" borderId="3" xfId="103" applyNumberFormat="1" applyFont="1" applyBorder="1" applyAlignment="1">
      <alignment horizontal="center" vertical="center"/>
    </xf>
    <xf numFmtId="164" fontId="21" fillId="0" borderId="4" xfId="103" applyFont="1" applyBorder="1" applyAlignment="1">
      <alignment horizontal="center" vertical="center"/>
    </xf>
    <xf numFmtId="0" fontId="22" fillId="0" borderId="4" xfId="103" quotePrefix="1" applyNumberFormat="1" applyFont="1" applyBorder="1" applyAlignment="1">
      <alignment horizontal="centerContinuous" vertical="center" wrapText="1"/>
    </xf>
    <xf numFmtId="0" fontId="21" fillId="0" borderId="2" xfId="103" applyNumberFormat="1" applyFont="1" applyBorder="1" applyAlignment="1">
      <alignment horizontal="center" vertical="center" wrapText="1"/>
    </xf>
    <xf numFmtId="0" fontId="0" fillId="0" borderId="0" xfId="0"/>
    <xf numFmtId="0" fontId="21" fillId="0" borderId="2" xfId="0" applyFont="1" applyBorder="1" applyAlignment="1">
      <alignment horizontal="center" vertical="center"/>
    </xf>
    <xf numFmtId="0" fontId="22" fillId="0" borderId="2" xfId="103" quotePrefix="1" applyNumberFormat="1" applyFont="1" applyBorder="1" applyAlignment="1">
      <alignment horizontal="centerContinuous" vertical="center"/>
    </xf>
    <xf numFmtId="0" fontId="22" fillId="0" borderId="2" xfId="103" quotePrefix="1" applyNumberFormat="1" applyFont="1" applyBorder="1" applyAlignment="1">
      <alignment horizontal="center" vertical="center" wrapText="1"/>
    </xf>
    <xf numFmtId="0" fontId="22" fillId="0" borderId="1" xfId="113" quotePrefix="1" applyFont="1" applyBorder="1" applyAlignment="1">
      <alignment horizontal="center"/>
    </xf>
    <xf numFmtId="0" fontId="31" fillId="0" borderId="0" xfId="113" applyFont="1"/>
    <xf numFmtId="0" fontId="31" fillId="0" borderId="0" xfId="113" applyFont="1" applyAlignment="1">
      <alignment horizontal="center"/>
    </xf>
    <xf numFmtId="0" fontId="22" fillId="0" borderId="0" xfId="113" applyFont="1"/>
    <xf numFmtId="0" fontId="22" fillId="0" borderId="0" xfId="113" applyFont="1" applyAlignment="1">
      <alignment horizontal="right"/>
    </xf>
    <xf numFmtId="0" fontId="22" fillId="0" borderId="2" xfId="0" applyFont="1" applyBorder="1" applyAlignment="1">
      <alignment horizontal="center" vertical="center"/>
    </xf>
    <xf numFmtId="4" fontId="11" fillId="0" borderId="2" xfId="115" quotePrefix="1" applyNumberFormat="1" applyFont="1" applyBorder="1" applyAlignment="1">
      <alignment vertical="center" wrapText="1"/>
    </xf>
    <xf numFmtId="0" fontId="9" fillId="0" borderId="2" xfId="113" applyFont="1" applyBorder="1" applyAlignment="1">
      <alignment vertical="center" wrapText="1"/>
    </xf>
    <xf numFmtId="164" fontId="21" fillId="0" borderId="7" xfId="103" applyFont="1" applyBorder="1" applyAlignment="1">
      <alignment horizontal="centerContinuous" vertical="center" wrapText="1"/>
    </xf>
    <xf numFmtId="0" fontId="22" fillId="0" borderId="2" xfId="113" applyFont="1" applyBorder="1" applyAlignment="1">
      <alignment horizontal="center" vertical="center"/>
    </xf>
    <xf numFmtId="0" fontId="22" fillId="0" borderId="2" xfId="113" applyFont="1" applyBorder="1" applyAlignment="1">
      <alignment horizontal="center" vertical="center" wrapText="1"/>
    </xf>
    <xf numFmtId="2" fontId="22" fillId="0" borderId="2" xfId="113" applyNumberFormat="1" applyFont="1" applyBorder="1" applyAlignment="1">
      <alignment vertical="center"/>
    </xf>
    <xf numFmtId="4" fontId="22" fillId="0" borderId="2" xfId="113" applyNumberFormat="1" applyFont="1" applyBorder="1" applyAlignment="1">
      <alignment horizontal="center" vertical="center"/>
    </xf>
    <xf numFmtId="4" fontId="21" fillId="0" borderId="2" xfId="113" applyNumberFormat="1" applyFont="1" applyBorder="1" applyAlignment="1">
      <alignment horizontal="center" vertical="center"/>
    </xf>
    <xf numFmtId="4" fontId="22" fillId="0" borderId="0" xfId="113" applyNumberFormat="1" applyFont="1" applyFill="1" applyBorder="1" applyAlignment="1">
      <alignment vertical="center"/>
    </xf>
    <xf numFmtId="4" fontId="22" fillId="0" borderId="4" xfId="103" applyNumberFormat="1" applyFont="1" applyBorder="1" applyAlignment="1">
      <alignment horizontal="center" vertical="center"/>
    </xf>
    <xf numFmtId="0" fontId="8" fillId="0" borderId="0" xfId="121"/>
    <xf numFmtId="0" fontId="8" fillId="0" borderId="0" xfId="121" applyFont="1"/>
    <xf numFmtId="0" fontId="8" fillId="0" borderId="0" xfId="122" applyFont="1" applyAlignment="1"/>
    <xf numFmtId="0" fontId="21" fillId="0" borderId="1" xfId="121" quotePrefix="1" applyFont="1" applyBorder="1" applyAlignment="1">
      <alignment horizontal="center"/>
    </xf>
    <xf numFmtId="0" fontId="8" fillId="0" borderId="0" xfId="121" applyAlignment="1">
      <alignment horizontal="center"/>
    </xf>
    <xf numFmtId="0" fontId="33" fillId="0" borderId="0" xfId="121" applyFont="1"/>
    <xf numFmtId="0" fontId="22" fillId="0" borderId="0" xfId="121" applyFont="1"/>
    <xf numFmtId="0" fontId="8" fillId="0" borderId="0" xfId="121" applyAlignment="1">
      <alignment horizontal="right"/>
    </xf>
    <xf numFmtId="0" fontId="8" fillId="0" borderId="2" xfId="121" applyBorder="1" applyAlignment="1">
      <alignment horizontal="center" vertical="center" wrapText="1"/>
    </xf>
    <xf numFmtId="0" fontId="8" fillId="2" borderId="2" xfId="121" applyFill="1" applyBorder="1" applyAlignment="1">
      <alignment horizontal="center" vertical="center" wrapText="1"/>
    </xf>
    <xf numFmtId="0" fontId="22" fillId="0" borderId="2" xfId="121" quotePrefix="1" applyFont="1" applyBorder="1" applyAlignment="1">
      <alignment horizontal="center" vertical="center" wrapText="1"/>
    </xf>
    <xf numFmtId="0" fontId="22" fillId="0" borderId="2" xfId="121" applyFont="1" applyBorder="1" applyAlignment="1">
      <alignment horizontal="center" vertical="center" wrapText="1"/>
    </xf>
    <xf numFmtId="4" fontId="22" fillId="0" borderId="2" xfId="121" applyNumberFormat="1" applyFont="1" applyBorder="1" applyAlignment="1">
      <alignment horizontal="center" vertical="center" wrapText="1"/>
    </xf>
    <xf numFmtId="4" fontId="22" fillId="0" borderId="2" xfId="121" quotePrefix="1" applyNumberFormat="1" applyFont="1" applyBorder="1" applyAlignment="1">
      <alignment vertical="center" wrapText="1"/>
    </xf>
    <xf numFmtId="4" fontId="22" fillId="2" borderId="2" xfId="121" applyNumberFormat="1" applyFont="1" applyFill="1" applyBorder="1" applyAlignment="1">
      <alignment vertical="center" wrapText="1"/>
    </xf>
    <xf numFmtId="4" fontId="22" fillId="0" borderId="2" xfId="121" applyNumberFormat="1" applyFont="1" applyBorder="1" applyAlignment="1">
      <alignment vertical="center" wrapText="1"/>
    </xf>
    <xf numFmtId="0" fontId="22" fillId="4" borderId="2" xfId="121" quotePrefix="1" applyFont="1" applyFill="1" applyBorder="1" applyAlignment="1">
      <alignment horizontal="center" vertical="center" wrapText="1"/>
    </xf>
    <xf numFmtId="0" fontId="22" fillId="4" borderId="2" xfId="121" applyFont="1" applyFill="1" applyBorder="1" applyAlignment="1">
      <alignment horizontal="center" vertical="center" wrapText="1"/>
    </xf>
    <xf numFmtId="4" fontId="22" fillId="4" borderId="2" xfId="121" applyNumberFormat="1" applyFont="1" applyFill="1" applyBorder="1" applyAlignment="1">
      <alignment horizontal="center" vertical="center" wrapText="1"/>
    </xf>
    <xf numFmtId="4" fontId="22" fillId="4" borderId="2" xfId="121" quotePrefix="1" applyNumberFormat="1" applyFont="1" applyFill="1" applyBorder="1" applyAlignment="1">
      <alignment vertical="center" wrapText="1"/>
    </xf>
    <xf numFmtId="4" fontId="22" fillId="4" borderId="2" xfId="121" applyNumberFormat="1" applyFont="1" applyFill="1" applyBorder="1" applyAlignment="1">
      <alignment vertical="center" wrapText="1"/>
    </xf>
    <xf numFmtId="0" fontId="8" fillId="0" borderId="2" xfId="121" quotePrefix="1" applyBorder="1" applyAlignment="1">
      <alignment horizontal="center" vertical="center" wrapText="1"/>
    </xf>
    <xf numFmtId="4" fontId="8" fillId="0" borderId="2" xfId="121" quotePrefix="1" applyNumberFormat="1" applyBorder="1" applyAlignment="1">
      <alignment horizontal="center" vertical="center" wrapText="1"/>
    </xf>
    <xf numFmtId="4" fontId="8" fillId="0" borderId="2" xfId="121" quotePrefix="1" applyNumberFormat="1" applyBorder="1" applyAlignment="1">
      <alignment vertical="center" wrapText="1"/>
    </xf>
    <xf numFmtId="4" fontId="8" fillId="2" borderId="2" xfId="122" applyNumberFormat="1" applyFill="1" applyBorder="1" applyAlignment="1">
      <alignment vertical="center" wrapText="1"/>
    </xf>
    <xf numFmtId="4" fontId="8" fillId="0" borderId="2" xfId="121" applyNumberFormat="1" applyBorder="1" applyAlignment="1">
      <alignment vertical="center" wrapText="1"/>
    </xf>
    <xf numFmtId="4" fontId="8" fillId="2" borderId="2" xfId="121" applyNumberFormat="1" applyFill="1" applyBorder="1" applyAlignment="1">
      <alignment vertical="center" wrapText="1"/>
    </xf>
    <xf numFmtId="4" fontId="8" fillId="0" borderId="0" xfId="121" applyNumberFormat="1" applyFont="1"/>
    <xf numFmtId="4" fontId="34" fillId="0" borderId="2" xfId="121" quotePrefix="1" applyNumberFormat="1" applyFont="1" applyBorder="1" applyAlignment="1">
      <alignment vertical="center" wrapText="1"/>
    </xf>
    <xf numFmtId="4" fontId="34" fillId="2" borderId="2" xfId="121" applyNumberFormat="1" applyFont="1" applyFill="1" applyBorder="1" applyAlignment="1">
      <alignment vertical="center" wrapText="1"/>
    </xf>
    <xf numFmtId="4" fontId="34" fillId="0" borderId="2" xfId="121" applyNumberFormat="1" applyFont="1" applyBorder="1" applyAlignment="1">
      <alignment vertical="center" wrapText="1"/>
    </xf>
    <xf numFmtId="0" fontId="34" fillId="0" borderId="2" xfId="121" quotePrefix="1" applyFont="1" applyBorder="1" applyAlignment="1">
      <alignment horizontal="center" vertical="center" wrapText="1"/>
    </xf>
    <xf numFmtId="4" fontId="34" fillId="0" borderId="2" xfId="121" quotePrefix="1" applyNumberFormat="1" applyFont="1" applyBorder="1" applyAlignment="1">
      <alignment horizontal="center" vertical="center" wrapText="1"/>
    </xf>
    <xf numFmtId="0" fontId="8" fillId="0" borderId="2" xfId="121" quotePrefix="1" applyNumberFormat="1" applyBorder="1" applyAlignment="1">
      <alignment horizontal="center" vertical="center" wrapText="1"/>
    </xf>
    <xf numFmtId="0" fontId="34" fillId="0" borderId="2" xfId="121" quotePrefix="1" applyNumberFormat="1" applyFont="1" applyBorder="1" applyAlignment="1">
      <alignment horizontal="center" vertical="center" wrapText="1"/>
    </xf>
    <xf numFmtId="4" fontId="34" fillId="2" borderId="2" xfId="122" applyNumberFormat="1" applyFont="1" applyFill="1" applyBorder="1" applyAlignment="1">
      <alignment vertical="center" wrapText="1"/>
    </xf>
    <xf numFmtId="0" fontId="32" fillId="0" borderId="0" xfId="121" applyFont="1"/>
    <xf numFmtId="0" fontId="8" fillId="0" borderId="2" xfId="121" quotePrefix="1" applyFont="1" applyBorder="1" applyAlignment="1">
      <alignment horizontal="center" vertical="center" wrapText="1"/>
    </xf>
    <xf numFmtId="4" fontId="8" fillId="0" borderId="0" xfId="121" applyNumberFormat="1"/>
    <xf numFmtId="2" fontId="8" fillId="0" borderId="0" xfId="121" applyNumberFormat="1"/>
    <xf numFmtId="4" fontId="8" fillId="0" borderId="2" xfId="121" quotePrefix="1" applyNumberFormat="1" applyFont="1" applyBorder="1" applyAlignment="1">
      <alignment vertical="center" wrapText="1"/>
    </xf>
    <xf numFmtId="4" fontId="8" fillId="0" borderId="2" xfId="121" quotePrefix="1" applyNumberFormat="1" applyFont="1" applyBorder="1" applyAlignment="1">
      <alignment horizontal="center" vertical="center" wrapText="1"/>
    </xf>
    <xf numFmtId="4" fontId="34" fillId="0" borderId="2" xfId="121" applyNumberFormat="1" applyFont="1" applyFill="1" applyBorder="1" applyAlignment="1">
      <alignment vertical="center" wrapText="1"/>
    </xf>
    <xf numFmtId="0" fontId="35" fillId="4" borderId="2" xfId="121" quotePrefix="1" applyFont="1" applyFill="1" applyBorder="1" applyAlignment="1">
      <alignment horizontal="center" vertical="center" wrapText="1"/>
    </xf>
    <xf numFmtId="4" fontId="35" fillId="4" borderId="2" xfId="121" quotePrefix="1" applyNumberFormat="1" applyFont="1" applyFill="1" applyBorder="1" applyAlignment="1">
      <alignment horizontal="center" vertical="center" wrapText="1"/>
    </xf>
    <xf numFmtId="4" fontId="35" fillId="4" borderId="2" xfId="121" quotePrefix="1" applyNumberFormat="1" applyFont="1" applyFill="1" applyBorder="1" applyAlignment="1">
      <alignment vertical="center" wrapText="1"/>
    </xf>
    <xf numFmtId="4" fontId="35" fillId="4" borderId="2" xfId="122" applyNumberFormat="1" applyFont="1" applyFill="1" applyBorder="1" applyAlignment="1">
      <alignment vertical="center" wrapText="1"/>
    </xf>
    <xf numFmtId="4" fontId="35" fillId="4" borderId="2" xfId="121" applyNumberFormat="1" applyFont="1" applyFill="1" applyBorder="1" applyAlignment="1">
      <alignment vertical="center" wrapText="1"/>
    </xf>
    <xf numFmtId="4" fontId="8" fillId="0" borderId="6" xfId="121" applyNumberFormat="1" applyFont="1" applyFill="1" applyBorder="1" applyAlignment="1">
      <alignment wrapText="1"/>
    </xf>
    <xf numFmtId="0" fontId="8" fillId="0" borderId="0" xfId="121" applyAlignment="1">
      <alignment wrapText="1"/>
    </xf>
    <xf numFmtId="0" fontId="35" fillId="0" borderId="2" xfId="123" quotePrefix="1" applyFont="1" applyFill="1" applyBorder="1" applyAlignment="1">
      <alignment horizontal="center" vertical="center" wrapText="1"/>
    </xf>
    <xf numFmtId="0" fontId="34" fillId="0" borderId="2" xfId="123" quotePrefix="1" applyFont="1" applyBorder="1" applyAlignment="1">
      <alignment horizontal="center" vertical="center" wrapText="1"/>
    </xf>
    <xf numFmtId="0" fontId="8" fillId="0" borderId="2" xfId="123" quotePrefix="1" applyNumberFormat="1" applyBorder="1" applyAlignment="1">
      <alignment horizontal="center" vertical="center" wrapText="1"/>
    </xf>
    <xf numFmtId="4" fontId="36" fillId="0" borderId="2" xfId="123" quotePrefix="1" applyNumberFormat="1" applyFont="1" applyFill="1" applyBorder="1" applyAlignment="1">
      <alignment vertical="center" wrapText="1"/>
    </xf>
    <xf numFmtId="4" fontId="34" fillId="2" borderId="2" xfId="123" applyNumberFormat="1" applyFont="1" applyFill="1" applyBorder="1" applyAlignment="1">
      <alignment vertical="center" wrapText="1"/>
    </xf>
    <xf numFmtId="4" fontId="34" fillId="0" borderId="2" xfId="123" applyNumberFormat="1" applyFont="1" applyFill="1" applyBorder="1" applyAlignment="1">
      <alignment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37" fillId="0" borderId="2" xfId="0" quotePrefix="1" applyNumberFormat="1" applyFont="1" applyBorder="1" applyAlignment="1">
      <alignment vertical="center" wrapText="1"/>
    </xf>
    <xf numFmtId="0" fontId="21" fillId="0" borderId="2" xfId="121" quotePrefix="1" applyFont="1" applyBorder="1" applyAlignment="1">
      <alignment horizontal="center" vertical="center" wrapText="1"/>
    </xf>
    <xf numFmtId="0" fontId="21" fillId="0" borderId="2" xfId="0" quotePrefix="1" applyFont="1" applyBorder="1" applyAlignment="1">
      <alignment horizontal="center" vertical="center" wrapText="1"/>
    </xf>
    <xf numFmtId="4" fontId="21" fillId="0" borderId="2" xfId="0" quotePrefix="1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4" fontId="36" fillId="2" borderId="2" xfId="121" applyNumberFormat="1" applyFont="1" applyFill="1" applyBorder="1" applyAlignment="1">
      <alignment vertical="center" wrapText="1"/>
    </xf>
    <xf numFmtId="0" fontId="22" fillId="2" borderId="2" xfId="121" applyFont="1" applyFill="1" applyBorder="1" applyAlignment="1">
      <alignment horizontal="center" vertical="center" wrapText="1"/>
    </xf>
    <xf numFmtId="0" fontId="22" fillId="2" borderId="2" xfId="121" quotePrefix="1" applyFont="1" applyFill="1" applyBorder="1" applyAlignment="1">
      <alignment horizontal="center" vertical="center" wrapText="1"/>
    </xf>
    <xf numFmtId="4" fontId="22" fillId="2" borderId="2" xfId="121" applyNumberFormat="1" applyFont="1" applyFill="1" applyBorder="1" applyAlignment="1">
      <alignment horizontal="center" vertical="center" wrapText="1"/>
    </xf>
    <xf numFmtId="4" fontId="22" fillId="2" borderId="2" xfId="121" quotePrefix="1" applyNumberFormat="1" applyFont="1" applyFill="1" applyBorder="1" applyAlignment="1">
      <alignment vertical="center" wrapText="1"/>
    </xf>
    <xf numFmtId="4" fontId="22" fillId="0" borderId="0" xfId="121" applyNumberFormat="1" applyFont="1" applyFill="1" applyBorder="1" applyAlignment="1">
      <alignment vertical="center" wrapText="1"/>
    </xf>
    <xf numFmtId="0" fontId="8" fillId="0" borderId="0" xfId="121" applyFill="1"/>
    <xf numFmtId="4" fontId="38" fillId="0" borderId="0" xfId="121" applyNumberFormat="1" applyFont="1" applyFill="1" applyBorder="1"/>
    <xf numFmtId="4" fontId="38" fillId="0" borderId="0" xfId="121" applyNumberFormat="1" applyFont="1" applyFill="1"/>
    <xf numFmtId="0" fontId="38" fillId="0" borderId="0" xfId="121" applyFont="1" applyFill="1"/>
    <xf numFmtId="0" fontId="38" fillId="0" borderId="0" xfId="121" applyFont="1"/>
    <xf numFmtId="0" fontId="22" fillId="0" borderId="0" xfId="121" applyFont="1" applyAlignment="1">
      <alignment horizontal="left"/>
    </xf>
    <xf numFmtId="4" fontId="21" fillId="0" borderId="0" xfId="121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8" fillId="0" borderId="0" xfId="124"/>
    <xf numFmtId="0" fontId="39" fillId="0" borderId="0" xfId="0" applyFont="1"/>
    <xf numFmtId="0" fontId="40" fillId="0" borderId="0" xfId="0" quotePrefix="1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1" fillId="2" borderId="2" xfId="0" applyFont="1" applyFill="1" applyBorder="1"/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4" fontId="22" fillId="2" borderId="2" xfId="0" applyNumberFormat="1" applyFont="1" applyFill="1" applyBorder="1" applyAlignment="1">
      <alignment horizontal="right" vertical="center" wrapText="1"/>
    </xf>
    <xf numFmtId="0" fontId="21" fillId="0" borderId="2" xfId="0" quotePrefix="1" applyFont="1" applyFill="1" applyBorder="1" applyAlignment="1">
      <alignment horizontal="center" vertical="center"/>
    </xf>
    <xf numFmtId="4" fontId="21" fillId="0" borderId="2" xfId="0" quotePrefix="1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" fontId="21" fillId="2" borderId="2" xfId="0" applyNumberFormat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5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0" fontId="0" fillId="0" borderId="0" xfId="0" applyFill="1"/>
    <xf numFmtId="4" fontId="34" fillId="0" borderId="2" xfId="122" applyNumberFormat="1" applyFont="1" applyBorder="1" applyAlignment="1">
      <alignment vertical="center" wrapText="1"/>
    </xf>
    <xf numFmtId="4" fontId="34" fillId="0" borderId="2" xfId="122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164" fontId="21" fillId="0" borderId="2" xfId="103" quotePrefix="1" applyFont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right" vertical="center" wrapText="1"/>
    </xf>
    <xf numFmtId="0" fontId="8" fillId="0" borderId="2" xfId="122" quotePrefix="1" applyFont="1" applyBorder="1" applyAlignment="1">
      <alignment horizontal="center" vertical="center" wrapText="1"/>
    </xf>
    <xf numFmtId="4" fontId="34" fillId="0" borderId="2" xfId="122" quotePrefix="1" applyNumberFormat="1" applyFont="1" applyBorder="1" applyAlignment="1">
      <alignment horizontal="center" vertical="center" wrapText="1"/>
    </xf>
    <xf numFmtId="4" fontId="34" fillId="0" borderId="2" xfId="122" quotePrefix="1" applyNumberFormat="1" applyFont="1" applyBorder="1" applyAlignment="1">
      <alignment vertical="center" wrapText="1"/>
    </xf>
    <xf numFmtId="0" fontId="21" fillId="0" borderId="2" xfId="0" quotePrefix="1" applyFont="1" applyFill="1" applyBorder="1" applyAlignment="1">
      <alignment horizontal="center" vertical="center" wrapText="1"/>
    </xf>
    <xf numFmtId="4" fontId="8" fillId="0" borderId="2" xfId="124" quotePrefix="1" applyNumberFormat="1" applyFont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8" fillId="0" borderId="2" xfId="122" applyNumberFormat="1" applyFill="1" applyBorder="1" applyAlignment="1">
      <alignment vertical="center" wrapText="1"/>
    </xf>
    <xf numFmtId="0" fontId="0" fillId="5" borderId="0" xfId="0" applyFill="1"/>
    <xf numFmtId="0" fontId="22" fillId="0" borderId="0" xfId="0" applyFont="1" applyFill="1" applyBorder="1" applyAlignment="1">
      <alignment vertical="center" wrapText="1"/>
    </xf>
    <xf numFmtId="2" fontId="0" fillId="0" borderId="0" xfId="0" applyNumberFormat="1"/>
    <xf numFmtId="4" fontId="8" fillId="0" borderId="2" xfId="122" quotePrefix="1" applyNumberFormat="1" applyFont="1" applyBorder="1" applyAlignment="1">
      <alignment horizontal="center" vertical="center" wrapText="1"/>
    </xf>
    <xf numFmtId="4" fontId="8" fillId="0" borderId="2" xfId="122" quotePrefix="1" applyNumberFormat="1" applyBorder="1" applyAlignment="1">
      <alignment vertical="center" wrapText="1"/>
    </xf>
    <xf numFmtId="4" fontId="23" fillId="5" borderId="2" xfId="0" applyNumberFormat="1" applyFont="1" applyFill="1" applyBorder="1" applyAlignment="1">
      <alignment vertical="center" wrapText="1"/>
    </xf>
    <xf numFmtId="1" fontId="21" fillId="0" borderId="2" xfId="0" quotePrefix="1" applyNumberFormat="1" applyFont="1" applyBorder="1" applyAlignment="1">
      <alignment horizontal="center" vertical="center" wrapText="1"/>
    </xf>
    <xf numFmtId="4" fontId="8" fillId="0" borderId="2" xfId="124" quotePrefix="1" applyNumberFormat="1" applyBorder="1" applyAlignment="1">
      <alignment vertical="center" wrapText="1"/>
    </xf>
    <xf numFmtId="4" fontId="8" fillId="0" borderId="2" xfId="122" quotePrefix="1" applyNumberFormat="1" applyFont="1" applyBorder="1" applyAlignment="1">
      <alignment vertical="center" wrapText="1"/>
    </xf>
    <xf numFmtId="0" fontId="35" fillId="0" borderId="2" xfId="124" quotePrefix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quotePrefix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4" fontId="35" fillId="0" borderId="2" xfId="124" applyNumberFormat="1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" fontId="35" fillId="0" borderId="2" xfId="0" applyNumberFormat="1" applyFont="1" applyBorder="1" applyAlignment="1">
      <alignment horizontal="right" vertical="center"/>
    </xf>
    <xf numFmtId="0" fontId="36" fillId="0" borderId="2" xfId="124" quotePrefix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124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122" applyNumberFormat="1" applyFont="1" applyFill="1" applyBorder="1" applyAlignment="1">
      <alignment vertical="center" wrapText="1"/>
    </xf>
    <xf numFmtId="4" fontId="36" fillId="0" borderId="2" xfId="122" applyNumberFormat="1" applyFont="1" applyBorder="1" applyAlignment="1">
      <alignment vertical="center" wrapText="1"/>
    </xf>
    <xf numFmtId="4" fontId="36" fillId="0" borderId="2" xfId="124" applyNumberFormat="1" applyFont="1" applyBorder="1" applyAlignment="1">
      <alignment vertical="center" wrapText="1"/>
    </xf>
    <xf numFmtId="4" fontId="36" fillId="2" borderId="2" xfId="122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8" fillId="0" borderId="2" xfId="123" quotePrefix="1" applyNumberForma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35" fillId="0" borderId="2" xfId="124" quotePrefix="1" applyNumberFormat="1" applyFont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124" applyNumberFormat="1" applyFont="1" applyBorder="1" applyAlignment="1">
      <alignment vertical="center" wrapText="1"/>
    </xf>
    <xf numFmtId="0" fontId="34" fillId="0" borderId="2" xfId="122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21" fillId="0" borderId="2" xfId="122" quotePrefix="1" applyFont="1" applyBorder="1" applyAlignment="1">
      <alignment horizontal="center" vertical="center" wrapText="1"/>
    </xf>
    <xf numFmtId="4" fontId="8" fillId="0" borderId="2" xfId="122" applyNumberFormat="1" applyBorder="1" applyAlignment="1">
      <alignment vertical="center" wrapText="1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  <xf numFmtId="4" fontId="22" fillId="2" borderId="2" xfId="0" applyNumberFormat="1" applyFont="1" applyFill="1" applyBorder="1" applyAlignment="1">
      <alignment horizontal="right"/>
    </xf>
    <xf numFmtId="0" fontId="21" fillId="0" borderId="0" xfId="103" quotePrefix="1" applyNumberFormat="1" applyFont="1" applyBorder="1" applyAlignment="1">
      <alignment horizontal="centerContinuous" vertical="center"/>
    </xf>
    <xf numFmtId="164" fontId="21" fillId="0" borderId="0" xfId="103" applyFont="1" applyBorder="1" applyAlignment="1">
      <alignment horizontal="center"/>
    </xf>
    <xf numFmtId="0" fontId="0" fillId="0" borderId="0" xfId="0" applyBorder="1"/>
    <xf numFmtId="4" fontId="8" fillId="6" borderId="2" xfId="121" applyNumberFormat="1" applyFill="1" applyBorder="1" applyAlignment="1">
      <alignment vertical="center" wrapText="1"/>
    </xf>
    <xf numFmtId="4" fontId="34" fillId="6" borderId="2" xfId="121" applyNumberFormat="1" applyFont="1" applyFill="1" applyBorder="1" applyAlignment="1">
      <alignment vertical="center" wrapText="1"/>
    </xf>
    <xf numFmtId="0" fontId="9" fillId="0" borderId="0" xfId="113" applyFont="1" applyBorder="1" applyAlignment="1">
      <alignment vertical="center" wrapText="1"/>
    </xf>
    <xf numFmtId="4" fontId="15" fillId="0" borderId="5" xfId="113" applyNumberFormat="1" applyBorder="1" applyAlignment="1">
      <alignment vertical="center"/>
    </xf>
    <xf numFmtId="4" fontId="15" fillId="0" borderId="10" xfId="113" applyNumberFormat="1" applyBorder="1" applyAlignment="1">
      <alignment vertical="center"/>
    </xf>
    <xf numFmtId="0" fontId="8" fillId="0" borderId="0" xfId="122"/>
    <xf numFmtId="0" fontId="8" fillId="0" borderId="0" xfId="122" applyFont="1"/>
    <xf numFmtId="0" fontId="22" fillId="0" borderId="0" xfId="122" applyFont="1" applyAlignment="1">
      <alignment horizontal="center"/>
    </xf>
    <xf numFmtId="0" fontId="8" fillId="0" borderId="0" xfId="122" applyAlignment="1">
      <alignment horizontal="center"/>
    </xf>
    <xf numFmtId="0" fontId="21" fillId="0" borderId="1" xfId="122" quotePrefix="1" applyFont="1" applyBorder="1" applyAlignment="1">
      <alignment horizontal="center"/>
    </xf>
    <xf numFmtId="0" fontId="33" fillId="0" borderId="0" xfId="122" applyFont="1"/>
    <xf numFmtId="0" fontId="8" fillId="0" borderId="0" xfId="122" applyAlignment="1">
      <alignment horizontal="right"/>
    </xf>
    <xf numFmtId="0" fontId="8" fillId="0" borderId="2" xfId="122" applyBorder="1" applyAlignment="1">
      <alignment horizontal="center" vertical="center" wrapText="1"/>
    </xf>
    <xf numFmtId="0" fontId="8" fillId="2" borderId="2" xfId="122" applyFill="1" applyBorder="1" applyAlignment="1">
      <alignment horizontal="center" vertical="center" wrapText="1"/>
    </xf>
    <xf numFmtId="0" fontId="22" fillId="0" borderId="2" xfId="122" quotePrefix="1" applyFont="1" applyBorder="1" applyAlignment="1">
      <alignment horizontal="center" vertical="center" wrapText="1"/>
    </xf>
    <xf numFmtId="0" fontId="22" fillId="0" borderId="2" xfId="122" applyFont="1" applyBorder="1" applyAlignment="1">
      <alignment horizontal="center" vertical="center" wrapText="1"/>
    </xf>
    <xf numFmtId="4" fontId="22" fillId="0" borderId="2" xfId="122" applyNumberFormat="1" applyFont="1" applyBorder="1" applyAlignment="1">
      <alignment horizontal="center" vertical="center" wrapText="1"/>
    </xf>
    <xf numFmtId="4" fontId="22" fillId="0" borderId="2" xfId="122" quotePrefix="1" applyNumberFormat="1" applyFont="1" applyBorder="1" applyAlignment="1">
      <alignment vertical="center" wrapText="1"/>
    </xf>
    <xf numFmtId="4" fontId="22" fillId="2" borderId="2" xfId="122" applyNumberFormat="1" applyFont="1" applyFill="1" applyBorder="1" applyAlignment="1">
      <alignment vertical="center" wrapText="1"/>
    </xf>
    <xf numFmtId="4" fontId="22" fillId="0" borderId="2" xfId="122" applyNumberFormat="1" applyFont="1" applyBorder="1" applyAlignment="1">
      <alignment vertical="center" wrapText="1"/>
    </xf>
    <xf numFmtId="0" fontId="22" fillId="4" borderId="2" xfId="122" quotePrefix="1" applyFont="1" applyFill="1" applyBorder="1" applyAlignment="1">
      <alignment horizontal="center" vertical="center" wrapText="1"/>
    </xf>
    <xf numFmtId="4" fontId="22" fillId="4" borderId="2" xfId="122" applyNumberFormat="1" applyFont="1" applyFill="1" applyBorder="1" applyAlignment="1">
      <alignment horizontal="center" vertical="center" wrapText="1"/>
    </xf>
    <xf numFmtId="4" fontId="22" fillId="4" borderId="2" xfId="122" quotePrefix="1" applyNumberFormat="1" applyFont="1" applyFill="1" applyBorder="1" applyAlignment="1">
      <alignment vertical="center" wrapText="1"/>
    </xf>
    <xf numFmtId="4" fontId="22" fillId="4" borderId="2" xfId="122" applyNumberFormat="1" applyFont="1" applyFill="1" applyBorder="1" applyAlignment="1">
      <alignment vertical="center" wrapText="1"/>
    </xf>
    <xf numFmtId="4" fontId="21" fillId="2" borderId="2" xfId="122" applyNumberFormat="1" applyFont="1" applyFill="1" applyBorder="1" applyAlignment="1">
      <alignment vertical="center" wrapText="1"/>
    </xf>
    <xf numFmtId="4" fontId="21" fillId="0" borderId="2" xfId="122" applyNumberFormat="1" applyFont="1" applyBorder="1" applyAlignment="1">
      <alignment vertical="center" wrapText="1"/>
    </xf>
    <xf numFmtId="4" fontId="34" fillId="4" borderId="2" xfId="122" quotePrefix="1" applyNumberFormat="1" applyFont="1" applyFill="1" applyBorder="1" applyAlignment="1">
      <alignment horizontal="center" vertical="center" wrapText="1"/>
    </xf>
    <xf numFmtId="4" fontId="22" fillId="4" borderId="2" xfId="123" quotePrefix="1" applyNumberFormat="1" applyFont="1" applyFill="1" applyBorder="1" applyAlignment="1">
      <alignment vertical="center" wrapText="1"/>
    </xf>
    <xf numFmtId="4" fontId="34" fillId="4" borderId="2" xfId="122" applyNumberFormat="1" applyFont="1" applyFill="1" applyBorder="1" applyAlignment="1">
      <alignment vertical="center" wrapText="1"/>
    </xf>
    <xf numFmtId="4" fontId="8" fillId="4" borderId="2" xfId="122" applyNumberFormat="1" applyFill="1" applyBorder="1" applyAlignment="1">
      <alignment vertical="center" wrapText="1"/>
    </xf>
    <xf numFmtId="0" fontId="8" fillId="0" borderId="2" xfId="123" quotePrefix="1" applyBorder="1" applyAlignment="1">
      <alignment horizontal="center" vertical="center" wrapText="1"/>
    </xf>
    <xf numFmtId="4" fontId="8" fillId="0" borderId="2" xfId="123" quotePrefix="1" applyNumberFormat="1" applyBorder="1" applyAlignment="1">
      <alignment horizontal="center" vertical="center" wrapText="1"/>
    </xf>
    <xf numFmtId="4" fontId="8" fillId="0" borderId="2" xfId="123" quotePrefix="1" applyNumberFormat="1" applyBorder="1" applyAlignment="1">
      <alignment vertical="center" wrapText="1"/>
    </xf>
    <xf numFmtId="4" fontId="8" fillId="2" borderId="5" xfId="122" applyNumberFormat="1" applyFill="1" applyBorder="1" applyAlignment="1">
      <alignment vertical="center" wrapText="1"/>
    </xf>
    <xf numFmtId="4" fontId="8" fillId="0" borderId="3" xfId="122" applyNumberFormat="1" applyBorder="1" applyAlignment="1">
      <alignment vertical="center" wrapText="1"/>
    </xf>
    <xf numFmtId="4" fontId="22" fillId="0" borderId="0" xfId="122" quotePrefix="1" applyNumberFormat="1" applyFont="1" applyFill="1" applyBorder="1" applyAlignment="1">
      <alignment vertical="center" wrapText="1"/>
    </xf>
    <xf numFmtId="0" fontId="35" fillId="4" borderId="2" xfId="122" quotePrefix="1" applyFont="1" applyFill="1" applyBorder="1" applyAlignment="1">
      <alignment horizontal="center" vertical="center" wrapText="1"/>
    </xf>
    <xf numFmtId="4" fontId="8" fillId="4" borderId="2" xfId="122" quotePrefix="1" applyNumberFormat="1" applyFill="1" applyBorder="1" applyAlignment="1">
      <alignment horizontal="center" vertical="center" wrapText="1"/>
    </xf>
    <xf numFmtId="4" fontId="35" fillId="4" borderId="2" xfId="122" quotePrefix="1" applyNumberFormat="1" applyFont="1" applyFill="1" applyBorder="1" applyAlignment="1">
      <alignment vertical="center" wrapText="1"/>
    </xf>
    <xf numFmtId="4" fontId="8" fillId="4" borderId="10" xfId="122" applyNumberFormat="1" applyFill="1" applyBorder="1" applyAlignment="1">
      <alignment vertical="center" wrapText="1"/>
    </xf>
    <xf numFmtId="0" fontId="22" fillId="2" borderId="2" xfId="122" applyFont="1" applyFill="1" applyBorder="1" applyAlignment="1">
      <alignment horizontal="center" vertical="center" wrapText="1"/>
    </xf>
    <xf numFmtId="0" fontId="22" fillId="2" borderId="2" xfId="122" quotePrefix="1" applyFont="1" applyFill="1" applyBorder="1" applyAlignment="1">
      <alignment horizontal="center" vertical="center" wrapText="1"/>
    </xf>
    <xf numFmtId="4" fontId="22" fillId="2" borderId="2" xfId="122" applyNumberFormat="1" applyFont="1" applyFill="1" applyBorder="1" applyAlignment="1">
      <alignment horizontal="center" vertical="center" wrapText="1"/>
    </xf>
    <xf numFmtId="4" fontId="22" fillId="2" borderId="2" xfId="122" quotePrefix="1" applyNumberFormat="1" applyFont="1" applyFill="1" applyBorder="1" applyAlignment="1">
      <alignment vertical="center" wrapText="1"/>
    </xf>
    <xf numFmtId="2" fontId="8" fillId="0" borderId="0" xfId="122" applyNumberFormat="1"/>
    <xf numFmtId="4" fontId="22" fillId="0" borderId="0" xfId="122" applyNumberFormat="1" applyFont="1" applyFill="1" applyBorder="1" applyAlignment="1">
      <alignment vertical="center" wrapText="1"/>
    </xf>
    <xf numFmtId="0" fontId="8" fillId="0" borderId="0" xfId="122" applyFill="1"/>
    <xf numFmtId="3" fontId="8" fillId="0" borderId="0" xfId="122" applyNumberFormat="1" applyFill="1"/>
    <xf numFmtId="4" fontId="8" fillId="0" borderId="0" xfId="122" applyNumberFormat="1" applyFill="1"/>
    <xf numFmtId="0" fontId="8" fillId="0" borderId="0" xfId="122" applyBorder="1"/>
    <xf numFmtId="0" fontId="22" fillId="0" borderId="0" xfId="122" applyFont="1" applyAlignment="1">
      <alignment horizontal="left"/>
    </xf>
    <xf numFmtId="0" fontId="22" fillId="0" borderId="3" xfId="103" applyNumberFormat="1" applyFont="1" applyBorder="1" applyAlignment="1">
      <alignment horizontal="center" vertical="center"/>
    </xf>
    <xf numFmtId="4" fontId="8" fillId="2" borderId="10" xfId="122" applyNumberFormat="1" applyFill="1" applyBorder="1" applyAlignment="1">
      <alignment vertical="center" wrapText="1"/>
    </xf>
    <xf numFmtId="2" fontId="45" fillId="0" borderId="0" xfId="122" applyNumberFormat="1" applyFont="1"/>
    <xf numFmtId="0" fontId="8" fillId="0" borderId="0" xfId="122" applyAlignment="1">
      <alignment horizontal="center" wrapText="1"/>
    </xf>
    <xf numFmtId="2" fontId="45" fillId="0" borderId="0" xfId="122" applyNumberFormat="1" applyFont="1" applyAlignment="1">
      <alignment wrapText="1"/>
    </xf>
    <xf numFmtId="0" fontId="8" fillId="0" borderId="0" xfId="122" applyAlignment="1">
      <alignment wrapText="1"/>
    </xf>
    <xf numFmtId="0" fontId="38" fillId="0" borderId="0" xfId="0" applyFont="1"/>
    <xf numFmtId="0" fontId="46" fillId="0" borderId="0" xfId="0" applyFont="1"/>
    <xf numFmtId="0" fontId="0" fillId="0" borderId="0" xfId="0" applyAlignment="1">
      <alignment horizontal="right"/>
    </xf>
    <xf numFmtId="4" fontId="47" fillId="0" borderId="2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168" fontId="21" fillId="0" borderId="2" xfId="0" quotePrefix="1" applyNumberFormat="1" applyFont="1" applyBorder="1" applyAlignment="1">
      <alignment horizontal="center" vertical="center" wrapText="1"/>
    </xf>
    <xf numFmtId="0" fontId="7" fillId="0" borderId="2" xfId="126" quotePrefix="1" applyBorder="1" applyAlignment="1">
      <alignment horizontal="center" vertical="center" wrapText="1"/>
    </xf>
    <xf numFmtId="0" fontId="36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48" fillId="0" borderId="0" xfId="0" applyFont="1"/>
    <xf numFmtId="0" fontId="36" fillId="0" borderId="0" xfId="0" applyFont="1" applyAlignment="1">
      <alignment horizontal="center"/>
    </xf>
    <xf numFmtId="0" fontId="36" fillId="0" borderId="1" xfId="0" quotePrefix="1" applyFont="1" applyBorder="1" applyAlignment="1">
      <alignment horizontal="center"/>
    </xf>
    <xf numFmtId="0" fontId="49" fillId="0" borderId="0" xfId="0" applyFont="1" applyAlignment="1"/>
    <xf numFmtId="0" fontId="0" fillId="0" borderId="0" xfId="0" applyAlignment="1"/>
    <xf numFmtId="0" fontId="7" fillId="0" borderId="0" xfId="128"/>
    <xf numFmtId="0" fontId="0" fillId="0" borderId="2" xfId="0" applyBorder="1"/>
    <xf numFmtId="0" fontId="7" fillId="0" borderId="0" xfId="121" applyFont="1"/>
    <xf numFmtId="0" fontId="7" fillId="0" borderId="0" xfId="115" applyFont="1" applyAlignment="1"/>
    <xf numFmtId="0" fontId="6" fillId="0" borderId="0" xfId="129"/>
    <xf numFmtId="4" fontId="22" fillId="2" borderId="2" xfId="0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4" fontId="21" fillId="0" borderId="2" xfId="0" applyNumberFormat="1" applyFont="1" applyBorder="1" applyAlignment="1">
      <alignment vertical="center"/>
    </xf>
    <xf numFmtId="4" fontId="21" fillId="2" borderId="2" xfId="0" applyNumberFormat="1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2" fillId="0" borderId="2" xfId="0" applyNumberFormat="1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1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130" applyFont="1" applyAlignment="1"/>
    <xf numFmtId="0" fontId="6" fillId="0" borderId="0" xfId="130" applyFont="1" applyAlignment="1">
      <alignment wrapText="1"/>
    </xf>
    <xf numFmtId="4" fontId="21" fillId="0" borderId="2" xfId="122" applyNumberFormat="1" applyFont="1" applyFill="1" applyBorder="1" applyAlignment="1">
      <alignment vertical="center" wrapText="1"/>
    </xf>
    <xf numFmtId="4" fontId="21" fillId="6" borderId="2" xfId="122" applyNumberFormat="1" applyFont="1" applyFill="1" applyBorder="1" applyAlignment="1">
      <alignment vertical="center" wrapText="1"/>
    </xf>
    <xf numFmtId="4" fontId="22" fillId="6" borderId="2" xfId="122" applyNumberFormat="1" applyFont="1" applyFill="1" applyBorder="1" applyAlignment="1">
      <alignment vertical="center" wrapText="1"/>
    </xf>
    <xf numFmtId="4" fontId="22" fillId="0" borderId="2" xfId="122" applyNumberFormat="1" applyFont="1" applyFill="1" applyBorder="1" applyAlignment="1">
      <alignment vertical="center" wrapText="1"/>
    </xf>
    <xf numFmtId="4" fontId="22" fillId="4" borderId="10" xfId="122" applyNumberFormat="1" applyFont="1" applyFill="1" applyBorder="1" applyAlignment="1">
      <alignment vertical="center" wrapText="1"/>
    </xf>
    <xf numFmtId="4" fontId="34" fillId="6" borderId="2" xfId="122" applyNumberFormat="1" applyFont="1" applyFill="1" applyBorder="1" applyAlignment="1">
      <alignment vertical="center" wrapText="1"/>
    </xf>
    <xf numFmtId="4" fontId="8" fillId="6" borderId="2" xfId="122" applyNumberFormat="1" applyFill="1" applyBorder="1" applyAlignment="1">
      <alignment vertical="center" wrapText="1"/>
    </xf>
    <xf numFmtId="4" fontId="8" fillId="6" borderId="10" xfId="122" applyNumberFormat="1" applyFill="1" applyBorder="1" applyAlignment="1">
      <alignment vertical="center" wrapText="1"/>
    </xf>
    <xf numFmtId="4" fontId="8" fillId="4" borderId="2" xfId="121" quotePrefix="1" applyNumberFormat="1" applyFill="1" applyBorder="1" applyAlignment="1">
      <alignment horizontal="center" vertical="center" wrapText="1"/>
    </xf>
    <xf numFmtId="4" fontId="8" fillId="4" borderId="3" xfId="122" applyNumberFormat="1" applyFill="1" applyBorder="1" applyAlignment="1">
      <alignment vertical="center" wrapText="1"/>
    </xf>
    <xf numFmtId="0" fontId="5" fillId="0" borderId="0" xfId="131"/>
    <xf numFmtId="0" fontId="22" fillId="0" borderId="0" xfId="0" applyFont="1" applyAlignment="1">
      <alignment horizontal="right"/>
    </xf>
    <xf numFmtId="0" fontId="31" fillId="0" borderId="0" xfId="0" applyFont="1"/>
    <xf numFmtId="0" fontId="22" fillId="0" borderId="1" xfId="0" quotePrefix="1" applyFont="1" applyBorder="1" applyAlignment="1">
      <alignment horizontal="center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2" xfId="0" quotePrefix="1" applyNumberFormat="1" applyFont="1" applyBorder="1" applyAlignment="1">
      <alignment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vertical="center" wrapText="1"/>
    </xf>
    <xf numFmtId="0" fontId="23" fillId="0" borderId="2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3" fillId="0" borderId="2" xfId="0" quotePrefix="1" applyNumberFormat="1" applyFont="1" applyBorder="1" applyAlignment="1">
      <alignment vertical="center" wrapText="1"/>
    </xf>
    <xf numFmtId="0" fontId="8" fillId="0" borderId="0" xfId="121" applyFill="1" applyBorder="1"/>
    <xf numFmtId="0" fontId="4" fillId="0" borderId="0" xfId="133"/>
    <xf numFmtId="0" fontId="22" fillId="0" borderId="0" xfId="134" applyFont="1" applyAlignment="1">
      <alignment horizontal="left"/>
    </xf>
    <xf numFmtId="0" fontId="22" fillId="0" borderId="0" xfId="133" applyFont="1" applyAlignment="1">
      <alignment horizontal="left"/>
    </xf>
    <xf numFmtId="4" fontId="22" fillId="0" borderId="0" xfId="133" applyNumberFormat="1" applyFont="1" applyFill="1" applyBorder="1" applyAlignment="1">
      <alignment vertical="center"/>
    </xf>
    <xf numFmtId="4" fontId="22" fillId="2" borderId="2" xfId="133" applyNumberFormat="1" applyFont="1" applyFill="1" applyBorder="1" applyAlignment="1">
      <alignment vertical="center"/>
    </xf>
    <xf numFmtId="0" fontId="22" fillId="2" borderId="2" xfId="133" applyFont="1" applyFill="1" applyBorder="1" applyAlignment="1">
      <alignment vertical="center" wrapText="1"/>
    </xf>
    <xf numFmtId="0" fontId="22" fillId="2" borderId="2" xfId="133" applyFont="1" applyFill="1" applyBorder="1" applyAlignment="1">
      <alignment horizontal="center" vertical="center"/>
    </xf>
    <xf numFmtId="4" fontId="4" fillId="0" borderId="2" xfId="133" applyNumberFormat="1" applyBorder="1" applyAlignment="1">
      <alignment vertical="center"/>
    </xf>
    <xf numFmtId="4" fontId="4" fillId="2" borderId="2" xfId="133" applyNumberFormat="1" applyFill="1" applyBorder="1" applyAlignment="1">
      <alignment vertical="center"/>
    </xf>
    <xf numFmtId="0" fontId="4" fillId="0" borderId="2" xfId="133" applyFont="1" applyBorder="1" applyAlignment="1">
      <alignment vertical="center" wrapText="1"/>
    </xf>
    <xf numFmtId="0" fontId="4" fillId="0" borderId="2" xfId="133" applyBorder="1" applyAlignment="1">
      <alignment vertical="center"/>
    </xf>
    <xf numFmtId="0" fontId="22" fillId="0" borderId="2" xfId="133" applyFont="1" applyBorder="1" applyAlignment="1">
      <alignment vertical="center" wrapText="1"/>
    </xf>
    <xf numFmtId="0" fontId="22" fillId="0" borderId="2" xfId="133" applyFont="1" applyBorder="1" applyAlignment="1">
      <alignment vertical="center"/>
    </xf>
    <xf numFmtId="4" fontId="22" fillId="0" borderId="2" xfId="133" applyNumberFormat="1" applyFont="1" applyBorder="1" applyAlignment="1">
      <alignment vertical="center"/>
    </xf>
    <xf numFmtId="0" fontId="22" fillId="2" borderId="2" xfId="133" applyFont="1" applyFill="1" applyBorder="1" applyAlignment="1">
      <alignment vertical="center"/>
    </xf>
    <xf numFmtId="0" fontId="4" fillId="0" borderId="2" xfId="133" applyBorder="1" applyAlignment="1">
      <alignment vertical="center" wrapText="1"/>
    </xf>
    <xf numFmtId="0" fontId="4" fillId="0" borderId="2" xfId="133" applyBorder="1" applyAlignment="1">
      <alignment horizontal="center" vertical="center" wrapText="1"/>
    </xf>
    <xf numFmtId="0" fontId="4" fillId="2" borderId="2" xfId="133" applyFill="1" applyBorder="1" applyAlignment="1">
      <alignment horizontal="center" vertical="center" wrapText="1"/>
    </xf>
    <xf numFmtId="0" fontId="22" fillId="0" borderId="0" xfId="133" applyFont="1" applyAlignment="1">
      <alignment horizontal="right"/>
    </xf>
    <xf numFmtId="0" fontId="22" fillId="0" borderId="0" xfId="133" applyFont="1"/>
    <xf numFmtId="0" fontId="22" fillId="0" borderId="1" xfId="133" quotePrefix="1" applyFont="1" applyBorder="1" applyAlignment="1">
      <alignment horizontal="center"/>
    </xf>
    <xf numFmtId="0" fontId="31" fillId="0" borderId="0" xfId="133" applyFont="1" applyAlignment="1">
      <alignment horizontal="center"/>
    </xf>
    <xf numFmtId="0" fontId="31" fillId="0" borderId="0" xfId="133" applyFont="1"/>
    <xf numFmtId="0" fontId="22" fillId="0" borderId="0" xfId="133" quotePrefix="1" applyFont="1" applyBorder="1" applyAlignment="1">
      <alignment horizontal="center"/>
    </xf>
    <xf numFmtId="0" fontId="3" fillId="0" borderId="0" xfId="133" applyFont="1"/>
    <xf numFmtId="4" fontId="34" fillId="0" borderId="0" xfId="122" applyNumberFormat="1" applyFont="1" applyBorder="1" applyAlignment="1">
      <alignment vertical="center" wrapText="1"/>
    </xf>
    <xf numFmtId="0" fontId="2" fillId="0" borderId="0" xfId="121" applyFont="1"/>
    <xf numFmtId="3" fontId="2" fillId="0" borderId="0" xfId="121" applyNumberFormat="1" applyFont="1"/>
    <xf numFmtId="0" fontId="22" fillId="0" borderId="0" xfId="113" applyFont="1" applyAlignment="1">
      <alignment horizontal="center" wrapText="1"/>
    </xf>
    <xf numFmtId="0" fontId="15" fillId="0" borderId="0" xfId="113" applyAlignment="1">
      <alignment horizontal="center"/>
    </xf>
    <xf numFmtId="0" fontId="15" fillId="0" borderId="2" xfId="113" applyBorder="1" applyAlignment="1">
      <alignment horizontal="center" vertical="center" wrapText="1"/>
    </xf>
    <xf numFmtId="0" fontId="15" fillId="2" borderId="2" xfId="113" applyFill="1" applyBorder="1" applyAlignment="1">
      <alignment horizontal="center" vertical="center" wrapText="1"/>
    </xf>
    <xf numFmtId="0" fontId="29" fillId="0" borderId="2" xfId="113" applyFont="1" applyBorder="1" applyAlignment="1">
      <alignment horizontal="center" vertical="center" wrapText="1"/>
    </xf>
    <xf numFmtId="0" fontId="22" fillId="0" borderId="0" xfId="113" applyFont="1" applyAlignment="1">
      <alignment horizontal="center"/>
    </xf>
    <xf numFmtId="0" fontId="15" fillId="0" borderId="0" xfId="113" applyAlignment="1">
      <alignment horizontal="left"/>
    </xf>
    <xf numFmtId="0" fontId="7" fillId="0" borderId="0" xfId="113" applyFont="1" applyAlignment="1">
      <alignment horizontal="left" wrapText="1"/>
    </xf>
    <xf numFmtId="0" fontId="15" fillId="0" borderId="0" xfId="113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4" fontId="22" fillId="2" borderId="3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0" fontId="6" fillId="0" borderId="0" xfId="130" applyFont="1" applyAlignment="1">
      <alignment horizontal="left" wrapText="1"/>
    </xf>
    <xf numFmtId="0" fontId="6" fillId="0" borderId="0" xfId="130" applyFont="1" applyAlignment="1">
      <alignment wrapText="1"/>
    </xf>
    <xf numFmtId="4" fontId="22" fillId="0" borderId="3" xfId="0" applyNumberFormat="1" applyFont="1" applyBorder="1" applyAlignment="1">
      <alignment vertical="center"/>
    </xf>
    <xf numFmtId="4" fontId="22" fillId="0" borderId="4" xfId="0" applyNumberFormat="1" applyFont="1" applyBorder="1" applyAlignment="1">
      <alignment vertical="center"/>
    </xf>
    <xf numFmtId="4" fontId="21" fillId="0" borderId="3" xfId="0" applyNumberFormat="1" applyFont="1" applyBorder="1" applyAlignment="1">
      <alignment vertical="center"/>
    </xf>
    <xf numFmtId="4" fontId="21" fillId="0" borderId="4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1" fillId="0" borderId="11" xfId="0" applyFont="1" applyBorder="1" applyAlignment="1"/>
    <xf numFmtId="0" fontId="21" fillId="0" borderId="4" xfId="0" applyFont="1" applyBorder="1" applyAlignment="1"/>
    <xf numFmtId="0" fontId="6" fillId="0" borderId="0" xfId="129" applyFont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3" fillId="0" borderId="2" xfId="121" applyFont="1" applyBorder="1" applyAlignment="1">
      <alignment horizontal="center" vertical="center" wrapText="1"/>
    </xf>
    <xf numFmtId="0" fontId="8" fillId="0" borderId="2" xfId="121" applyBorder="1" applyAlignment="1">
      <alignment horizontal="center" vertical="center" wrapText="1"/>
    </xf>
    <xf numFmtId="0" fontId="6" fillId="0" borderId="0" xfId="121" applyFont="1" applyAlignment="1">
      <alignment horizontal="left"/>
    </xf>
    <xf numFmtId="0" fontId="8" fillId="0" borderId="0" xfId="121" applyFont="1" applyAlignment="1">
      <alignment horizontal="left"/>
    </xf>
    <xf numFmtId="0" fontId="8" fillId="0" borderId="0" xfId="121" applyAlignment="1">
      <alignment horizontal="left" wrapText="1"/>
    </xf>
    <xf numFmtId="0" fontId="22" fillId="0" borderId="0" xfId="121" applyFont="1" applyAlignment="1">
      <alignment horizontal="center"/>
    </xf>
    <xf numFmtId="0" fontId="8" fillId="0" borderId="0" xfId="121" applyAlignment="1">
      <alignment horizontal="center"/>
    </xf>
    <xf numFmtId="0" fontId="8" fillId="2" borderId="2" xfId="121" applyFill="1" applyBorder="1" applyAlignment="1">
      <alignment horizontal="center" vertical="center" wrapText="1"/>
    </xf>
    <xf numFmtId="0" fontId="8" fillId="0" borderId="0" xfId="121" applyFont="1" applyAlignment="1">
      <alignment horizontal="center" wrapText="1"/>
    </xf>
    <xf numFmtId="0" fontId="11" fillId="0" borderId="0" xfId="115" applyFont="1" applyAlignment="1">
      <alignment horizontal="center" wrapText="1"/>
    </xf>
    <xf numFmtId="0" fontId="14" fillId="0" borderId="0" xfId="115" applyFont="1" applyAlignment="1">
      <alignment horizontal="center" wrapText="1"/>
    </xf>
    <xf numFmtId="0" fontId="21" fillId="0" borderId="0" xfId="0" applyFont="1" applyAlignment="1">
      <alignment horizontal="center" wrapText="1"/>
    </xf>
    <xf numFmtId="164" fontId="21" fillId="0" borderId="5" xfId="103" applyFont="1" applyBorder="1" applyAlignment="1">
      <alignment horizontal="center"/>
    </xf>
    <xf numFmtId="164" fontId="21" fillId="0" borderId="2" xfId="103" applyFont="1" applyBorder="1" applyAlignment="1">
      <alignment horizontal="center"/>
    </xf>
    <xf numFmtId="164" fontId="23" fillId="0" borderId="0" xfId="103" applyFont="1" applyAlignment="1">
      <alignment horizontal="center"/>
    </xf>
    <xf numFmtId="164" fontId="22" fillId="0" borderId="0" xfId="103" applyFont="1" applyAlignment="1">
      <alignment horizontal="center"/>
    </xf>
    <xf numFmtId="164" fontId="21" fillId="0" borderId="0" xfId="103" applyFont="1" applyAlignment="1">
      <alignment horizontal="center"/>
    </xf>
    <xf numFmtId="164" fontId="21" fillId="0" borderId="0" xfId="103" applyFont="1" applyAlignment="1">
      <alignment horizontal="left"/>
    </xf>
    <xf numFmtId="164" fontId="21" fillId="0" borderId="3" xfId="103" applyFont="1" applyBorder="1" applyAlignment="1">
      <alignment horizontal="center" vertical="top" wrapText="1"/>
    </xf>
    <xf numFmtId="164" fontId="21" fillId="0" borderId="4" xfId="103" applyFont="1" applyBorder="1" applyAlignment="1">
      <alignment horizontal="center" vertical="top" wrapText="1"/>
    </xf>
    <xf numFmtId="166" fontId="21" fillId="0" borderId="7" xfId="103" applyNumberFormat="1" applyFont="1" applyBorder="1" applyAlignment="1">
      <alignment horizontal="center" vertical="top" wrapText="1"/>
    </xf>
    <xf numFmtId="166" fontId="21" fillId="0" borderId="8" xfId="103" applyNumberFormat="1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128" applyFont="1" applyAlignment="1">
      <alignment horizontal="left" wrapText="1"/>
    </xf>
    <xf numFmtId="0" fontId="7" fillId="0" borderId="0" xfId="128" applyAlignment="1">
      <alignment horizontal="left" wrapText="1"/>
    </xf>
    <xf numFmtId="0" fontId="7" fillId="0" borderId="0" xfId="126" applyFont="1" applyAlignment="1">
      <alignment horizontal="left"/>
    </xf>
    <xf numFmtId="0" fontId="7" fillId="0" borderId="0" xfId="127" applyFont="1" applyAlignment="1">
      <alignment horizontal="left" wrapText="1"/>
    </xf>
    <xf numFmtId="0" fontId="8" fillId="0" borderId="0" xfId="124" applyFont="1" applyAlignment="1">
      <alignment horizontal="left" wrapText="1"/>
    </xf>
    <xf numFmtId="0" fontId="8" fillId="0" borderId="0" xfId="124" applyAlignment="1">
      <alignment horizontal="left" wrapText="1"/>
    </xf>
    <xf numFmtId="0" fontId="7" fillId="0" borderId="0" xfId="124" applyFont="1" applyAlignment="1">
      <alignment horizontal="left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5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5" fillId="0" borderId="0" xfId="131" applyFont="1" applyAlignment="1">
      <alignment horizontal="left" wrapText="1"/>
    </xf>
    <xf numFmtId="0" fontId="5" fillId="0" borderId="0" xfId="131" applyAlignment="1">
      <alignment horizontal="left" wrapText="1"/>
    </xf>
    <xf numFmtId="0" fontId="5" fillId="0" borderId="0" xfId="132" applyFont="1" applyAlignment="1">
      <alignment horizontal="left" wrapText="1"/>
    </xf>
    <xf numFmtId="0" fontId="22" fillId="0" borderId="0" xfId="133" applyFont="1" applyAlignment="1">
      <alignment horizontal="center" wrapText="1"/>
    </xf>
    <xf numFmtId="0" fontId="4" fillId="0" borderId="2" xfId="133" applyBorder="1" applyAlignment="1">
      <alignment horizontal="center" vertical="center" wrapText="1"/>
    </xf>
    <xf numFmtId="0" fontId="4" fillId="2" borderId="2" xfId="133" applyFill="1" applyBorder="1" applyAlignment="1">
      <alignment horizontal="center" vertical="center" wrapText="1"/>
    </xf>
    <xf numFmtId="0" fontId="29" fillId="0" borderId="2" xfId="133" applyFont="1" applyBorder="1" applyAlignment="1">
      <alignment horizontal="center" vertical="center" wrapText="1"/>
    </xf>
    <xf numFmtId="0" fontId="22" fillId="0" borderId="0" xfId="133" applyFont="1" applyAlignment="1">
      <alignment horizontal="center"/>
    </xf>
    <xf numFmtId="0" fontId="22" fillId="0" borderId="0" xfId="122" applyFont="1" applyAlignment="1">
      <alignment horizontal="center"/>
    </xf>
    <xf numFmtId="0" fontId="8" fillId="0" borderId="0" xfId="122" applyFont="1" applyAlignment="1">
      <alignment horizontal="left"/>
    </xf>
    <xf numFmtId="0" fontId="8" fillId="0" borderId="0" xfId="122" applyAlignment="1">
      <alignment horizontal="center"/>
    </xf>
    <xf numFmtId="0" fontId="22" fillId="0" borderId="0" xfId="122" applyFont="1" applyAlignment="1">
      <alignment horizontal="left" wrapText="1"/>
    </xf>
    <xf numFmtId="0" fontId="33" fillId="0" borderId="2" xfId="122" applyFont="1" applyBorder="1" applyAlignment="1">
      <alignment horizontal="center" vertical="center" wrapText="1"/>
    </xf>
    <xf numFmtId="0" fontId="8" fillId="0" borderId="2" xfId="122" applyBorder="1" applyAlignment="1">
      <alignment horizontal="center" vertical="center" wrapText="1"/>
    </xf>
    <xf numFmtId="0" fontId="8" fillId="2" borderId="2" xfId="122" applyFill="1" applyBorder="1" applyAlignment="1">
      <alignment horizontal="center" vertical="center" wrapText="1"/>
    </xf>
    <xf numFmtId="0" fontId="22" fillId="4" borderId="2" xfId="123" quotePrefix="1" applyFont="1" applyFill="1" applyBorder="1" applyAlignment="1">
      <alignment horizontal="center" vertical="center" wrapText="1"/>
    </xf>
    <xf numFmtId="0" fontId="1" fillId="0" borderId="2" xfId="121" quotePrefix="1" applyFont="1" applyBorder="1" applyAlignment="1">
      <alignment horizontal="center" vertical="center" wrapText="1"/>
    </xf>
  </cellXfs>
  <cellStyles count="135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4" xfId="127"/>
    <cellStyle name="Обычный 5 2 5" xfId="130"/>
    <cellStyle name="Обычный 5 3" xfId="111"/>
    <cellStyle name="Обычный 5 3 2" xfId="118"/>
    <cellStyle name="Обычный 5 3 2 2" xfId="132"/>
    <cellStyle name="Обычный 5 3 3" xfId="120"/>
    <cellStyle name="Обычный 5 3 3 2" xfId="129"/>
    <cellStyle name="Обычный 5 3 4" xfId="124"/>
    <cellStyle name="Обычный 5 4" xfId="113"/>
    <cellStyle name="Обычный 5 4 2" xfId="133"/>
    <cellStyle name="Обычный 5 5" xfId="116"/>
    <cellStyle name="Обычный 5 5 2" xfId="117"/>
    <cellStyle name="Обычный 5 5 2 2" xfId="131"/>
    <cellStyle name="Обычный 5 5 3" xfId="123"/>
    <cellStyle name="Обычный 5 6" xfId="119"/>
    <cellStyle name="Обычный 5 6 2" xfId="128"/>
    <cellStyle name="Обычный 5 7" xfId="121"/>
    <cellStyle name="Обычный 5 8" xfId="12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zoomScaleNormal="100" zoomScalePageLayoutView="55" workbookViewId="0">
      <selection activeCell="K86" sqref="K86"/>
    </sheetView>
  </sheetViews>
  <sheetFormatPr defaultRowHeight="12.75" x14ac:dyDescent="0.2"/>
  <cols>
    <col min="1" max="1" width="9.7109375" style="5" customWidth="1"/>
    <col min="2" max="2" width="56.5703125" style="5" customWidth="1"/>
    <col min="3" max="3" width="15.42578125" style="5" customWidth="1"/>
    <col min="4" max="4" width="17.7109375" style="5" customWidth="1"/>
    <col min="5" max="5" width="15.7109375" style="5" customWidth="1"/>
    <col min="6" max="6" width="18.28515625" style="5" customWidth="1"/>
    <col min="7" max="16384" width="9.140625" style="5"/>
  </cols>
  <sheetData>
    <row r="1" spans="1:11" x14ac:dyDescent="0.2">
      <c r="C1" s="416" t="s">
        <v>0</v>
      </c>
      <c r="D1" s="416"/>
      <c r="E1" s="416"/>
      <c r="F1" s="416"/>
    </row>
    <row r="2" spans="1:11" ht="12.75" customHeight="1" x14ac:dyDescent="0.2">
      <c r="C2" s="417" t="s">
        <v>352</v>
      </c>
      <c r="D2" s="418"/>
      <c r="E2" s="418"/>
      <c r="F2" s="418"/>
    </row>
    <row r="3" spans="1:11" ht="12.75" customHeight="1" x14ac:dyDescent="0.2">
      <c r="C3" s="416" t="s">
        <v>14</v>
      </c>
      <c r="D3" s="416"/>
      <c r="E3" s="416"/>
      <c r="F3" s="416"/>
    </row>
    <row r="4" spans="1:11" s="2" customFormat="1" ht="12.75" customHeight="1" x14ac:dyDescent="0.2">
      <c r="A4" s="1"/>
      <c r="B4" s="1"/>
      <c r="C4" s="419" t="s">
        <v>10</v>
      </c>
      <c r="D4" s="419"/>
      <c r="E4" s="419"/>
      <c r="F4" s="419"/>
      <c r="G4" s="420"/>
      <c r="H4" s="420"/>
      <c r="I4" s="420"/>
      <c r="J4" s="420"/>
      <c r="K4" s="4"/>
    </row>
    <row r="5" spans="1:11" s="2" customFormat="1" ht="24" customHeight="1" x14ac:dyDescent="0.2">
      <c r="A5" s="1"/>
      <c r="B5" s="1"/>
      <c r="C5" s="1"/>
      <c r="D5" s="420"/>
      <c r="E5" s="420"/>
      <c r="F5" s="420"/>
      <c r="G5" s="420"/>
      <c r="H5" s="420"/>
      <c r="I5" s="420"/>
      <c r="J5" s="420"/>
      <c r="K5" s="4"/>
    </row>
    <row r="6" spans="1:11" ht="19.5" customHeight="1" x14ac:dyDescent="0.2"/>
    <row r="7" spans="1:11" ht="28.5" customHeight="1" x14ac:dyDescent="0.2">
      <c r="A7" s="410" t="s">
        <v>15</v>
      </c>
      <c r="B7" s="411"/>
      <c r="C7" s="411"/>
      <c r="D7" s="411"/>
      <c r="E7" s="411"/>
      <c r="F7" s="411"/>
    </row>
    <row r="8" spans="1:11" ht="14.25" customHeight="1" x14ac:dyDescent="0.2">
      <c r="A8" s="415" t="s">
        <v>115</v>
      </c>
      <c r="B8" s="415"/>
      <c r="C8" s="415"/>
      <c r="D8" s="415"/>
      <c r="E8" s="415"/>
      <c r="F8" s="415"/>
    </row>
    <row r="9" spans="1:11" ht="15" customHeight="1" x14ac:dyDescent="0.2">
      <c r="A9" s="85"/>
      <c r="B9" s="415" t="s">
        <v>113</v>
      </c>
      <c r="C9" s="415"/>
      <c r="D9" s="415"/>
      <c r="E9" s="415"/>
      <c r="F9" s="415"/>
    </row>
    <row r="10" spans="1:11" ht="24" customHeight="1" x14ac:dyDescent="0.2">
      <c r="A10" s="86"/>
      <c r="B10" s="87" t="s">
        <v>114</v>
      </c>
      <c r="C10" s="85" t="s">
        <v>8</v>
      </c>
      <c r="D10" s="88"/>
      <c r="E10" s="88"/>
      <c r="F10" s="89" t="s">
        <v>16</v>
      </c>
    </row>
    <row r="11" spans="1:11" x14ac:dyDescent="0.2">
      <c r="A11" s="412" t="s">
        <v>17</v>
      </c>
      <c r="B11" s="412" t="s">
        <v>18</v>
      </c>
      <c r="C11" s="413" t="s">
        <v>1</v>
      </c>
      <c r="D11" s="412" t="s">
        <v>2</v>
      </c>
      <c r="E11" s="412" t="s">
        <v>3</v>
      </c>
      <c r="F11" s="412"/>
    </row>
    <row r="12" spans="1:11" x14ac:dyDescent="0.2">
      <c r="A12" s="412"/>
      <c r="B12" s="412"/>
      <c r="C12" s="412"/>
      <c r="D12" s="412"/>
      <c r="E12" s="412" t="s">
        <v>4</v>
      </c>
      <c r="F12" s="414" t="s">
        <v>5</v>
      </c>
    </row>
    <row r="13" spans="1:11" x14ac:dyDescent="0.2">
      <c r="A13" s="412"/>
      <c r="B13" s="412"/>
      <c r="C13" s="412"/>
      <c r="D13" s="412"/>
      <c r="E13" s="412"/>
      <c r="F13" s="412"/>
    </row>
    <row r="14" spans="1:11" x14ac:dyDescent="0.2">
      <c r="A14" s="6">
        <v>1</v>
      </c>
      <c r="B14" s="6">
        <v>2</v>
      </c>
      <c r="C14" s="7">
        <v>3</v>
      </c>
      <c r="D14" s="6">
        <v>4</v>
      </c>
      <c r="E14" s="6">
        <v>5</v>
      </c>
      <c r="F14" s="6">
        <v>6</v>
      </c>
    </row>
    <row r="15" spans="1:11" x14ac:dyDescent="0.2">
      <c r="A15" s="8">
        <v>10000000</v>
      </c>
      <c r="B15" s="9" t="s">
        <v>19</v>
      </c>
      <c r="C15" s="10">
        <f t="shared" ref="C15:C79" si="0">D15+E15</f>
        <v>80091460</v>
      </c>
      <c r="D15" s="11">
        <v>80073060</v>
      </c>
      <c r="E15" s="11">
        <v>18400</v>
      </c>
      <c r="F15" s="11">
        <v>0</v>
      </c>
    </row>
    <row r="16" spans="1:11" ht="25.5" x14ac:dyDescent="0.2">
      <c r="A16" s="8">
        <v>11000000</v>
      </c>
      <c r="B16" s="9" t="s">
        <v>20</v>
      </c>
      <c r="C16" s="10">
        <f t="shared" si="0"/>
        <v>57918336</v>
      </c>
      <c r="D16" s="11">
        <v>57918336</v>
      </c>
      <c r="E16" s="11">
        <v>0</v>
      </c>
      <c r="F16" s="11">
        <v>0</v>
      </c>
    </row>
    <row r="17" spans="1:6" x14ac:dyDescent="0.2">
      <c r="A17" s="8">
        <v>11010000</v>
      </c>
      <c r="B17" s="9" t="s">
        <v>21</v>
      </c>
      <c r="C17" s="10">
        <f t="shared" si="0"/>
        <v>57911336</v>
      </c>
      <c r="D17" s="11">
        <v>57911336</v>
      </c>
      <c r="E17" s="11">
        <v>0</v>
      </c>
      <c r="F17" s="11">
        <v>0</v>
      </c>
    </row>
    <row r="18" spans="1:6" ht="31.5" customHeight="1" x14ac:dyDescent="0.2">
      <c r="A18" s="12">
        <v>11010100</v>
      </c>
      <c r="B18" s="13" t="s">
        <v>22</v>
      </c>
      <c r="C18" s="14">
        <f t="shared" si="0"/>
        <v>46839036</v>
      </c>
      <c r="D18" s="15">
        <v>46839036</v>
      </c>
      <c r="E18" s="15">
        <v>0</v>
      </c>
      <c r="F18" s="15">
        <v>0</v>
      </c>
    </row>
    <row r="19" spans="1:6" ht="54" customHeight="1" x14ac:dyDescent="0.2">
      <c r="A19" s="12">
        <v>11010200</v>
      </c>
      <c r="B19" s="13" t="s">
        <v>23</v>
      </c>
      <c r="C19" s="14">
        <f t="shared" si="0"/>
        <v>76500</v>
      </c>
      <c r="D19" s="15">
        <v>76500</v>
      </c>
      <c r="E19" s="15">
        <v>0</v>
      </c>
      <c r="F19" s="15">
        <v>0</v>
      </c>
    </row>
    <row r="20" spans="1:6" ht="33" customHeight="1" x14ac:dyDescent="0.2">
      <c r="A20" s="12">
        <v>11010400</v>
      </c>
      <c r="B20" s="13" t="s">
        <v>24</v>
      </c>
      <c r="C20" s="14">
        <f t="shared" si="0"/>
        <v>9963800</v>
      </c>
      <c r="D20" s="15">
        <v>9963800</v>
      </c>
      <c r="E20" s="15">
        <v>0</v>
      </c>
      <c r="F20" s="15">
        <v>0</v>
      </c>
    </row>
    <row r="21" spans="1:6" ht="36" customHeight="1" x14ac:dyDescent="0.2">
      <c r="A21" s="12">
        <v>11010500</v>
      </c>
      <c r="B21" s="13" t="s">
        <v>25</v>
      </c>
      <c r="C21" s="14">
        <f t="shared" si="0"/>
        <v>1032000</v>
      </c>
      <c r="D21" s="15">
        <v>1032000</v>
      </c>
      <c r="E21" s="15">
        <v>0</v>
      </c>
      <c r="F21" s="15">
        <v>0</v>
      </c>
    </row>
    <row r="22" spans="1:6" x14ac:dyDescent="0.2">
      <c r="A22" s="8">
        <v>11020000</v>
      </c>
      <c r="B22" s="9" t="s">
        <v>26</v>
      </c>
      <c r="C22" s="10">
        <f t="shared" si="0"/>
        <v>7000</v>
      </c>
      <c r="D22" s="11">
        <v>7000</v>
      </c>
      <c r="E22" s="11">
        <v>0</v>
      </c>
      <c r="F22" s="11">
        <v>0</v>
      </c>
    </row>
    <row r="23" spans="1:6" ht="25.5" x14ac:dyDescent="0.2">
      <c r="A23" s="12">
        <v>11020200</v>
      </c>
      <c r="B23" s="13" t="s">
        <v>27</v>
      </c>
      <c r="C23" s="14">
        <f t="shared" si="0"/>
        <v>7000</v>
      </c>
      <c r="D23" s="15">
        <v>7000</v>
      </c>
      <c r="E23" s="15">
        <v>0</v>
      </c>
      <c r="F23" s="15">
        <v>0</v>
      </c>
    </row>
    <row r="24" spans="1:6" ht="22.5" customHeight="1" x14ac:dyDescent="0.2">
      <c r="A24" s="8">
        <v>13000000</v>
      </c>
      <c r="B24" s="9" t="s">
        <v>28</v>
      </c>
      <c r="C24" s="10">
        <f t="shared" si="0"/>
        <v>742024</v>
      </c>
      <c r="D24" s="11">
        <v>742024</v>
      </c>
      <c r="E24" s="11">
        <v>0</v>
      </c>
      <c r="F24" s="11">
        <v>0</v>
      </c>
    </row>
    <row r="25" spans="1:6" ht="20.25" customHeight="1" x14ac:dyDescent="0.2">
      <c r="A25" s="8">
        <v>13010000</v>
      </c>
      <c r="B25" s="9" t="s">
        <v>29</v>
      </c>
      <c r="C25" s="10">
        <f t="shared" si="0"/>
        <v>68300</v>
      </c>
      <c r="D25" s="11">
        <v>68300</v>
      </c>
      <c r="E25" s="11">
        <v>0</v>
      </c>
      <c r="F25" s="11">
        <v>0</v>
      </c>
    </row>
    <row r="26" spans="1:6" ht="46.5" customHeight="1" x14ac:dyDescent="0.2">
      <c r="A26" s="12">
        <v>13010200</v>
      </c>
      <c r="B26" s="13" t="s">
        <v>30</v>
      </c>
      <c r="C26" s="14">
        <f t="shared" si="0"/>
        <v>68300</v>
      </c>
      <c r="D26" s="15">
        <v>68300</v>
      </c>
      <c r="E26" s="15">
        <v>0</v>
      </c>
      <c r="F26" s="15">
        <v>0</v>
      </c>
    </row>
    <row r="27" spans="1:6" ht="25.5" x14ac:dyDescent="0.2">
      <c r="A27" s="8">
        <v>13030000</v>
      </c>
      <c r="B27" s="9" t="s">
        <v>31</v>
      </c>
      <c r="C27" s="10">
        <f t="shared" si="0"/>
        <v>459044</v>
      </c>
      <c r="D27" s="11">
        <v>459044</v>
      </c>
      <c r="E27" s="11">
        <v>0</v>
      </c>
      <c r="F27" s="11">
        <v>0</v>
      </c>
    </row>
    <row r="28" spans="1:6" ht="25.5" x14ac:dyDescent="0.2">
      <c r="A28" s="12">
        <v>13030100</v>
      </c>
      <c r="B28" s="13" t="s">
        <v>32</v>
      </c>
      <c r="C28" s="14">
        <f t="shared" si="0"/>
        <v>459044</v>
      </c>
      <c r="D28" s="15">
        <v>459044</v>
      </c>
      <c r="E28" s="15">
        <v>0</v>
      </c>
      <c r="F28" s="15">
        <v>0</v>
      </c>
    </row>
    <row r="29" spans="1:6" ht="21" customHeight="1" x14ac:dyDescent="0.2">
      <c r="A29" s="8">
        <v>13040000</v>
      </c>
      <c r="B29" s="9" t="s">
        <v>33</v>
      </c>
      <c r="C29" s="10">
        <f t="shared" si="0"/>
        <v>214680</v>
      </c>
      <c r="D29" s="11">
        <v>214680</v>
      </c>
      <c r="E29" s="11">
        <v>0</v>
      </c>
      <c r="F29" s="11">
        <v>0</v>
      </c>
    </row>
    <row r="30" spans="1:6" ht="25.5" x14ac:dyDescent="0.2">
      <c r="A30" s="12">
        <v>13040100</v>
      </c>
      <c r="B30" s="13" t="s">
        <v>34</v>
      </c>
      <c r="C30" s="14">
        <f t="shared" si="0"/>
        <v>214680</v>
      </c>
      <c r="D30" s="15">
        <v>214680</v>
      </c>
      <c r="E30" s="15">
        <v>0</v>
      </c>
      <c r="F30" s="15">
        <v>0</v>
      </c>
    </row>
    <row r="31" spans="1:6" x14ac:dyDescent="0.2">
      <c r="A31" s="8">
        <v>14000000</v>
      </c>
      <c r="B31" s="9" t="s">
        <v>35</v>
      </c>
      <c r="C31" s="10">
        <f t="shared" si="0"/>
        <v>2628700</v>
      </c>
      <c r="D31" s="11">
        <v>2628700</v>
      </c>
      <c r="E31" s="11">
        <v>0</v>
      </c>
      <c r="F31" s="11">
        <v>0</v>
      </c>
    </row>
    <row r="32" spans="1:6" ht="25.5" x14ac:dyDescent="0.2">
      <c r="A32" s="8">
        <v>14020000</v>
      </c>
      <c r="B32" s="9" t="s">
        <v>36</v>
      </c>
      <c r="C32" s="10">
        <f t="shared" si="0"/>
        <v>139837</v>
      </c>
      <c r="D32" s="11">
        <v>139837</v>
      </c>
      <c r="E32" s="11">
        <v>0</v>
      </c>
      <c r="F32" s="11">
        <v>0</v>
      </c>
    </row>
    <row r="33" spans="1:6" x14ac:dyDescent="0.2">
      <c r="A33" s="12">
        <v>14021900</v>
      </c>
      <c r="B33" s="13" t="s">
        <v>37</v>
      </c>
      <c r="C33" s="14">
        <f t="shared" si="0"/>
        <v>139837</v>
      </c>
      <c r="D33" s="15">
        <v>139837</v>
      </c>
      <c r="E33" s="15">
        <v>0</v>
      </c>
      <c r="F33" s="15">
        <v>0</v>
      </c>
    </row>
    <row r="34" spans="1:6" ht="25.5" x14ac:dyDescent="0.2">
      <c r="A34" s="8">
        <v>14030000</v>
      </c>
      <c r="B34" s="9" t="s">
        <v>38</v>
      </c>
      <c r="C34" s="10">
        <f t="shared" si="0"/>
        <v>463178</v>
      </c>
      <c r="D34" s="11">
        <v>463178</v>
      </c>
      <c r="E34" s="11">
        <v>0</v>
      </c>
      <c r="F34" s="11">
        <v>0</v>
      </c>
    </row>
    <row r="35" spans="1:6" x14ac:dyDescent="0.2">
      <c r="A35" s="12">
        <v>14031900</v>
      </c>
      <c r="B35" s="13" t="s">
        <v>37</v>
      </c>
      <c r="C35" s="14">
        <f t="shared" si="0"/>
        <v>463178</v>
      </c>
      <c r="D35" s="15">
        <v>463178</v>
      </c>
      <c r="E35" s="15">
        <v>0</v>
      </c>
      <c r="F35" s="15">
        <v>0</v>
      </c>
    </row>
    <row r="36" spans="1:6" ht="25.5" x14ac:dyDescent="0.2">
      <c r="A36" s="12">
        <v>14040000</v>
      </c>
      <c r="B36" s="13" t="s">
        <v>39</v>
      </c>
      <c r="C36" s="14">
        <f t="shared" si="0"/>
        <v>2025685</v>
      </c>
      <c r="D36" s="15">
        <v>2025685</v>
      </c>
      <c r="E36" s="15">
        <v>0</v>
      </c>
      <c r="F36" s="15">
        <v>0</v>
      </c>
    </row>
    <row r="37" spans="1:6" ht="33" customHeight="1" x14ac:dyDescent="0.2">
      <c r="A37" s="8">
        <v>18000000</v>
      </c>
      <c r="B37" s="9" t="s">
        <v>40</v>
      </c>
      <c r="C37" s="10">
        <f t="shared" si="0"/>
        <v>18784000</v>
      </c>
      <c r="D37" s="11">
        <v>18784000</v>
      </c>
      <c r="E37" s="11">
        <v>0</v>
      </c>
      <c r="F37" s="11">
        <v>0</v>
      </c>
    </row>
    <row r="38" spans="1:6" x14ac:dyDescent="0.2">
      <c r="A38" s="8">
        <v>18010000</v>
      </c>
      <c r="B38" s="9" t="s">
        <v>41</v>
      </c>
      <c r="C38" s="10">
        <f t="shared" si="0"/>
        <v>6833600</v>
      </c>
      <c r="D38" s="11">
        <v>6833600</v>
      </c>
      <c r="E38" s="11">
        <v>0</v>
      </c>
      <c r="F38" s="11">
        <v>0</v>
      </c>
    </row>
    <row r="39" spans="1:6" ht="38.25" x14ac:dyDescent="0.2">
      <c r="A39" s="12">
        <v>18010200</v>
      </c>
      <c r="B39" s="13" t="s">
        <v>42</v>
      </c>
      <c r="C39" s="14">
        <f t="shared" si="0"/>
        <v>38000</v>
      </c>
      <c r="D39" s="15">
        <v>38000</v>
      </c>
      <c r="E39" s="15">
        <v>0</v>
      </c>
      <c r="F39" s="15">
        <v>0</v>
      </c>
    </row>
    <row r="40" spans="1:6" ht="38.25" x14ac:dyDescent="0.2">
      <c r="A40" s="12">
        <v>18010300</v>
      </c>
      <c r="B40" s="13" t="s">
        <v>43</v>
      </c>
      <c r="C40" s="14">
        <f t="shared" si="0"/>
        <v>43400</v>
      </c>
      <c r="D40" s="15">
        <v>43400</v>
      </c>
      <c r="E40" s="15">
        <v>0</v>
      </c>
      <c r="F40" s="15">
        <v>0</v>
      </c>
    </row>
    <row r="41" spans="1:6" ht="38.25" x14ac:dyDescent="0.2">
      <c r="A41" s="12">
        <v>18010400</v>
      </c>
      <c r="B41" s="13" t="s">
        <v>44</v>
      </c>
      <c r="C41" s="14">
        <f t="shared" si="0"/>
        <v>400000</v>
      </c>
      <c r="D41" s="15">
        <v>400000</v>
      </c>
      <c r="E41" s="15">
        <v>0</v>
      </c>
      <c r="F41" s="15">
        <v>0</v>
      </c>
    </row>
    <row r="42" spans="1:6" x14ac:dyDescent="0.2">
      <c r="A42" s="12">
        <v>18010500</v>
      </c>
      <c r="B42" s="13" t="s">
        <v>45</v>
      </c>
      <c r="C42" s="14">
        <f t="shared" si="0"/>
        <v>600000</v>
      </c>
      <c r="D42" s="15">
        <v>600000</v>
      </c>
      <c r="E42" s="15">
        <v>0</v>
      </c>
      <c r="F42" s="15">
        <v>0</v>
      </c>
    </row>
    <row r="43" spans="1:6" x14ac:dyDescent="0.2">
      <c r="A43" s="12">
        <v>18010600</v>
      </c>
      <c r="B43" s="13" t="s">
        <v>46</v>
      </c>
      <c r="C43" s="14">
        <f t="shared" si="0"/>
        <v>3302200</v>
      </c>
      <c r="D43" s="15">
        <v>3302200</v>
      </c>
      <c r="E43" s="15">
        <v>0</v>
      </c>
      <c r="F43" s="15">
        <v>0</v>
      </c>
    </row>
    <row r="44" spans="1:6" x14ac:dyDescent="0.2">
      <c r="A44" s="12">
        <v>18010700</v>
      </c>
      <c r="B44" s="13" t="s">
        <v>47</v>
      </c>
      <c r="C44" s="14">
        <f t="shared" si="0"/>
        <v>1695000</v>
      </c>
      <c r="D44" s="15">
        <v>1695000</v>
      </c>
      <c r="E44" s="15">
        <v>0</v>
      </c>
      <c r="F44" s="15">
        <v>0</v>
      </c>
    </row>
    <row r="45" spans="1:6" x14ac:dyDescent="0.2">
      <c r="A45" s="12">
        <v>18010900</v>
      </c>
      <c r="B45" s="13" t="s">
        <v>48</v>
      </c>
      <c r="C45" s="14">
        <f t="shared" si="0"/>
        <v>730000</v>
      </c>
      <c r="D45" s="15">
        <v>730000</v>
      </c>
      <c r="E45" s="15">
        <v>0</v>
      </c>
      <c r="F45" s="15">
        <v>0</v>
      </c>
    </row>
    <row r="46" spans="1:6" x14ac:dyDescent="0.2">
      <c r="A46" s="12">
        <v>18011100</v>
      </c>
      <c r="B46" s="13" t="s">
        <v>49</v>
      </c>
      <c r="C46" s="14">
        <f t="shared" si="0"/>
        <v>25000</v>
      </c>
      <c r="D46" s="15">
        <v>25000</v>
      </c>
      <c r="E46" s="15">
        <v>0</v>
      </c>
      <c r="F46" s="15">
        <v>0</v>
      </c>
    </row>
    <row r="47" spans="1:6" x14ac:dyDescent="0.2">
      <c r="A47" s="8">
        <v>18050000</v>
      </c>
      <c r="B47" s="9" t="s">
        <v>50</v>
      </c>
      <c r="C47" s="10">
        <f t="shared" si="0"/>
        <v>11950400</v>
      </c>
      <c r="D47" s="11">
        <v>11950400</v>
      </c>
      <c r="E47" s="11">
        <v>0</v>
      </c>
      <c r="F47" s="11">
        <v>0</v>
      </c>
    </row>
    <row r="48" spans="1:6" x14ac:dyDescent="0.2">
      <c r="A48" s="12">
        <v>18050300</v>
      </c>
      <c r="B48" s="13" t="s">
        <v>51</v>
      </c>
      <c r="C48" s="14">
        <f t="shared" si="0"/>
        <v>480500</v>
      </c>
      <c r="D48" s="15">
        <v>480500</v>
      </c>
      <c r="E48" s="15">
        <v>0</v>
      </c>
      <c r="F48" s="15">
        <v>0</v>
      </c>
    </row>
    <row r="49" spans="1:6" x14ac:dyDescent="0.2">
      <c r="A49" s="12">
        <v>18050400</v>
      </c>
      <c r="B49" s="13" t="s">
        <v>52</v>
      </c>
      <c r="C49" s="14">
        <f t="shared" si="0"/>
        <v>3381000</v>
      </c>
      <c r="D49" s="15">
        <v>3381000</v>
      </c>
      <c r="E49" s="15">
        <v>0</v>
      </c>
      <c r="F49" s="15">
        <v>0</v>
      </c>
    </row>
    <row r="50" spans="1:6" ht="43.5" customHeight="1" x14ac:dyDescent="0.2">
      <c r="A50" s="12">
        <v>18050500</v>
      </c>
      <c r="B50" s="13" t="s">
        <v>53</v>
      </c>
      <c r="C50" s="14">
        <f t="shared" si="0"/>
        <v>8088900</v>
      </c>
      <c r="D50" s="15">
        <v>8088900</v>
      </c>
      <c r="E50" s="15">
        <v>0</v>
      </c>
      <c r="F50" s="15">
        <v>0</v>
      </c>
    </row>
    <row r="51" spans="1:6" x14ac:dyDescent="0.2">
      <c r="A51" s="8">
        <v>19000000</v>
      </c>
      <c r="B51" s="9" t="s">
        <v>54</v>
      </c>
      <c r="C51" s="10">
        <f t="shared" si="0"/>
        <v>18400</v>
      </c>
      <c r="D51" s="11">
        <v>0</v>
      </c>
      <c r="E51" s="11">
        <v>18400</v>
      </c>
      <c r="F51" s="11">
        <v>0</v>
      </c>
    </row>
    <row r="52" spans="1:6" x14ac:dyDescent="0.2">
      <c r="A52" s="8">
        <v>19010000</v>
      </c>
      <c r="B52" s="9" t="s">
        <v>55</v>
      </c>
      <c r="C52" s="10">
        <f t="shared" si="0"/>
        <v>18400</v>
      </c>
      <c r="D52" s="11">
        <v>0</v>
      </c>
      <c r="E52" s="11">
        <v>18400</v>
      </c>
      <c r="F52" s="11">
        <v>0</v>
      </c>
    </row>
    <row r="53" spans="1:6" ht="57" customHeight="1" x14ac:dyDescent="0.2">
      <c r="A53" s="12">
        <v>19010100</v>
      </c>
      <c r="B53" s="13" t="s">
        <v>56</v>
      </c>
      <c r="C53" s="14">
        <f t="shared" si="0"/>
        <v>5900</v>
      </c>
      <c r="D53" s="15">
        <v>0</v>
      </c>
      <c r="E53" s="15">
        <v>5900</v>
      </c>
      <c r="F53" s="15">
        <v>0</v>
      </c>
    </row>
    <row r="54" spans="1:6" ht="25.5" x14ac:dyDescent="0.2">
      <c r="A54" s="12">
        <v>19010200</v>
      </c>
      <c r="B54" s="13" t="s">
        <v>57</v>
      </c>
      <c r="C54" s="14">
        <f t="shared" si="0"/>
        <v>7200</v>
      </c>
      <c r="D54" s="15">
        <v>0</v>
      </c>
      <c r="E54" s="15">
        <v>7200</v>
      </c>
      <c r="F54" s="15">
        <v>0</v>
      </c>
    </row>
    <row r="55" spans="1:6" ht="38.25" x14ac:dyDescent="0.2">
      <c r="A55" s="12">
        <v>19010300</v>
      </c>
      <c r="B55" s="13" t="s">
        <v>58</v>
      </c>
      <c r="C55" s="14">
        <f t="shared" si="0"/>
        <v>5300</v>
      </c>
      <c r="D55" s="15">
        <v>0</v>
      </c>
      <c r="E55" s="15">
        <v>5300</v>
      </c>
      <c r="F55" s="15">
        <v>0</v>
      </c>
    </row>
    <row r="56" spans="1:6" x14ac:dyDescent="0.2">
      <c r="A56" s="8">
        <v>20000000</v>
      </c>
      <c r="B56" s="9" t="s">
        <v>59</v>
      </c>
      <c r="C56" s="10">
        <f t="shared" si="0"/>
        <v>1908840</v>
      </c>
      <c r="D56" s="11">
        <v>394040</v>
      </c>
      <c r="E56" s="11">
        <f>E57+E61+E71+E76</f>
        <v>1514800</v>
      </c>
      <c r="F56" s="11">
        <v>0</v>
      </c>
    </row>
    <row r="57" spans="1:6" x14ac:dyDescent="0.2">
      <c r="A57" s="8">
        <v>21000000</v>
      </c>
      <c r="B57" s="9" t="s">
        <v>60</v>
      </c>
      <c r="C57" s="10">
        <f t="shared" si="0"/>
        <v>62740</v>
      </c>
      <c r="D57" s="11">
        <v>62740</v>
      </c>
      <c r="E57" s="11">
        <v>0</v>
      </c>
      <c r="F57" s="11">
        <v>0</v>
      </c>
    </row>
    <row r="58" spans="1:6" x14ac:dyDescent="0.2">
      <c r="A58" s="8">
        <v>21080000</v>
      </c>
      <c r="B58" s="9" t="s">
        <v>61</v>
      </c>
      <c r="C58" s="10">
        <f t="shared" si="0"/>
        <v>62740</v>
      </c>
      <c r="D58" s="11">
        <v>62740</v>
      </c>
      <c r="E58" s="11">
        <v>0</v>
      </c>
      <c r="F58" s="11">
        <v>0</v>
      </c>
    </row>
    <row r="59" spans="1:6" x14ac:dyDescent="0.2">
      <c r="A59" s="12">
        <v>21081100</v>
      </c>
      <c r="B59" s="13" t="s">
        <v>62</v>
      </c>
      <c r="C59" s="14">
        <f t="shared" si="0"/>
        <v>25740</v>
      </c>
      <c r="D59" s="15">
        <v>25740</v>
      </c>
      <c r="E59" s="15">
        <v>0</v>
      </c>
      <c r="F59" s="15">
        <v>0</v>
      </c>
    </row>
    <row r="60" spans="1:6" ht="38.25" x14ac:dyDescent="0.2">
      <c r="A60" s="12">
        <v>21081500</v>
      </c>
      <c r="B60" s="13" t="s">
        <v>63</v>
      </c>
      <c r="C60" s="14">
        <f t="shared" si="0"/>
        <v>37000</v>
      </c>
      <c r="D60" s="15">
        <v>37000</v>
      </c>
      <c r="E60" s="15">
        <v>0</v>
      </c>
      <c r="F60" s="15">
        <v>0</v>
      </c>
    </row>
    <row r="61" spans="1:6" ht="25.5" x14ac:dyDescent="0.2">
      <c r="A61" s="8">
        <v>22000000</v>
      </c>
      <c r="B61" s="9" t="s">
        <v>64</v>
      </c>
      <c r="C61" s="10">
        <f t="shared" si="0"/>
        <v>306300</v>
      </c>
      <c r="D61" s="11">
        <f>D62+D66+D68</f>
        <v>306300</v>
      </c>
      <c r="E61" s="11">
        <v>0</v>
      </c>
      <c r="F61" s="11">
        <v>0</v>
      </c>
    </row>
    <row r="62" spans="1:6" x14ac:dyDescent="0.2">
      <c r="A62" s="8">
        <v>22010000</v>
      </c>
      <c r="B62" s="9" t="s">
        <v>65</v>
      </c>
      <c r="C62" s="10">
        <f t="shared" si="0"/>
        <v>298500</v>
      </c>
      <c r="D62" s="11">
        <v>298500</v>
      </c>
      <c r="E62" s="11">
        <v>0</v>
      </c>
      <c r="F62" s="11">
        <v>0</v>
      </c>
    </row>
    <row r="63" spans="1:6" ht="38.25" x14ac:dyDescent="0.2">
      <c r="A63" s="12">
        <v>22010300</v>
      </c>
      <c r="B63" s="13" t="s">
        <v>66</v>
      </c>
      <c r="C63" s="14">
        <f t="shared" si="0"/>
        <v>24000</v>
      </c>
      <c r="D63" s="15">
        <v>24000</v>
      </c>
      <c r="E63" s="15">
        <v>0</v>
      </c>
      <c r="F63" s="15">
        <v>0</v>
      </c>
    </row>
    <row r="64" spans="1:6" x14ac:dyDescent="0.2">
      <c r="A64" s="12">
        <v>22012500</v>
      </c>
      <c r="B64" s="13" t="s">
        <v>67</v>
      </c>
      <c r="C64" s="14">
        <f t="shared" si="0"/>
        <v>34500</v>
      </c>
      <c r="D64" s="15">
        <v>34500</v>
      </c>
      <c r="E64" s="15">
        <v>0</v>
      </c>
      <c r="F64" s="15">
        <v>0</v>
      </c>
    </row>
    <row r="65" spans="1:6" ht="25.5" x14ac:dyDescent="0.2">
      <c r="A65" s="12">
        <v>22012600</v>
      </c>
      <c r="B65" s="13" t="s">
        <v>68</v>
      </c>
      <c r="C65" s="14">
        <f t="shared" si="0"/>
        <v>240000</v>
      </c>
      <c r="D65" s="15">
        <v>240000</v>
      </c>
      <c r="E65" s="15">
        <v>0</v>
      </c>
      <c r="F65" s="15">
        <v>0</v>
      </c>
    </row>
    <row r="66" spans="1:6" ht="25.5" x14ac:dyDescent="0.2">
      <c r="A66" s="8">
        <v>22080000</v>
      </c>
      <c r="B66" s="9" t="s">
        <v>69</v>
      </c>
      <c r="C66" s="10">
        <f t="shared" si="0"/>
        <v>4700</v>
      </c>
      <c r="D66" s="11">
        <v>4700</v>
      </c>
      <c r="E66" s="11">
        <v>0</v>
      </c>
      <c r="F66" s="11">
        <v>0</v>
      </c>
    </row>
    <row r="67" spans="1:6" ht="38.25" x14ac:dyDescent="0.2">
      <c r="A67" s="12">
        <v>22080400</v>
      </c>
      <c r="B67" s="13" t="s">
        <v>70</v>
      </c>
      <c r="C67" s="14">
        <f t="shared" si="0"/>
        <v>4700</v>
      </c>
      <c r="D67" s="15">
        <v>4700</v>
      </c>
      <c r="E67" s="15">
        <v>0</v>
      </c>
      <c r="F67" s="15">
        <v>0</v>
      </c>
    </row>
    <row r="68" spans="1:6" x14ac:dyDescent="0.2">
      <c r="A68" s="8">
        <v>22090000</v>
      </c>
      <c r="B68" s="9" t="s">
        <v>71</v>
      </c>
      <c r="C68" s="10">
        <f t="shared" si="0"/>
        <v>3100</v>
      </c>
      <c r="D68" s="11">
        <v>3100</v>
      </c>
      <c r="E68" s="11">
        <v>0</v>
      </c>
      <c r="F68" s="11">
        <v>0</v>
      </c>
    </row>
    <row r="69" spans="1:6" ht="38.25" x14ac:dyDescent="0.2">
      <c r="A69" s="12">
        <v>22090100</v>
      </c>
      <c r="B69" s="13" t="s">
        <v>72</v>
      </c>
      <c r="C69" s="14">
        <f t="shared" si="0"/>
        <v>1500</v>
      </c>
      <c r="D69" s="15">
        <v>1500</v>
      </c>
      <c r="E69" s="15">
        <v>0</v>
      </c>
      <c r="F69" s="15">
        <v>0</v>
      </c>
    </row>
    <row r="70" spans="1:6" ht="35.25" customHeight="1" x14ac:dyDescent="0.2">
      <c r="A70" s="12">
        <v>22090400</v>
      </c>
      <c r="B70" s="13" t="s">
        <v>73</v>
      </c>
      <c r="C70" s="14">
        <f t="shared" si="0"/>
        <v>1600</v>
      </c>
      <c r="D70" s="15">
        <v>1600</v>
      </c>
      <c r="E70" s="15">
        <v>0</v>
      </c>
      <c r="F70" s="15">
        <v>0</v>
      </c>
    </row>
    <row r="71" spans="1:6" x14ac:dyDescent="0.2">
      <c r="A71" s="8">
        <v>24000000</v>
      </c>
      <c r="B71" s="9" t="s">
        <v>74</v>
      </c>
      <c r="C71" s="10">
        <f t="shared" si="0"/>
        <v>43000</v>
      </c>
      <c r="D71" s="11">
        <v>25000</v>
      </c>
      <c r="E71" s="11">
        <v>18000</v>
      </c>
      <c r="F71" s="11">
        <v>0</v>
      </c>
    </row>
    <row r="72" spans="1:6" x14ac:dyDescent="0.2">
      <c r="A72" s="8">
        <v>24060000</v>
      </c>
      <c r="B72" s="9" t="s">
        <v>61</v>
      </c>
      <c r="C72" s="10">
        <f t="shared" si="0"/>
        <v>43000</v>
      </c>
      <c r="D72" s="11">
        <v>25000</v>
      </c>
      <c r="E72" s="11">
        <v>18000</v>
      </c>
      <c r="F72" s="11">
        <v>0</v>
      </c>
    </row>
    <row r="73" spans="1:6" x14ac:dyDescent="0.2">
      <c r="A73" s="12">
        <v>24060300</v>
      </c>
      <c r="B73" s="13" t="s">
        <v>61</v>
      </c>
      <c r="C73" s="14">
        <f t="shared" si="0"/>
        <v>37000</v>
      </c>
      <c r="D73" s="15">
        <v>19000</v>
      </c>
      <c r="E73" s="15">
        <v>18000</v>
      </c>
      <c r="F73" s="15">
        <v>0</v>
      </c>
    </row>
    <row r="74" spans="1:6" ht="38.25" x14ac:dyDescent="0.2">
      <c r="A74" s="339">
        <v>24062100</v>
      </c>
      <c r="B74" s="13" t="s">
        <v>351</v>
      </c>
      <c r="C74" s="14">
        <v>0</v>
      </c>
      <c r="D74" s="15">
        <v>0</v>
      </c>
      <c r="E74" s="15">
        <v>18000</v>
      </c>
      <c r="F74" s="15"/>
    </row>
    <row r="75" spans="1:6" ht="60" customHeight="1" x14ac:dyDescent="0.2">
      <c r="A75" s="12">
        <v>24062200</v>
      </c>
      <c r="B75" s="13" t="s">
        <v>75</v>
      </c>
      <c r="C75" s="14">
        <f t="shared" si="0"/>
        <v>6000</v>
      </c>
      <c r="D75" s="15">
        <v>6000</v>
      </c>
      <c r="E75" s="15">
        <v>0</v>
      </c>
      <c r="F75" s="15">
        <v>0</v>
      </c>
    </row>
    <row r="76" spans="1:6" x14ac:dyDescent="0.2">
      <c r="A76" s="8">
        <v>25000000</v>
      </c>
      <c r="B76" s="9" t="s">
        <v>76</v>
      </c>
      <c r="C76" s="10">
        <f t="shared" si="0"/>
        <v>1496800</v>
      </c>
      <c r="D76" s="11">
        <v>0</v>
      </c>
      <c r="E76" s="11">
        <v>1496800</v>
      </c>
      <c r="F76" s="11">
        <v>0</v>
      </c>
    </row>
    <row r="77" spans="1:6" ht="25.5" x14ac:dyDescent="0.2">
      <c r="A77" s="8">
        <v>25010000</v>
      </c>
      <c r="B77" s="9" t="s">
        <v>77</v>
      </c>
      <c r="C77" s="10">
        <f t="shared" si="0"/>
        <v>1496800</v>
      </c>
      <c r="D77" s="11">
        <v>0</v>
      </c>
      <c r="E77" s="11">
        <v>1496800</v>
      </c>
      <c r="F77" s="11">
        <v>0</v>
      </c>
    </row>
    <row r="78" spans="1:6" ht="25.5" x14ac:dyDescent="0.2">
      <c r="A78" s="12">
        <v>25010100</v>
      </c>
      <c r="B78" s="13" t="s">
        <v>78</v>
      </c>
      <c r="C78" s="14">
        <f t="shared" si="0"/>
        <v>1336800</v>
      </c>
      <c r="D78" s="15">
        <v>0</v>
      </c>
      <c r="E78" s="15">
        <v>1336800</v>
      </c>
      <c r="F78" s="15">
        <v>0</v>
      </c>
    </row>
    <row r="79" spans="1:6" ht="38.25" x14ac:dyDescent="0.2">
      <c r="A79" s="12">
        <v>25010300</v>
      </c>
      <c r="B79" s="13" t="s">
        <v>79</v>
      </c>
      <c r="C79" s="14">
        <f t="shared" si="0"/>
        <v>160000</v>
      </c>
      <c r="D79" s="15">
        <v>0</v>
      </c>
      <c r="E79" s="15">
        <v>160000</v>
      </c>
      <c r="F79" s="15">
        <v>0</v>
      </c>
    </row>
    <row r="80" spans="1:6" x14ac:dyDescent="0.2">
      <c r="A80" s="16"/>
      <c r="B80" s="17" t="s">
        <v>80</v>
      </c>
      <c r="C80" s="10">
        <f t="shared" ref="C80:C91" si="1">D80+E80</f>
        <v>82000300</v>
      </c>
      <c r="D80" s="10">
        <f>D15+D56</f>
        <v>80467100</v>
      </c>
      <c r="E80" s="10">
        <f>E15+E56</f>
        <v>1533200</v>
      </c>
      <c r="F80" s="10">
        <v>0</v>
      </c>
    </row>
    <row r="81" spans="1:7" x14ac:dyDescent="0.2">
      <c r="A81" s="8">
        <v>40000000</v>
      </c>
      <c r="B81" s="9" t="s">
        <v>81</v>
      </c>
      <c r="C81" s="10">
        <f t="shared" si="1"/>
        <v>32370410</v>
      </c>
      <c r="D81" s="11">
        <f>D82</f>
        <v>32370410</v>
      </c>
      <c r="E81" s="11">
        <v>0</v>
      </c>
      <c r="F81" s="11">
        <v>0</v>
      </c>
    </row>
    <row r="82" spans="1:7" x14ac:dyDescent="0.2">
      <c r="A82" s="8">
        <v>41000000</v>
      </c>
      <c r="B82" s="9" t="s">
        <v>82</v>
      </c>
      <c r="C82" s="10">
        <f t="shared" si="1"/>
        <v>32370410</v>
      </c>
      <c r="D82" s="11">
        <f>D83+D85+D89</f>
        <v>32370410</v>
      </c>
      <c r="E82" s="11">
        <v>0</v>
      </c>
      <c r="F82" s="11">
        <v>0</v>
      </c>
    </row>
    <row r="83" spans="1:7" x14ac:dyDescent="0.2">
      <c r="A83" s="8">
        <v>41030000</v>
      </c>
      <c r="B83" s="9" t="s">
        <v>83</v>
      </c>
      <c r="C83" s="10">
        <f t="shared" si="1"/>
        <v>30977200</v>
      </c>
      <c r="D83" s="11">
        <v>30977200</v>
      </c>
      <c r="E83" s="11">
        <v>0</v>
      </c>
      <c r="F83" s="11">
        <v>0</v>
      </c>
    </row>
    <row r="84" spans="1:7" ht="19.5" customHeight="1" x14ac:dyDescent="0.2">
      <c r="A84" s="12">
        <v>41033900</v>
      </c>
      <c r="B84" s="13" t="s">
        <v>84</v>
      </c>
      <c r="C84" s="14">
        <f t="shared" si="1"/>
        <v>30977200</v>
      </c>
      <c r="D84" s="15">
        <v>30977200</v>
      </c>
      <c r="E84" s="15">
        <v>0</v>
      </c>
      <c r="F84" s="15">
        <v>0</v>
      </c>
    </row>
    <row r="85" spans="1:7" x14ac:dyDescent="0.2">
      <c r="A85" s="8">
        <v>41050000</v>
      </c>
      <c r="B85" s="9" t="s">
        <v>85</v>
      </c>
      <c r="C85" s="10">
        <f t="shared" si="1"/>
        <v>1366900</v>
      </c>
      <c r="D85" s="11">
        <f>D86+D88+D87</f>
        <v>1366900</v>
      </c>
      <c r="E85" s="11">
        <v>0</v>
      </c>
      <c r="F85" s="11">
        <v>0</v>
      </c>
    </row>
    <row r="86" spans="1:7" ht="32.25" customHeight="1" x14ac:dyDescent="0.2">
      <c r="A86" s="12">
        <v>41051000</v>
      </c>
      <c r="B86" s="13" t="s">
        <v>86</v>
      </c>
      <c r="C86" s="14">
        <f t="shared" si="1"/>
        <v>1107400</v>
      </c>
      <c r="D86" s="15">
        <v>1107400</v>
      </c>
      <c r="E86" s="269">
        <v>0</v>
      </c>
      <c r="F86" s="269">
        <v>0</v>
      </c>
    </row>
    <row r="87" spans="1:7" ht="40.5" customHeight="1" x14ac:dyDescent="0.2">
      <c r="A87" s="12">
        <v>41051700</v>
      </c>
      <c r="B87" s="92" t="s">
        <v>123</v>
      </c>
      <c r="C87" s="14">
        <v>32700</v>
      </c>
      <c r="D87" s="15">
        <v>32700</v>
      </c>
      <c r="E87" s="15"/>
      <c r="F87" s="15"/>
      <c r="G87" s="268"/>
    </row>
    <row r="88" spans="1:7" ht="38.25" x14ac:dyDescent="0.2">
      <c r="A88" s="12">
        <v>41051200</v>
      </c>
      <c r="B88" s="13" t="s">
        <v>87</v>
      </c>
      <c r="C88" s="14">
        <f t="shared" si="1"/>
        <v>226800</v>
      </c>
      <c r="D88" s="15">
        <v>226800</v>
      </c>
      <c r="E88" s="270">
        <v>0</v>
      </c>
      <c r="F88" s="270">
        <v>0</v>
      </c>
    </row>
    <row r="89" spans="1:7" x14ac:dyDescent="0.2">
      <c r="A89" s="8">
        <v>41040000</v>
      </c>
      <c r="B89" s="9" t="s">
        <v>122</v>
      </c>
      <c r="C89" s="10">
        <f>C90</f>
        <v>26310</v>
      </c>
      <c r="D89" s="96">
        <f>D90</f>
        <v>26310</v>
      </c>
      <c r="E89" s="15"/>
      <c r="F89" s="15"/>
    </row>
    <row r="90" spans="1:7" x14ac:dyDescent="0.2">
      <c r="A90" s="12">
        <v>41040400</v>
      </c>
      <c r="B90" s="92" t="s">
        <v>121</v>
      </c>
      <c r="C90" s="14">
        <v>26310</v>
      </c>
      <c r="D90" s="15">
        <v>26310</v>
      </c>
      <c r="E90" s="15"/>
      <c r="F90" s="15"/>
    </row>
    <row r="91" spans="1:7" x14ac:dyDescent="0.2">
      <c r="A91" s="18" t="s">
        <v>6</v>
      </c>
      <c r="B91" s="17" t="s">
        <v>88</v>
      </c>
      <c r="C91" s="10">
        <f t="shared" si="1"/>
        <v>114370710</v>
      </c>
      <c r="D91" s="10">
        <f>D80+D81</f>
        <v>112837510</v>
      </c>
      <c r="E91" s="10">
        <f>E80+E81</f>
        <v>1533200</v>
      </c>
      <c r="F91" s="10">
        <v>0</v>
      </c>
    </row>
    <row r="93" spans="1:7" x14ac:dyDescent="0.2">
      <c r="C93" s="99"/>
    </row>
    <row r="94" spans="1:7" x14ac:dyDescent="0.2">
      <c r="B94" s="19" t="s">
        <v>7</v>
      </c>
      <c r="E94" s="20" t="s">
        <v>11</v>
      </c>
    </row>
  </sheetData>
  <mergeCells count="17">
    <mergeCell ref="C1:F1"/>
    <mergeCell ref="C2:F2"/>
    <mergeCell ref="C4:F4"/>
    <mergeCell ref="G4:J4"/>
    <mergeCell ref="D5:F5"/>
    <mergeCell ref="G5:J5"/>
    <mergeCell ref="C3:F3"/>
    <mergeCell ref="A7:F7"/>
    <mergeCell ref="A11:A13"/>
    <mergeCell ref="B11:B13"/>
    <mergeCell ref="C11:C13"/>
    <mergeCell ref="D11:D13"/>
    <mergeCell ref="E11:F11"/>
    <mergeCell ref="E12:E13"/>
    <mergeCell ref="F12:F13"/>
    <mergeCell ref="B9:F9"/>
    <mergeCell ref="A8:F8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F32" sqref="F32"/>
    </sheetView>
  </sheetViews>
  <sheetFormatPr defaultRowHeight="12.75" x14ac:dyDescent="0.2"/>
  <cols>
    <col min="1" max="1" width="9.7109375" style="342" customWidth="1"/>
    <col min="2" max="2" width="43.140625" style="342" customWidth="1"/>
    <col min="3" max="3" width="17.7109375" style="342" customWidth="1"/>
    <col min="4" max="4" width="7.140625" style="342" customWidth="1"/>
    <col min="5" max="5" width="9.140625" style="342" customWidth="1"/>
    <col min="6" max="7" width="17.7109375" style="342" customWidth="1"/>
    <col min="8" max="16384" width="9.140625" style="342"/>
  </cols>
  <sheetData>
    <row r="1" spans="1:13" x14ac:dyDescent="0.2">
      <c r="D1" s="433" t="s">
        <v>374</v>
      </c>
      <c r="E1" s="433"/>
    </row>
    <row r="2" spans="1:13" ht="27" customHeight="1" x14ac:dyDescent="0.2">
      <c r="D2" s="420" t="s">
        <v>392</v>
      </c>
      <c r="E2" s="420"/>
      <c r="F2" s="420"/>
      <c r="G2" s="420"/>
    </row>
    <row r="3" spans="1:13" s="81" customFormat="1" ht="26.25" customHeight="1" x14ac:dyDescent="0.2">
      <c r="A3" s="1"/>
      <c r="B3" s="1"/>
      <c r="C3" s="1"/>
      <c r="D3" s="423" t="s">
        <v>14</v>
      </c>
      <c r="E3" s="423"/>
      <c r="F3" s="423"/>
      <c r="G3" s="423"/>
      <c r="H3" s="355"/>
      <c r="I3" s="355"/>
      <c r="J3" s="26"/>
      <c r="K3" s="26"/>
      <c r="L3" s="4"/>
    </row>
    <row r="4" spans="1:13" s="81" customFormat="1" ht="24" customHeight="1" x14ac:dyDescent="0.2">
      <c r="A4" s="1"/>
      <c r="B4" s="1"/>
      <c r="C4" s="1"/>
      <c r="D4" s="424" t="s">
        <v>10</v>
      </c>
      <c r="E4" s="424"/>
      <c r="F4" s="424"/>
      <c r="G4" s="424"/>
      <c r="H4" s="355"/>
      <c r="I4" s="356"/>
      <c r="J4" s="342"/>
      <c r="K4" s="26"/>
      <c r="L4" s="4"/>
    </row>
    <row r="5" spans="1:13" x14ac:dyDescent="0.2">
      <c r="E5" s="355"/>
      <c r="F5" s="355"/>
      <c r="G5" s="355"/>
      <c r="H5" s="355"/>
      <c r="I5" s="355"/>
    </row>
    <row r="6" spans="1:13" s="81" customFormat="1" ht="25.5" customHeight="1" x14ac:dyDescent="0.2">
      <c r="A6" s="434" t="s">
        <v>373</v>
      </c>
      <c r="B6" s="435"/>
      <c r="C6" s="435"/>
      <c r="D6" s="435"/>
      <c r="E6" s="435"/>
      <c r="F6" s="435"/>
      <c r="G6" s="435"/>
    </row>
    <row r="7" spans="1:13" s="81" customFormat="1" ht="25.5" customHeight="1" x14ac:dyDescent="0.2">
      <c r="A7" s="353" t="s">
        <v>8</v>
      </c>
      <c r="B7" s="178"/>
      <c r="C7" s="178"/>
      <c r="D7" s="178"/>
      <c r="E7" s="178"/>
      <c r="F7" s="178"/>
      <c r="G7" s="178"/>
    </row>
    <row r="8" spans="1:13" s="81" customFormat="1" x14ac:dyDescent="0.2">
      <c r="A8" s="352" t="s">
        <v>127</v>
      </c>
      <c r="B8" s="1"/>
      <c r="C8" s="1"/>
      <c r="D8" s="1"/>
      <c r="E8" s="1"/>
      <c r="F8" s="1"/>
      <c r="G8" s="183" t="s">
        <v>16</v>
      </c>
    </row>
    <row r="9" spans="1:13" s="81" customFormat="1" x14ac:dyDescent="0.2">
      <c r="A9" s="429" t="s">
        <v>17</v>
      </c>
      <c r="B9" s="429" t="s">
        <v>372</v>
      </c>
      <c r="C9" s="436" t="s">
        <v>1</v>
      </c>
      <c r="D9" s="437" t="s">
        <v>2</v>
      </c>
      <c r="E9" s="438"/>
      <c r="F9" s="429" t="s">
        <v>3</v>
      </c>
      <c r="G9" s="429"/>
    </row>
    <row r="10" spans="1:13" s="81" customFormat="1" x14ac:dyDescent="0.2">
      <c r="A10" s="429"/>
      <c r="B10" s="429"/>
      <c r="C10" s="429"/>
      <c r="D10" s="439"/>
      <c r="E10" s="440"/>
      <c r="F10" s="429" t="s">
        <v>4</v>
      </c>
      <c r="G10" s="429" t="s">
        <v>5</v>
      </c>
    </row>
    <row r="11" spans="1:13" s="81" customFormat="1" x14ac:dyDescent="0.2">
      <c r="A11" s="429"/>
      <c r="B11" s="429"/>
      <c r="C11" s="429"/>
      <c r="D11" s="441"/>
      <c r="E11" s="442"/>
      <c r="F11" s="429"/>
      <c r="G11" s="429"/>
      <c r="M11" s="342"/>
    </row>
    <row r="12" spans="1:13" s="81" customFormat="1" x14ac:dyDescent="0.2">
      <c r="A12" s="184">
        <v>1</v>
      </c>
      <c r="B12" s="184">
        <v>2</v>
      </c>
      <c r="C12" s="350">
        <v>3</v>
      </c>
      <c r="D12" s="443">
        <v>4</v>
      </c>
      <c r="E12" s="444"/>
      <c r="F12" s="184">
        <v>5</v>
      </c>
      <c r="G12" s="184">
        <v>6</v>
      </c>
    </row>
    <row r="13" spans="1:13" s="81" customFormat="1" ht="21" customHeight="1" x14ac:dyDescent="0.2">
      <c r="A13" s="430" t="s">
        <v>371</v>
      </c>
      <c r="B13" s="431"/>
      <c r="C13" s="431"/>
      <c r="D13" s="431"/>
      <c r="E13" s="431"/>
      <c r="F13" s="431"/>
      <c r="G13" s="432"/>
    </row>
    <row r="14" spans="1:13" s="81" customFormat="1" x14ac:dyDescent="0.2">
      <c r="A14" s="187">
        <v>200000</v>
      </c>
      <c r="B14" s="188" t="s">
        <v>370</v>
      </c>
      <c r="C14" s="343">
        <v>7060699.8200000003</v>
      </c>
      <c r="D14" s="425">
        <v>-561300</v>
      </c>
      <c r="E14" s="426"/>
      <c r="F14" s="349">
        <v>7621999.8200000003</v>
      </c>
      <c r="G14" s="349">
        <v>7350000</v>
      </c>
    </row>
    <row r="15" spans="1:13" s="81" customFormat="1" x14ac:dyDescent="0.2">
      <c r="A15" s="187">
        <v>203000</v>
      </c>
      <c r="B15" s="188" t="s">
        <v>369</v>
      </c>
      <c r="C15" s="343">
        <f>D15+F15</f>
        <v>0</v>
      </c>
      <c r="D15" s="425">
        <v>0</v>
      </c>
      <c r="E15" s="426"/>
      <c r="F15" s="349">
        <v>0</v>
      </c>
      <c r="G15" s="349">
        <v>0</v>
      </c>
    </row>
    <row r="16" spans="1:13" s="81" customFormat="1" x14ac:dyDescent="0.2">
      <c r="A16" s="348">
        <v>203410</v>
      </c>
      <c r="B16" s="192" t="s">
        <v>368</v>
      </c>
      <c r="C16" s="347">
        <f>D16+F16</f>
        <v>0</v>
      </c>
      <c r="D16" s="427">
        <v>0</v>
      </c>
      <c r="E16" s="428"/>
      <c r="F16" s="346">
        <v>0</v>
      </c>
      <c r="G16" s="346">
        <v>0</v>
      </c>
    </row>
    <row r="17" spans="1:7" s="81" customFormat="1" ht="25.5" x14ac:dyDescent="0.2">
      <c r="A17" s="187">
        <v>205000</v>
      </c>
      <c r="B17" s="188" t="s">
        <v>367</v>
      </c>
      <c r="C17" s="343">
        <f>D17+F17</f>
        <v>20999.82</v>
      </c>
      <c r="D17" s="425">
        <v>0</v>
      </c>
      <c r="E17" s="426"/>
      <c r="F17" s="349">
        <v>20999.82</v>
      </c>
      <c r="G17" s="349">
        <v>0</v>
      </c>
    </row>
    <row r="18" spans="1:7" s="81" customFormat="1" x14ac:dyDescent="0.2">
      <c r="A18" s="348">
        <v>205100</v>
      </c>
      <c r="B18" s="192" t="s">
        <v>362</v>
      </c>
      <c r="C18" s="347">
        <f>D18+F18</f>
        <v>450335.63</v>
      </c>
      <c r="D18" s="427">
        <v>0</v>
      </c>
      <c r="E18" s="428"/>
      <c r="F18" s="346">
        <v>450335.63</v>
      </c>
      <c r="G18" s="346">
        <v>0</v>
      </c>
    </row>
    <row r="19" spans="1:7" s="81" customFormat="1" x14ac:dyDescent="0.2">
      <c r="A19" s="348">
        <v>205200</v>
      </c>
      <c r="B19" s="192" t="s">
        <v>361</v>
      </c>
      <c r="C19" s="347">
        <f>D19+F19</f>
        <v>429335.81</v>
      </c>
      <c r="D19" s="427">
        <v>0</v>
      </c>
      <c r="E19" s="428"/>
      <c r="F19" s="346">
        <v>429335.81</v>
      </c>
      <c r="G19" s="346">
        <v>0</v>
      </c>
    </row>
    <row r="20" spans="1:7" s="81" customFormat="1" ht="25.5" x14ac:dyDescent="0.2">
      <c r="A20" s="187">
        <v>208000</v>
      </c>
      <c r="B20" s="188" t="s">
        <v>366</v>
      </c>
      <c r="C20" s="343">
        <v>7039700</v>
      </c>
      <c r="D20" s="425">
        <v>-561300</v>
      </c>
      <c r="E20" s="426"/>
      <c r="F20" s="349">
        <v>7601000</v>
      </c>
      <c r="G20" s="349">
        <v>7350000</v>
      </c>
    </row>
    <row r="21" spans="1:7" s="81" customFormat="1" x14ac:dyDescent="0.2">
      <c r="A21" s="348">
        <v>208100</v>
      </c>
      <c r="B21" s="192" t="s">
        <v>362</v>
      </c>
      <c r="C21" s="347">
        <v>10915849.529999999</v>
      </c>
      <c r="D21" s="427">
        <v>10232669.550000001</v>
      </c>
      <c r="E21" s="428"/>
      <c r="F21" s="346">
        <v>683179.98</v>
      </c>
      <c r="G21" s="346">
        <v>0</v>
      </c>
    </row>
    <row r="22" spans="1:7" s="81" customFormat="1" x14ac:dyDescent="0.2">
      <c r="A22" s="348">
        <v>208200</v>
      </c>
      <c r="B22" s="192" t="s">
        <v>361</v>
      </c>
      <c r="C22" s="347">
        <v>3876149.53</v>
      </c>
      <c r="D22" s="427">
        <v>3443969.55</v>
      </c>
      <c r="E22" s="428"/>
      <c r="F22" s="346">
        <v>432179.98</v>
      </c>
      <c r="G22" s="346">
        <v>0</v>
      </c>
    </row>
    <row r="23" spans="1:7" s="81" customFormat="1" ht="38.25" x14ac:dyDescent="0.2">
      <c r="A23" s="348">
        <v>208400</v>
      </c>
      <c r="B23" s="192" t="s">
        <v>360</v>
      </c>
      <c r="C23" s="347">
        <f>D23+F23</f>
        <v>0</v>
      </c>
      <c r="D23" s="427">
        <v>-7350000</v>
      </c>
      <c r="E23" s="428"/>
      <c r="F23" s="346">
        <v>7350000</v>
      </c>
      <c r="G23" s="346">
        <v>7350000</v>
      </c>
    </row>
    <row r="24" spans="1:7" s="81" customFormat="1" x14ac:dyDescent="0.2">
      <c r="A24" s="345" t="s">
        <v>6</v>
      </c>
      <c r="B24" s="344" t="s">
        <v>359</v>
      </c>
      <c r="C24" s="343">
        <f>D24+F24</f>
        <v>7060699.8200000003</v>
      </c>
      <c r="D24" s="421">
        <v>-561300</v>
      </c>
      <c r="E24" s="422"/>
      <c r="F24" s="343">
        <v>7621999.8200000003</v>
      </c>
      <c r="G24" s="343">
        <v>7350000</v>
      </c>
    </row>
    <row r="25" spans="1:7" s="81" customFormat="1" ht="21" customHeight="1" x14ac:dyDescent="0.2">
      <c r="A25" s="430" t="s">
        <v>365</v>
      </c>
      <c r="B25" s="431"/>
      <c r="C25" s="431"/>
      <c r="D25" s="431"/>
      <c r="E25" s="431"/>
      <c r="F25" s="431"/>
      <c r="G25" s="432"/>
    </row>
    <row r="26" spans="1:7" s="81" customFormat="1" x14ac:dyDescent="0.2">
      <c r="A26" s="187">
        <v>600000</v>
      </c>
      <c r="B26" s="188" t="s">
        <v>364</v>
      </c>
      <c r="C26" s="343">
        <v>7005700</v>
      </c>
      <c r="D26" s="425">
        <v>-561300</v>
      </c>
      <c r="E26" s="426"/>
      <c r="F26" s="349">
        <v>7621999.8200000003</v>
      </c>
      <c r="G26" s="349">
        <v>7350000</v>
      </c>
    </row>
    <row r="27" spans="1:7" s="81" customFormat="1" x14ac:dyDescent="0.2">
      <c r="A27" s="187">
        <v>602000</v>
      </c>
      <c r="B27" s="188" t="s">
        <v>363</v>
      </c>
      <c r="C27" s="343">
        <v>7005700</v>
      </c>
      <c r="D27" s="425">
        <v>-561300</v>
      </c>
      <c r="E27" s="426"/>
      <c r="F27" s="349">
        <v>7621999.8200000003</v>
      </c>
      <c r="G27" s="349">
        <v>7350000</v>
      </c>
    </row>
    <row r="28" spans="1:7" s="81" customFormat="1" x14ac:dyDescent="0.2">
      <c r="A28" s="348">
        <v>602100</v>
      </c>
      <c r="B28" s="192" t="s">
        <v>362</v>
      </c>
      <c r="C28" s="347">
        <f>D28+F28</f>
        <v>11366185.16</v>
      </c>
      <c r="D28" s="427">
        <v>10232669.550000001</v>
      </c>
      <c r="E28" s="428"/>
      <c r="F28" s="346">
        <v>1133515.6100000001</v>
      </c>
      <c r="G28" s="346">
        <v>0</v>
      </c>
    </row>
    <row r="29" spans="1:7" s="81" customFormat="1" x14ac:dyDescent="0.2">
      <c r="A29" s="348">
        <v>602200</v>
      </c>
      <c r="B29" s="192" t="s">
        <v>361</v>
      </c>
      <c r="C29" s="347">
        <v>4305485.34</v>
      </c>
      <c r="D29" s="427">
        <v>3443969.55</v>
      </c>
      <c r="E29" s="428"/>
      <c r="F29" s="346">
        <v>861515.79</v>
      </c>
      <c r="G29" s="346">
        <v>0</v>
      </c>
    </row>
    <row r="30" spans="1:7" s="81" customFormat="1" ht="38.25" x14ac:dyDescent="0.2">
      <c r="A30" s="348">
        <v>602400</v>
      </c>
      <c r="B30" s="192" t="s">
        <v>360</v>
      </c>
      <c r="C30" s="347">
        <f>D30+F30</f>
        <v>0</v>
      </c>
      <c r="D30" s="427">
        <v>-7350000</v>
      </c>
      <c r="E30" s="428"/>
      <c r="F30" s="346">
        <v>7350000</v>
      </c>
      <c r="G30" s="346">
        <v>7350000</v>
      </c>
    </row>
    <row r="31" spans="1:7" s="81" customFormat="1" x14ac:dyDescent="0.2">
      <c r="A31" s="345" t="s">
        <v>6</v>
      </c>
      <c r="B31" s="344" t="s">
        <v>359</v>
      </c>
      <c r="C31" s="343">
        <v>7060699.8200000003</v>
      </c>
      <c r="D31" s="421">
        <v>-561300</v>
      </c>
      <c r="E31" s="422"/>
      <c r="F31" s="343">
        <v>7621999.8200000003</v>
      </c>
      <c r="G31" s="343">
        <v>7350000</v>
      </c>
    </row>
    <row r="32" spans="1:7" s="81" customFormat="1" x14ac:dyDescent="0.2">
      <c r="A32" s="1"/>
      <c r="B32" s="1"/>
      <c r="C32" s="1"/>
      <c r="D32" s="1"/>
      <c r="E32" s="1"/>
      <c r="F32" s="1"/>
      <c r="G32" s="1"/>
    </row>
    <row r="33" spans="1:7" s="81" customFormat="1" x14ac:dyDescent="0.2">
      <c r="A33" s="1"/>
      <c r="B33" s="1"/>
      <c r="C33" s="1"/>
      <c r="D33" s="1"/>
      <c r="E33" s="1"/>
      <c r="F33" s="1"/>
      <c r="G33" s="1"/>
    </row>
    <row r="34" spans="1:7" s="81" customFormat="1" x14ac:dyDescent="0.2">
      <c r="A34" s="1"/>
      <c r="B34" s="176" t="s">
        <v>7</v>
      </c>
      <c r="C34" s="1"/>
      <c r="D34" s="1"/>
      <c r="E34" s="1"/>
      <c r="F34" s="176" t="s">
        <v>358</v>
      </c>
      <c r="G34" s="1"/>
    </row>
  </sheetData>
  <mergeCells count="32">
    <mergeCell ref="F10:F11"/>
    <mergeCell ref="G10:G11"/>
    <mergeCell ref="A13:G13"/>
    <mergeCell ref="D1:E1"/>
    <mergeCell ref="A25:G25"/>
    <mergeCell ref="A6:G6"/>
    <mergeCell ref="A9:A11"/>
    <mergeCell ref="B9:B11"/>
    <mergeCell ref="C9:C11"/>
    <mergeCell ref="F9:G9"/>
    <mergeCell ref="D9:E11"/>
    <mergeCell ref="D12:E12"/>
    <mergeCell ref="D14:E14"/>
    <mergeCell ref="D17:E17"/>
    <mergeCell ref="D21:E21"/>
    <mergeCell ref="D22:E22"/>
    <mergeCell ref="D31:E31"/>
    <mergeCell ref="D2:G2"/>
    <mergeCell ref="D3:G3"/>
    <mergeCell ref="D4:G4"/>
    <mergeCell ref="D26:E26"/>
    <mergeCell ref="D27:E27"/>
    <mergeCell ref="D28:E28"/>
    <mergeCell ref="D29:E29"/>
    <mergeCell ref="D30:E30"/>
    <mergeCell ref="D20:E20"/>
    <mergeCell ref="D23:E23"/>
    <mergeCell ref="D24:E24"/>
    <mergeCell ref="D15:E15"/>
    <mergeCell ref="D16:E16"/>
    <mergeCell ref="D18:E18"/>
    <mergeCell ref="D19:E19"/>
  </mergeCells>
  <pageMargins left="0.59055118110236227" right="0.59055118110236227" top="0.39370078740157483" bottom="0.39370078740157483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opLeftCell="A88" zoomScaleNormal="100" workbookViewId="0">
      <selection activeCell="Q38" sqref="Q38"/>
    </sheetView>
  </sheetViews>
  <sheetFormatPr defaultRowHeight="12.75" x14ac:dyDescent="0.2"/>
  <cols>
    <col min="1" max="3" width="10.42578125" style="101" customWidth="1"/>
    <col min="4" max="4" width="39.5703125" style="101" customWidth="1"/>
    <col min="5" max="5" width="14.140625" style="101" customWidth="1"/>
    <col min="6" max="6" width="13.85546875" style="101" customWidth="1"/>
    <col min="7" max="7" width="14.7109375" style="101" customWidth="1"/>
    <col min="8" max="8" width="14" style="101" customWidth="1"/>
    <col min="9" max="9" width="11.85546875" style="101" customWidth="1"/>
    <col min="10" max="10" width="13" style="101" customWidth="1"/>
    <col min="11" max="14" width="11.85546875" style="101" customWidth="1"/>
    <col min="15" max="15" width="12.42578125" style="101" customWidth="1"/>
    <col min="16" max="16" width="17.42578125" style="101" customWidth="1"/>
    <col min="17" max="17" width="16.7109375" style="101" customWidth="1"/>
    <col min="18" max="18" width="10" style="101" bestFit="1" customWidth="1"/>
    <col min="19" max="16384" width="9.140625" style="101"/>
  </cols>
  <sheetData>
    <row r="1" spans="1:16" x14ac:dyDescent="0.2">
      <c r="L1" s="340" t="s">
        <v>349</v>
      </c>
    </row>
    <row r="2" spans="1:16" x14ac:dyDescent="0.2">
      <c r="L2" s="447" t="s">
        <v>375</v>
      </c>
      <c r="M2" s="448"/>
      <c r="N2" s="448"/>
      <c r="O2" s="448"/>
      <c r="P2" s="448"/>
    </row>
    <row r="3" spans="1:16" ht="13.5" customHeight="1" x14ac:dyDescent="0.2">
      <c r="L3" s="103" t="s">
        <v>14</v>
      </c>
      <c r="M3" s="103"/>
      <c r="N3" s="103"/>
      <c r="O3" s="103"/>
      <c r="P3" s="103"/>
    </row>
    <row r="4" spans="1:16" ht="13.5" customHeight="1" x14ac:dyDescent="0.2">
      <c r="L4" s="103" t="s">
        <v>10</v>
      </c>
      <c r="M4" s="103"/>
      <c r="N4" s="103"/>
      <c r="O4" s="103"/>
      <c r="P4" s="103"/>
    </row>
    <row r="5" spans="1:16" ht="13.5" customHeight="1" x14ac:dyDescent="0.2">
      <c r="L5" s="449"/>
      <c r="M5" s="449"/>
      <c r="N5" s="449"/>
      <c r="O5" s="449"/>
      <c r="P5" s="449"/>
    </row>
    <row r="7" spans="1:16" x14ac:dyDescent="0.2">
      <c r="A7" s="450" t="s">
        <v>124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1:16" x14ac:dyDescent="0.2">
      <c r="A8" s="450" t="s">
        <v>125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</row>
    <row r="9" spans="1:16" x14ac:dyDescent="0.2">
      <c r="A9" s="104" t="s">
        <v>8</v>
      </c>
      <c r="B9" s="105"/>
      <c r="C9" s="105"/>
      <c r="D9" s="450" t="s">
        <v>126</v>
      </c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105"/>
      <c r="P9" s="105"/>
    </row>
    <row r="10" spans="1:16" x14ac:dyDescent="0.2">
      <c r="A10" s="106" t="s">
        <v>127</v>
      </c>
      <c r="G10" s="107" t="s">
        <v>112</v>
      </c>
      <c r="H10" s="107"/>
      <c r="P10" s="108" t="s">
        <v>128</v>
      </c>
    </row>
    <row r="11" spans="1:16" x14ac:dyDescent="0.2">
      <c r="A11" s="445" t="s">
        <v>129</v>
      </c>
      <c r="B11" s="445" t="s">
        <v>130</v>
      </c>
      <c r="C11" s="445" t="s">
        <v>131</v>
      </c>
      <c r="D11" s="446" t="s">
        <v>132</v>
      </c>
      <c r="E11" s="446" t="s">
        <v>2</v>
      </c>
      <c r="F11" s="446"/>
      <c r="G11" s="446"/>
      <c r="H11" s="446"/>
      <c r="I11" s="446"/>
      <c r="J11" s="446" t="s">
        <v>3</v>
      </c>
      <c r="K11" s="446"/>
      <c r="L11" s="446"/>
      <c r="M11" s="446"/>
      <c r="N11" s="446"/>
      <c r="O11" s="446"/>
      <c r="P11" s="452" t="s">
        <v>133</v>
      </c>
    </row>
    <row r="12" spans="1:16" x14ac:dyDescent="0.2">
      <c r="A12" s="446"/>
      <c r="B12" s="446"/>
      <c r="C12" s="446"/>
      <c r="D12" s="446"/>
      <c r="E12" s="452" t="s">
        <v>4</v>
      </c>
      <c r="F12" s="446" t="s">
        <v>134</v>
      </c>
      <c r="G12" s="446" t="s">
        <v>135</v>
      </c>
      <c r="H12" s="446"/>
      <c r="I12" s="446" t="s">
        <v>136</v>
      </c>
      <c r="J12" s="452" t="s">
        <v>4</v>
      </c>
      <c r="K12" s="446" t="s">
        <v>5</v>
      </c>
      <c r="L12" s="446" t="s">
        <v>134</v>
      </c>
      <c r="M12" s="446" t="s">
        <v>135</v>
      </c>
      <c r="N12" s="446"/>
      <c r="O12" s="446" t="s">
        <v>136</v>
      </c>
      <c r="P12" s="446"/>
    </row>
    <row r="13" spans="1:16" x14ac:dyDescent="0.2">
      <c r="A13" s="446"/>
      <c r="B13" s="446"/>
      <c r="C13" s="446"/>
      <c r="D13" s="446"/>
      <c r="E13" s="446"/>
      <c r="F13" s="446"/>
      <c r="G13" s="446" t="s">
        <v>137</v>
      </c>
      <c r="H13" s="446" t="s">
        <v>138</v>
      </c>
      <c r="I13" s="446"/>
      <c r="J13" s="446"/>
      <c r="K13" s="446"/>
      <c r="L13" s="446"/>
      <c r="M13" s="446" t="s">
        <v>137</v>
      </c>
      <c r="N13" s="446" t="s">
        <v>138</v>
      </c>
      <c r="O13" s="446"/>
      <c r="P13" s="446"/>
    </row>
    <row r="14" spans="1:16" ht="44.25" customHeight="1" x14ac:dyDescent="0.2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</row>
    <row r="15" spans="1:16" x14ac:dyDescent="0.2">
      <c r="A15" s="109">
        <v>1</v>
      </c>
      <c r="B15" s="109">
        <v>2</v>
      </c>
      <c r="C15" s="109">
        <v>3</v>
      </c>
      <c r="D15" s="109">
        <v>4</v>
      </c>
      <c r="E15" s="110">
        <v>5</v>
      </c>
      <c r="F15" s="109">
        <v>6</v>
      </c>
      <c r="G15" s="109">
        <v>7</v>
      </c>
      <c r="H15" s="109">
        <v>8</v>
      </c>
      <c r="I15" s="109">
        <v>9</v>
      </c>
      <c r="J15" s="110">
        <v>10</v>
      </c>
      <c r="K15" s="109">
        <v>11</v>
      </c>
      <c r="L15" s="109">
        <v>12</v>
      </c>
      <c r="M15" s="109">
        <v>13</v>
      </c>
      <c r="N15" s="109">
        <v>14</v>
      </c>
      <c r="O15" s="109">
        <v>15</v>
      </c>
      <c r="P15" s="110">
        <v>16</v>
      </c>
    </row>
    <row r="16" spans="1:16" x14ac:dyDescent="0.2">
      <c r="A16" s="111" t="s">
        <v>139</v>
      </c>
      <c r="B16" s="112"/>
      <c r="C16" s="113"/>
      <c r="D16" s="114" t="s">
        <v>140</v>
      </c>
      <c r="E16" s="115">
        <f>E17</f>
        <v>15116126.42</v>
      </c>
      <c r="F16" s="116">
        <f>F17</f>
        <v>15116126.42</v>
      </c>
      <c r="G16" s="116">
        <f>G17</f>
        <v>8074600</v>
      </c>
      <c r="H16" s="116">
        <f>H17</f>
        <v>2339543.4</v>
      </c>
      <c r="I16" s="116">
        <v>0</v>
      </c>
      <c r="J16" s="115">
        <f>J17</f>
        <v>160378.18</v>
      </c>
      <c r="K16" s="116">
        <f>K17</f>
        <v>100000</v>
      </c>
      <c r="L16" s="116">
        <f>L17</f>
        <v>60378.18</v>
      </c>
      <c r="M16" s="116">
        <v>0</v>
      </c>
      <c r="N16" s="116">
        <v>0</v>
      </c>
      <c r="O16" s="116">
        <v>0</v>
      </c>
      <c r="P16" s="115">
        <f t="shared" ref="P16:P82" si="0">E16+J16</f>
        <v>15276504.6</v>
      </c>
    </row>
    <row r="17" spans="1:18" ht="87.75" customHeight="1" x14ac:dyDescent="0.2">
      <c r="A17" s="117" t="s">
        <v>141</v>
      </c>
      <c r="B17" s="118"/>
      <c r="C17" s="119"/>
      <c r="D17" s="120" t="s">
        <v>142</v>
      </c>
      <c r="E17" s="121">
        <f>E18+E19+E24+E20+E21+E22+E26+E23+E25+E27+E28+E33+E29+E31</f>
        <v>15116126.42</v>
      </c>
      <c r="F17" s="121">
        <f>F18+F19+F20+F21+F22+F26+F23+F25+F27+F28+F33+F24+F29+F31</f>
        <v>15116126.42</v>
      </c>
      <c r="G17" s="121">
        <f>G18+G19+G20+G21+G22+G26+G23+G25+G27+G28+G33</f>
        <v>8074600</v>
      </c>
      <c r="H17" s="121">
        <f>H18+H19+H20+H21+H22+H26+H23+H25+H27+H28+H33+H31+H29</f>
        <v>2339543.4</v>
      </c>
      <c r="I17" s="121">
        <v>0</v>
      </c>
      <c r="J17" s="121">
        <f>J18+J19+J20+J21+J22+J26+J23+J25+J27+J28+J29</f>
        <v>160378.18</v>
      </c>
      <c r="K17" s="121">
        <f>K18+K19+K20+K21+K22+K23+K24+K25+K26+K27+K28+K29</f>
        <v>100000</v>
      </c>
      <c r="L17" s="121">
        <f>L18+L19+L24+L20+L21+L22+L27+Q17</f>
        <v>60378.18</v>
      </c>
      <c r="M17" s="121">
        <v>0</v>
      </c>
      <c r="N17" s="121">
        <v>0</v>
      </c>
      <c r="O17" s="121">
        <v>100000</v>
      </c>
      <c r="P17" s="121">
        <f t="shared" si="0"/>
        <v>15276504.6</v>
      </c>
    </row>
    <row r="18" spans="1:18" ht="63.75" x14ac:dyDescent="0.2">
      <c r="A18" s="122" t="s">
        <v>143</v>
      </c>
      <c r="B18" s="122" t="s">
        <v>144</v>
      </c>
      <c r="C18" s="123" t="s">
        <v>145</v>
      </c>
      <c r="D18" s="124" t="s">
        <v>146</v>
      </c>
      <c r="E18" s="125">
        <v>11998750.52</v>
      </c>
      <c r="F18" s="126">
        <v>11998750.52</v>
      </c>
      <c r="G18" s="126">
        <v>7423717.96</v>
      </c>
      <c r="H18" s="126">
        <v>1945884.7</v>
      </c>
      <c r="I18" s="126">
        <v>0</v>
      </c>
      <c r="J18" s="127">
        <v>50000</v>
      </c>
      <c r="K18" s="126">
        <v>0</v>
      </c>
      <c r="L18" s="126">
        <v>50000</v>
      </c>
      <c r="M18" s="126">
        <v>0</v>
      </c>
      <c r="N18" s="126">
        <v>0</v>
      </c>
      <c r="O18" s="126">
        <v>0</v>
      </c>
      <c r="P18" s="127">
        <f t="shared" si="0"/>
        <v>12048750.52</v>
      </c>
      <c r="Q18" s="128"/>
    </row>
    <row r="19" spans="1:18" ht="27.75" customHeight="1" x14ac:dyDescent="0.2">
      <c r="A19" s="122" t="s">
        <v>147</v>
      </c>
      <c r="B19" s="122" t="s">
        <v>148</v>
      </c>
      <c r="C19" s="123" t="s">
        <v>149</v>
      </c>
      <c r="D19" s="129" t="s">
        <v>150</v>
      </c>
      <c r="E19" s="130">
        <v>630814.71</v>
      </c>
      <c r="F19" s="126">
        <v>630814.71</v>
      </c>
      <c r="G19" s="131">
        <v>382495.2</v>
      </c>
      <c r="H19" s="126">
        <v>11619.5</v>
      </c>
      <c r="I19" s="126">
        <v>0</v>
      </c>
      <c r="J19" s="127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7">
        <f t="shared" si="0"/>
        <v>630814.71</v>
      </c>
    </row>
    <row r="20" spans="1:18" ht="25.5" x14ac:dyDescent="0.2">
      <c r="A20" s="132" t="s">
        <v>151</v>
      </c>
      <c r="B20" s="132" t="s">
        <v>152</v>
      </c>
      <c r="C20" s="133" t="s">
        <v>153</v>
      </c>
      <c r="D20" s="129" t="s">
        <v>154</v>
      </c>
      <c r="E20" s="130">
        <v>601951.86</v>
      </c>
      <c r="F20" s="131">
        <v>601951.86</v>
      </c>
      <c r="G20" s="126"/>
      <c r="H20" s="126"/>
      <c r="I20" s="126"/>
      <c r="J20" s="127"/>
      <c r="K20" s="126"/>
      <c r="L20" s="126"/>
      <c r="M20" s="126"/>
      <c r="N20" s="126"/>
      <c r="O20" s="126"/>
      <c r="P20" s="127">
        <f t="shared" si="0"/>
        <v>601951.86</v>
      </c>
    </row>
    <row r="21" spans="1:18" ht="38.25" x14ac:dyDescent="0.2">
      <c r="A21" s="122" t="s">
        <v>155</v>
      </c>
      <c r="B21" s="132">
        <v>2111</v>
      </c>
      <c r="C21" s="123" t="s">
        <v>156</v>
      </c>
      <c r="D21" s="129" t="s">
        <v>157</v>
      </c>
      <c r="E21" s="130">
        <v>83566.06</v>
      </c>
      <c r="F21" s="131">
        <v>83566.06</v>
      </c>
      <c r="G21" s="126"/>
      <c r="H21" s="126"/>
      <c r="I21" s="126"/>
      <c r="J21" s="127"/>
      <c r="K21" s="126"/>
      <c r="L21" s="126"/>
      <c r="M21" s="126"/>
      <c r="N21" s="126"/>
      <c r="O21" s="126"/>
      <c r="P21" s="127">
        <f t="shared" si="0"/>
        <v>83566.06</v>
      </c>
    </row>
    <row r="22" spans="1:18" ht="51" x14ac:dyDescent="0.2">
      <c r="A22" s="122" t="s">
        <v>158</v>
      </c>
      <c r="B22" s="132">
        <v>3104</v>
      </c>
      <c r="C22" s="134">
        <v>1020</v>
      </c>
      <c r="D22" s="129" t="s">
        <v>159</v>
      </c>
      <c r="E22" s="130">
        <v>308997.25</v>
      </c>
      <c r="F22" s="131">
        <v>308997.25</v>
      </c>
      <c r="G22" s="131">
        <v>255386.84</v>
      </c>
      <c r="H22" s="126"/>
      <c r="I22" s="126"/>
      <c r="J22" s="130">
        <v>6324.82</v>
      </c>
      <c r="K22" s="126"/>
      <c r="L22" s="126">
        <v>6324.82</v>
      </c>
      <c r="M22" s="126"/>
      <c r="N22" s="126"/>
      <c r="O22" s="126"/>
      <c r="P22" s="127">
        <f t="shared" si="0"/>
        <v>315322.07</v>
      </c>
    </row>
    <row r="23" spans="1:18" ht="25.5" x14ac:dyDescent="0.2">
      <c r="A23" s="132" t="s">
        <v>160</v>
      </c>
      <c r="B23" s="132">
        <v>3032</v>
      </c>
      <c r="C23" s="133" t="s">
        <v>161</v>
      </c>
      <c r="D23" s="129" t="s">
        <v>162</v>
      </c>
      <c r="E23" s="130">
        <v>0</v>
      </c>
      <c r="F23" s="131">
        <v>0</v>
      </c>
      <c r="G23" s="126"/>
      <c r="H23" s="126"/>
      <c r="I23" s="126"/>
      <c r="J23" s="127"/>
      <c r="K23" s="126"/>
      <c r="L23" s="126"/>
      <c r="M23" s="126"/>
      <c r="N23" s="126"/>
      <c r="O23" s="126"/>
      <c r="P23" s="127">
        <f t="shared" si="0"/>
        <v>0</v>
      </c>
    </row>
    <row r="24" spans="1:18" ht="25.5" x14ac:dyDescent="0.2">
      <c r="A24" s="132" t="s">
        <v>163</v>
      </c>
      <c r="B24" s="132">
        <v>3112</v>
      </c>
      <c r="C24" s="133" t="s">
        <v>164</v>
      </c>
      <c r="D24" s="129" t="s">
        <v>165</v>
      </c>
      <c r="E24" s="130">
        <v>40000</v>
      </c>
      <c r="F24" s="131">
        <v>40000</v>
      </c>
      <c r="G24" s="126"/>
      <c r="H24" s="126"/>
      <c r="I24" s="126"/>
      <c r="J24" s="127"/>
      <c r="K24" s="126"/>
      <c r="L24" s="126"/>
      <c r="M24" s="126"/>
      <c r="N24" s="126"/>
      <c r="O24" s="126"/>
      <c r="P24" s="127">
        <v>40000</v>
      </c>
    </row>
    <row r="25" spans="1:18" ht="76.5" x14ac:dyDescent="0.2">
      <c r="A25" s="132" t="s">
        <v>166</v>
      </c>
      <c r="B25" s="132">
        <v>3160</v>
      </c>
      <c r="C25" s="135">
        <v>1010</v>
      </c>
      <c r="D25" s="129" t="s">
        <v>167</v>
      </c>
      <c r="E25" s="130">
        <v>4916.5</v>
      </c>
      <c r="F25" s="131">
        <v>4916.5</v>
      </c>
      <c r="G25" s="126"/>
      <c r="H25" s="126"/>
      <c r="I25" s="126"/>
      <c r="J25" s="127"/>
      <c r="K25" s="126"/>
      <c r="L25" s="126"/>
      <c r="M25" s="126"/>
      <c r="N25" s="126"/>
      <c r="O25" s="126"/>
      <c r="P25" s="127">
        <f t="shared" si="0"/>
        <v>4916.5</v>
      </c>
    </row>
    <row r="26" spans="1:18" ht="25.5" x14ac:dyDescent="0.2">
      <c r="A26" s="132" t="s">
        <v>168</v>
      </c>
      <c r="B26" s="132">
        <v>3242</v>
      </c>
      <c r="C26" s="133" t="s">
        <v>169</v>
      </c>
      <c r="D26" s="129" t="s">
        <v>170</v>
      </c>
      <c r="E26" s="136">
        <v>51400</v>
      </c>
      <c r="F26" s="131">
        <v>51400</v>
      </c>
      <c r="G26" s="126"/>
      <c r="H26" s="126"/>
      <c r="I26" s="126"/>
      <c r="J26" s="127"/>
      <c r="K26" s="126"/>
      <c r="L26" s="126"/>
      <c r="M26" s="126"/>
      <c r="N26" s="126"/>
      <c r="O26" s="126"/>
      <c r="P26" s="127">
        <f>E26+J26</f>
        <v>51400</v>
      </c>
    </row>
    <row r="27" spans="1:18" ht="19.5" customHeight="1" x14ac:dyDescent="0.2">
      <c r="A27" s="132" t="s">
        <v>171</v>
      </c>
      <c r="B27" s="132">
        <v>6030</v>
      </c>
      <c r="C27" s="133" t="s">
        <v>172</v>
      </c>
      <c r="D27" s="129" t="s">
        <v>173</v>
      </c>
      <c r="E27" s="130">
        <v>449329.52</v>
      </c>
      <c r="F27" s="131">
        <v>449329.52</v>
      </c>
      <c r="G27" s="131">
        <v>13000</v>
      </c>
      <c r="H27" s="131">
        <v>248496.3</v>
      </c>
      <c r="I27" s="126"/>
      <c r="J27" s="130">
        <v>4053.36</v>
      </c>
      <c r="K27" s="126"/>
      <c r="L27" s="126">
        <v>4053.36</v>
      </c>
      <c r="M27" s="126"/>
      <c r="N27" s="126"/>
      <c r="O27" s="126"/>
      <c r="P27" s="127">
        <f t="shared" si="0"/>
        <v>453382.88</v>
      </c>
      <c r="Q27" s="137"/>
    </row>
    <row r="28" spans="1:18" ht="30.75" customHeight="1" x14ac:dyDescent="0.2">
      <c r="A28" s="122" t="s">
        <v>174</v>
      </c>
      <c r="B28" s="132">
        <v>7680</v>
      </c>
      <c r="C28" s="133" t="s">
        <v>175</v>
      </c>
      <c r="D28" s="129" t="s">
        <v>176</v>
      </c>
      <c r="E28" s="130">
        <v>22400</v>
      </c>
      <c r="F28" s="131">
        <v>22400</v>
      </c>
      <c r="G28" s="131"/>
      <c r="H28" s="131"/>
      <c r="I28" s="126"/>
      <c r="J28" s="127"/>
      <c r="K28" s="126"/>
      <c r="L28" s="126"/>
      <c r="M28" s="126"/>
      <c r="N28" s="126"/>
      <c r="O28" s="126"/>
      <c r="P28" s="127">
        <v>22400</v>
      </c>
    </row>
    <row r="29" spans="1:18" ht="30.75" customHeight="1" x14ac:dyDescent="0.2">
      <c r="A29" s="138" t="s">
        <v>177</v>
      </c>
      <c r="B29" s="132">
        <v>8110</v>
      </c>
      <c r="C29" s="133" t="s">
        <v>178</v>
      </c>
      <c r="D29" s="129" t="s">
        <v>179</v>
      </c>
      <c r="E29" s="130">
        <v>380000</v>
      </c>
      <c r="F29" s="131">
        <v>380000</v>
      </c>
      <c r="G29" s="131"/>
      <c r="H29" s="131">
        <v>50000</v>
      </c>
      <c r="I29" s="126"/>
      <c r="J29" s="127">
        <v>100000</v>
      </c>
      <c r="K29" s="126">
        <v>100000</v>
      </c>
      <c r="L29" s="126"/>
      <c r="M29" s="126"/>
      <c r="N29" s="126"/>
      <c r="O29" s="126">
        <v>100000</v>
      </c>
      <c r="P29" s="127">
        <f>E29+J29</f>
        <v>480000</v>
      </c>
      <c r="Q29" s="139"/>
      <c r="R29" s="128"/>
    </row>
    <row r="30" spans="1:18" ht="52.5" customHeight="1" x14ac:dyDescent="0.2">
      <c r="A30" s="138"/>
      <c r="B30" s="132"/>
      <c r="C30" s="133"/>
      <c r="D30" s="129" t="s">
        <v>180</v>
      </c>
      <c r="E30" s="130">
        <v>380000</v>
      </c>
      <c r="F30" s="131">
        <v>380000</v>
      </c>
      <c r="G30" s="131"/>
      <c r="H30" s="131">
        <v>50000</v>
      </c>
      <c r="I30" s="126"/>
      <c r="J30" s="127">
        <v>100000</v>
      </c>
      <c r="K30" s="126">
        <v>100000</v>
      </c>
      <c r="L30" s="126"/>
      <c r="M30" s="126"/>
      <c r="N30" s="126"/>
      <c r="O30" s="126">
        <v>100000</v>
      </c>
      <c r="P30" s="127">
        <f>E30+J30</f>
        <v>480000</v>
      </c>
    </row>
    <row r="31" spans="1:18" ht="24.75" customHeight="1" x14ac:dyDescent="0.2">
      <c r="A31" s="138" t="s">
        <v>181</v>
      </c>
      <c r="B31" s="132">
        <v>8240</v>
      </c>
      <c r="C31" s="133" t="s">
        <v>182</v>
      </c>
      <c r="D31" s="129" t="s">
        <v>183</v>
      </c>
      <c r="E31" s="130">
        <v>484000</v>
      </c>
      <c r="F31" s="131">
        <v>484000</v>
      </c>
      <c r="G31" s="131"/>
      <c r="H31" s="131">
        <v>83542.899999999994</v>
      </c>
      <c r="I31" s="126"/>
      <c r="J31" s="127"/>
      <c r="K31" s="126"/>
      <c r="L31" s="126"/>
      <c r="M31" s="126"/>
      <c r="N31" s="126"/>
      <c r="O31" s="126"/>
      <c r="P31" s="127">
        <f>E31+J31</f>
        <v>484000</v>
      </c>
      <c r="Q31" s="140"/>
      <c r="R31" s="102"/>
    </row>
    <row r="32" spans="1:18" ht="52.5" customHeight="1" x14ac:dyDescent="0.2">
      <c r="A32" s="138"/>
      <c r="B32" s="132"/>
      <c r="C32" s="133"/>
      <c r="D32" s="129" t="s">
        <v>184</v>
      </c>
      <c r="E32" s="130">
        <v>484000</v>
      </c>
      <c r="F32" s="131">
        <v>484000</v>
      </c>
      <c r="G32" s="131"/>
      <c r="H32" s="131"/>
      <c r="I32" s="126"/>
      <c r="J32" s="127"/>
      <c r="K32" s="126"/>
      <c r="L32" s="126"/>
      <c r="M32" s="126"/>
      <c r="N32" s="126"/>
      <c r="O32" s="126"/>
      <c r="P32" s="127">
        <f>E32+J32</f>
        <v>484000</v>
      </c>
    </row>
    <row r="33" spans="1:19" ht="38.25" x14ac:dyDescent="0.2">
      <c r="A33" s="122" t="s">
        <v>12</v>
      </c>
      <c r="B33" s="132">
        <v>9800</v>
      </c>
      <c r="C33" s="133" t="s">
        <v>148</v>
      </c>
      <c r="D33" s="124" t="s">
        <v>185</v>
      </c>
      <c r="E33" s="130">
        <v>60000</v>
      </c>
      <c r="F33" s="131">
        <v>60000</v>
      </c>
      <c r="G33" s="131"/>
      <c r="H33" s="131"/>
      <c r="I33" s="126"/>
      <c r="J33" s="127"/>
      <c r="K33" s="126"/>
      <c r="L33" s="126"/>
      <c r="M33" s="126"/>
      <c r="N33" s="126"/>
      <c r="O33" s="126"/>
      <c r="P33" s="127">
        <f t="shared" ref="P33:P52" si="1">E33+J33</f>
        <v>60000</v>
      </c>
      <c r="S33" s="102"/>
    </row>
    <row r="34" spans="1:19" ht="42" customHeight="1" x14ac:dyDescent="0.2">
      <c r="A34" s="122"/>
      <c r="B34" s="132"/>
      <c r="C34" s="133"/>
      <c r="D34" s="141" t="s">
        <v>13</v>
      </c>
      <c r="E34" s="130">
        <v>60000</v>
      </c>
      <c r="F34" s="131">
        <v>60000</v>
      </c>
      <c r="G34" s="131"/>
      <c r="H34" s="131"/>
      <c r="I34" s="126"/>
      <c r="J34" s="127"/>
      <c r="K34" s="126"/>
      <c r="L34" s="126"/>
      <c r="M34" s="126"/>
      <c r="N34" s="126"/>
      <c r="O34" s="126"/>
      <c r="P34" s="127">
        <f t="shared" si="1"/>
        <v>60000</v>
      </c>
      <c r="Q34" s="128"/>
      <c r="S34" s="102"/>
    </row>
    <row r="35" spans="1:19" ht="51" x14ac:dyDescent="0.2">
      <c r="A35" s="122"/>
      <c r="B35" s="132"/>
      <c r="C35" s="133"/>
      <c r="D35" s="141" t="s">
        <v>186</v>
      </c>
      <c r="E35" s="130">
        <v>0</v>
      </c>
      <c r="F35" s="131">
        <v>0</v>
      </c>
      <c r="G35" s="131"/>
      <c r="H35" s="131"/>
      <c r="I35" s="126"/>
      <c r="J35" s="127"/>
      <c r="K35" s="126"/>
      <c r="L35" s="126"/>
      <c r="M35" s="126"/>
      <c r="N35" s="126"/>
      <c r="O35" s="126"/>
      <c r="P35" s="127">
        <f t="shared" si="1"/>
        <v>0</v>
      </c>
      <c r="S35" s="102"/>
    </row>
    <row r="36" spans="1:19" x14ac:dyDescent="0.2">
      <c r="A36" s="117" t="s">
        <v>187</v>
      </c>
      <c r="B36" s="117"/>
      <c r="C36" s="119"/>
      <c r="D36" s="120" t="s">
        <v>188</v>
      </c>
      <c r="E36" s="121">
        <f>E37</f>
        <v>77389433</v>
      </c>
      <c r="F36" s="121">
        <f>F37</f>
        <v>77389433</v>
      </c>
      <c r="G36" s="121">
        <f>G37</f>
        <v>49899660</v>
      </c>
      <c r="H36" s="121">
        <f>H37</f>
        <v>14234693</v>
      </c>
      <c r="I36" s="121">
        <v>0</v>
      </c>
      <c r="J36" s="121">
        <f>J37</f>
        <v>8256800</v>
      </c>
      <c r="K36" s="121">
        <f>K37</f>
        <v>6900000</v>
      </c>
      <c r="L36" s="121">
        <f>L37</f>
        <v>1356800</v>
      </c>
      <c r="M36" s="121">
        <v>0</v>
      </c>
      <c r="N36" s="121">
        <v>0</v>
      </c>
      <c r="O36" s="121">
        <f>O37</f>
        <v>6900000</v>
      </c>
      <c r="P36" s="121">
        <f t="shared" si="1"/>
        <v>85646233</v>
      </c>
    </row>
    <row r="37" spans="1:19" x14ac:dyDescent="0.2">
      <c r="A37" s="111" t="s">
        <v>189</v>
      </c>
      <c r="B37" s="111"/>
      <c r="C37" s="113"/>
      <c r="D37" s="114" t="s">
        <v>190</v>
      </c>
      <c r="E37" s="115">
        <f>E38+E39+E40+E41+E43+E44+E45+E46+E47+E49+E50+E42+E48</f>
        <v>77389433</v>
      </c>
      <c r="F37" s="116">
        <f>F38+F39+F40+F41+F43+F44+F45+F46+F47+F49+F50+F42+F48</f>
        <v>77389433</v>
      </c>
      <c r="G37" s="116">
        <f>G38+G39+G40+G41+G43+G44+G45+G46+G47+G49+G50+G48</f>
        <v>49899660</v>
      </c>
      <c r="H37" s="116">
        <f>H38+H39+H40+H41+H43+H44+H45+H46+H47+H49+H50</f>
        <v>14234693</v>
      </c>
      <c r="I37" s="116">
        <v>0</v>
      </c>
      <c r="J37" s="115">
        <f>J38+J39+J40+J41+J43+J44+J45+J46+J47+J49+J50+J42</f>
        <v>8256800</v>
      </c>
      <c r="K37" s="116">
        <f>K38+K39+K40+K41+K43+K44+K45+K46+K47+K49+K50+K42</f>
        <v>6900000</v>
      </c>
      <c r="L37" s="116">
        <f>L38+L39+L40+L41+L43+L44+L45+L46+L47+L49+L50</f>
        <v>1356800</v>
      </c>
      <c r="M37" s="116">
        <v>0</v>
      </c>
      <c r="N37" s="116">
        <v>0</v>
      </c>
      <c r="O37" s="116">
        <f>O38+O39+O40+O41+O43+O44+O45+O46+O47+O49+O50+O42</f>
        <v>6900000</v>
      </c>
      <c r="P37" s="115">
        <f t="shared" si="1"/>
        <v>85646233</v>
      </c>
    </row>
    <row r="38" spans="1:19" ht="38.25" x14ac:dyDescent="0.2">
      <c r="A38" s="122" t="s">
        <v>191</v>
      </c>
      <c r="B38" s="122" t="s">
        <v>192</v>
      </c>
      <c r="C38" s="123" t="s">
        <v>145</v>
      </c>
      <c r="D38" s="124" t="s">
        <v>193</v>
      </c>
      <c r="E38" s="127">
        <v>3498365</v>
      </c>
      <c r="F38" s="126">
        <v>3498365</v>
      </c>
      <c r="G38" s="126">
        <v>2595100</v>
      </c>
      <c r="H38" s="126">
        <v>306625</v>
      </c>
      <c r="I38" s="126">
        <v>0</v>
      </c>
      <c r="J38" s="127">
        <v>0</v>
      </c>
      <c r="K38" s="126">
        <v>0</v>
      </c>
      <c r="L38" s="126">
        <v>0</v>
      </c>
      <c r="M38" s="126">
        <v>0</v>
      </c>
      <c r="N38" s="126">
        <v>0</v>
      </c>
      <c r="O38" s="126"/>
      <c r="P38" s="127">
        <f t="shared" si="1"/>
        <v>3498365</v>
      </c>
      <c r="Q38" s="409" t="s">
        <v>390</v>
      </c>
    </row>
    <row r="39" spans="1:19" x14ac:dyDescent="0.2">
      <c r="A39" s="122" t="s">
        <v>194</v>
      </c>
      <c r="B39" s="122" t="s">
        <v>195</v>
      </c>
      <c r="C39" s="123" t="s">
        <v>196</v>
      </c>
      <c r="D39" s="124" t="s">
        <v>197</v>
      </c>
      <c r="E39" s="127">
        <v>13331708</v>
      </c>
      <c r="F39" s="126">
        <v>13331708</v>
      </c>
      <c r="G39" s="126">
        <v>7786200</v>
      </c>
      <c r="H39" s="126">
        <v>3466508</v>
      </c>
      <c r="I39" s="126">
        <v>0</v>
      </c>
      <c r="J39" s="127">
        <v>604000</v>
      </c>
      <c r="K39" s="126">
        <v>0</v>
      </c>
      <c r="L39" s="126">
        <v>604000</v>
      </c>
      <c r="M39" s="126">
        <v>0</v>
      </c>
      <c r="N39" s="126">
        <v>0</v>
      </c>
      <c r="O39" s="126">
        <v>0</v>
      </c>
      <c r="P39" s="127">
        <f t="shared" si="1"/>
        <v>13935708</v>
      </c>
      <c r="Q39" s="139"/>
    </row>
    <row r="40" spans="1:19" ht="25.5" x14ac:dyDescent="0.2">
      <c r="A40" s="122" t="s">
        <v>198</v>
      </c>
      <c r="B40" s="122" t="s">
        <v>199</v>
      </c>
      <c r="C40" s="123" t="s">
        <v>200</v>
      </c>
      <c r="D40" s="124" t="s">
        <v>201</v>
      </c>
      <c r="E40" s="127">
        <v>17182200</v>
      </c>
      <c r="F40" s="126">
        <v>17182200</v>
      </c>
      <c r="G40" s="126">
        <v>7363600</v>
      </c>
      <c r="H40" s="126">
        <v>6613000</v>
      </c>
      <c r="I40" s="126">
        <v>0</v>
      </c>
      <c r="J40" s="127">
        <v>3521000</v>
      </c>
      <c r="K40" s="126">
        <v>2900000</v>
      </c>
      <c r="L40" s="126">
        <v>621000</v>
      </c>
      <c r="M40" s="126">
        <v>0</v>
      </c>
      <c r="N40" s="126">
        <v>0</v>
      </c>
      <c r="O40" s="126">
        <v>2900000</v>
      </c>
      <c r="P40" s="127">
        <f t="shared" si="1"/>
        <v>20703200</v>
      </c>
      <c r="Q40" s="128"/>
    </row>
    <row r="41" spans="1:19" ht="25.5" x14ac:dyDescent="0.2">
      <c r="A41" s="122" t="s">
        <v>202</v>
      </c>
      <c r="B41" s="122" t="s">
        <v>203</v>
      </c>
      <c r="C41" s="123" t="s">
        <v>200</v>
      </c>
      <c r="D41" s="124" t="s">
        <v>201</v>
      </c>
      <c r="E41" s="127">
        <v>30977200</v>
      </c>
      <c r="F41" s="126">
        <v>30977200</v>
      </c>
      <c r="G41" s="126">
        <v>25402430</v>
      </c>
      <c r="H41" s="126">
        <v>0</v>
      </c>
      <c r="I41" s="126">
        <v>0</v>
      </c>
      <c r="J41" s="127">
        <v>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7">
        <f t="shared" si="1"/>
        <v>30977200</v>
      </c>
    </row>
    <row r="42" spans="1:19" ht="25.5" x14ac:dyDescent="0.2">
      <c r="A42" s="138" t="s">
        <v>204</v>
      </c>
      <c r="B42" s="122">
        <v>1061</v>
      </c>
      <c r="C42" s="142" t="s">
        <v>200</v>
      </c>
      <c r="D42" s="124" t="s">
        <v>201</v>
      </c>
      <c r="E42" s="127">
        <v>81000</v>
      </c>
      <c r="F42" s="126">
        <v>81000</v>
      </c>
      <c r="G42" s="126"/>
      <c r="H42" s="126"/>
      <c r="I42" s="126"/>
      <c r="J42" s="127">
        <v>4000000</v>
      </c>
      <c r="K42" s="126">
        <v>4000000</v>
      </c>
      <c r="L42" s="126"/>
      <c r="M42" s="126"/>
      <c r="N42" s="126"/>
      <c r="O42" s="126">
        <v>4000000</v>
      </c>
      <c r="P42" s="127">
        <f>E42+J42</f>
        <v>4081000</v>
      </c>
      <c r="Q42" s="128"/>
    </row>
    <row r="43" spans="1:19" ht="38.25" x14ac:dyDescent="0.2">
      <c r="A43" s="122" t="s">
        <v>205</v>
      </c>
      <c r="B43" s="122" t="s">
        <v>161</v>
      </c>
      <c r="C43" s="123" t="s">
        <v>206</v>
      </c>
      <c r="D43" s="124" t="s">
        <v>207</v>
      </c>
      <c r="E43" s="127">
        <v>4892000</v>
      </c>
      <c r="F43" s="126">
        <v>4892000</v>
      </c>
      <c r="G43" s="126">
        <v>1633600</v>
      </c>
      <c r="H43" s="126">
        <v>2880900</v>
      </c>
      <c r="I43" s="126">
        <v>0</v>
      </c>
      <c r="J43" s="127">
        <v>85000</v>
      </c>
      <c r="K43" s="126">
        <v>0</v>
      </c>
      <c r="L43" s="126">
        <v>85000</v>
      </c>
      <c r="M43" s="126">
        <v>0</v>
      </c>
      <c r="N43" s="126">
        <v>0</v>
      </c>
      <c r="O43" s="126">
        <v>0</v>
      </c>
      <c r="P43" s="127">
        <f t="shared" si="1"/>
        <v>4977000</v>
      </c>
    </row>
    <row r="44" spans="1:19" ht="25.5" x14ac:dyDescent="0.2">
      <c r="A44" s="122" t="s">
        <v>208</v>
      </c>
      <c r="B44" s="122" t="s">
        <v>209</v>
      </c>
      <c r="C44" s="123" t="s">
        <v>206</v>
      </c>
      <c r="D44" s="124" t="s">
        <v>210</v>
      </c>
      <c r="E44" s="127">
        <v>3518000</v>
      </c>
      <c r="F44" s="126">
        <v>3518000</v>
      </c>
      <c r="G44" s="126">
        <v>2250000</v>
      </c>
      <c r="H44" s="126">
        <v>703200</v>
      </c>
      <c r="I44" s="126">
        <v>0</v>
      </c>
      <c r="J44" s="127">
        <v>46800</v>
      </c>
      <c r="K44" s="126">
        <v>0</v>
      </c>
      <c r="L44" s="126">
        <v>46800</v>
      </c>
      <c r="M44" s="126">
        <v>0</v>
      </c>
      <c r="N44" s="126">
        <v>0</v>
      </c>
      <c r="O44" s="126">
        <v>0</v>
      </c>
      <c r="P44" s="127">
        <f t="shared" si="1"/>
        <v>3564800</v>
      </c>
    </row>
    <row r="45" spans="1:19" x14ac:dyDescent="0.2">
      <c r="A45" s="122" t="s">
        <v>211</v>
      </c>
      <c r="B45" s="122" t="s">
        <v>212</v>
      </c>
      <c r="C45" s="123" t="s">
        <v>213</v>
      </c>
      <c r="D45" s="124" t="s">
        <v>214</v>
      </c>
      <c r="E45" s="127">
        <v>60000</v>
      </c>
      <c r="F45" s="126">
        <v>60000</v>
      </c>
      <c r="G45" s="126">
        <v>0</v>
      </c>
      <c r="H45" s="126">
        <v>0</v>
      </c>
      <c r="I45" s="126">
        <v>0</v>
      </c>
      <c r="J45" s="127">
        <v>0</v>
      </c>
      <c r="K45" s="126">
        <v>0</v>
      </c>
      <c r="L45" s="126">
        <v>0</v>
      </c>
      <c r="M45" s="126">
        <v>0</v>
      </c>
      <c r="N45" s="126">
        <v>0</v>
      </c>
      <c r="O45" s="126">
        <v>0</v>
      </c>
      <c r="P45" s="127">
        <f t="shared" si="1"/>
        <v>60000</v>
      </c>
    </row>
    <row r="46" spans="1:19" ht="38.25" x14ac:dyDescent="0.2">
      <c r="A46" s="122" t="s">
        <v>215</v>
      </c>
      <c r="B46" s="122" t="s">
        <v>216</v>
      </c>
      <c r="C46" s="123" t="s">
        <v>213</v>
      </c>
      <c r="D46" s="124" t="s">
        <v>217</v>
      </c>
      <c r="E46" s="127">
        <v>1107400</v>
      </c>
      <c r="F46" s="126">
        <v>1107400</v>
      </c>
      <c r="G46" s="126">
        <v>907700</v>
      </c>
      <c r="H46" s="126">
        <v>0</v>
      </c>
      <c r="I46" s="126">
        <v>0</v>
      </c>
      <c r="J46" s="127">
        <v>0</v>
      </c>
      <c r="K46" s="126">
        <v>0</v>
      </c>
      <c r="L46" s="126">
        <v>0</v>
      </c>
      <c r="M46" s="126">
        <v>0</v>
      </c>
      <c r="N46" s="126">
        <v>0</v>
      </c>
      <c r="O46" s="126">
        <v>0</v>
      </c>
      <c r="P46" s="127">
        <f t="shared" si="1"/>
        <v>1107400</v>
      </c>
    </row>
    <row r="47" spans="1:19" ht="51" x14ac:dyDescent="0.2">
      <c r="A47" s="122" t="s">
        <v>218</v>
      </c>
      <c r="B47" s="122" t="s">
        <v>219</v>
      </c>
      <c r="C47" s="123" t="s">
        <v>213</v>
      </c>
      <c r="D47" s="124" t="s">
        <v>220</v>
      </c>
      <c r="E47" s="127">
        <v>226800</v>
      </c>
      <c r="F47" s="126">
        <v>226800</v>
      </c>
      <c r="G47" s="131">
        <v>139530</v>
      </c>
      <c r="H47" s="126">
        <v>0</v>
      </c>
      <c r="I47" s="126">
        <v>0</v>
      </c>
      <c r="J47" s="127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266">
        <f t="shared" si="1"/>
        <v>226800</v>
      </c>
    </row>
    <row r="48" spans="1:19" ht="51" x14ac:dyDescent="0.2">
      <c r="A48" s="138" t="s">
        <v>221</v>
      </c>
      <c r="B48" s="138" t="s">
        <v>222</v>
      </c>
      <c r="C48" s="123" t="s">
        <v>213</v>
      </c>
      <c r="D48" s="141" t="s">
        <v>223</v>
      </c>
      <c r="E48" s="130">
        <v>32700</v>
      </c>
      <c r="F48" s="143">
        <v>32700</v>
      </c>
      <c r="G48" s="131">
        <v>26800</v>
      </c>
      <c r="H48" s="126"/>
      <c r="I48" s="126"/>
      <c r="J48" s="127"/>
      <c r="K48" s="126"/>
      <c r="L48" s="126"/>
      <c r="M48" s="126"/>
      <c r="N48" s="126"/>
      <c r="O48" s="126"/>
      <c r="P48" s="267">
        <v>32700</v>
      </c>
    </row>
    <row r="49" spans="1:21" x14ac:dyDescent="0.2">
      <c r="A49" s="122" t="s">
        <v>224</v>
      </c>
      <c r="B49" s="122" t="s">
        <v>225</v>
      </c>
      <c r="C49" s="123" t="s">
        <v>226</v>
      </c>
      <c r="D49" s="124" t="s">
        <v>227</v>
      </c>
      <c r="E49" s="127">
        <v>741260</v>
      </c>
      <c r="F49" s="126">
        <v>741260</v>
      </c>
      <c r="G49" s="126">
        <v>483000</v>
      </c>
      <c r="H49" s="126">
        <v>147060</v>
      </c>
      <c r="I49" s="126">
        <v>0</v>
      </c>
      <c r="J49" s="127">
        <v>0</v>
      </c>
      <c r="K49" s="126">
        <v>0</v>
      </c>
      <c r="L49" s="126">
        <v>0</v>
      </c>
      <c r="M49" s="126">
        <v>0</v>
      </c>
      <c r="N49" s="126">
        <v>0</v>
      </c>
      <c r="O49" s="126">
        <v>0</v>
      </c>
      <c r="P49" s="127">
        <f t="shared" si="1"/>
        <v>741260</v>
      </c>
    </row>
    <row r="50" spans="1:21" ht="38.25" x14ac:dyDescent="0.2">
      <c r="A50" s="122" t="s">
        <v>228</v>
      </c>
      <c r="B50" s="122" t="s">
        <v>229</v>
      </c>
      <c r="C50" s="123" t="s">
        <v>230</v>
      </c>
      <c r="D50" s="124" t="s">
        <v>231</v>
      </c>
      <c r="E50" s="127">
        <v>1740800</v>
      </c>
      <c r="F50" s="126">
        <v>1740800</v>
      </c>
      <c r="G50" s="126">
        <v>1311700</v>
      </c>
      <c r="H50" s="126">
        <v>117400</v>
      </c>
      <c r="I50" s="126">
        <v>0</v>
      </c>
      <c r="J50" s="127">
        <v>0</v>
      </c>
      <c r="K50" s="126">
        <v>0</v>
      </c>
      <c r="L50" s="126">
        <v>0</v>
      </c>
      <c r="M50" s="126">
        <v>0</v>
      </c>
      <c r="N50" s="126">
        <v>0</v>
      </c>
      <c r="O50" s="126">
        <v>0</v>
      </c>
      <c r="P50" s="127">
        <f t="shared" si="1"/>
        <v>1740800</v>
      </c>
    </row>
    <row r="51" spans="1:21" ht="25.5" x14ac:dyDescent="0.2">
      <c r="A51" s="144" t="s">
        <v>232</v>
      </c>
      <c r="B51" s="144" t="s">
        <v>232</v>
      </c>
      <c r="C51" s="145"/>
      <c r="D51" s="146" t="s">
        <v>233</v>
      </c>
      <c r="E51" s="147">
        <f>E52+E53+E54+E55+E56+E57+E58+E60+E59</f>
        <v>9426646.5800000001</v>
      </c>
      <c r="F51" s="148">
        <f>F52+F53+F54+F55+F56+F57+F58+F60+F59</f>
        <v>9426646.5800000001</v>
      </c>
      <c r="G51" s="148">
        <f>G52+G53+G54+G55+G56+G57+G58+G60</f>
        <v>2271400</v>
      </c>
      <c r="H51" s="148">
        <f>H52+H53+H54+H55+H56+H57+H58+H60</f>
        <v>61200</v>
      </c>
      <c r="I51" s="148"/>
      <c r="J51" s="148">
        <f>J52+J53+J54+J55+J56+J57+J58+J60</f>
        <v>8675.18</v>
      </c>
      <c r="K51" s="148">
        <f>K52+K53+K54+K55+K56+K57+K58+K60</f>
        <v>0</v>
      </c>
      <c r="L51" s="148">
        <f>L52+L53+L54+L55+L56+L57+L58+L60</f>
        <v>8675.18</v>
      </c>
      <c r="M51" s="148"/>
      <c r="N51" s="148"/>
      <c r="O51" s="148"/>
      <c r="P51" s="148">
        <f t="shared" si="1"/>
        <v>9435321.7599999998</v>
      </c>
    </row>
    <row r="52" spans="1:21" ht="38.25" x14ac:dyDescent="0.2">
      <c r="A52" s="132" t="s">
        <v>234</v>
      </c>
      <c r="B52" s="132" t="s">
        <v>192</v>
      </c>
      <c r="C52" s="133" t="s">
        <v>145</v>
      </c>
      <c r="D52" s="129" t="s">
        <v>193</v>
      </c>
      <c r="E52" s="130">
        <v>1462254</v>
      </c>
      <c r="F52" s="131">
        <v>1462254</v>
      </c>
      <c r="G52" s="131">
        <v>1057400</v>
      </c>
      <c r="H52" s="131">
        <v>17200</v>
      </c>
      <c r="I52" s="131"/>
      <c r="J52" s="130"/>
      <c r="K52" s="131">
        <f>K53+K54+K55+K56+K57+K58+K60</f>
        <v>0</v>
      </c>
      <c r="L52" s="131"/>
      <c r="M52" s="131"/>
      <c r="N52" s="131"/>
      <c r="O52" s="131"/>
      <c r="P52" s="130">
        <f t="shared" si="1"/>
        <v>1462254</v>
      </c>
      <c r="R52" s="139"/>
    </row>
    <row r="53" spans="1:21" ht="25.5" x14ac:dyDescent="0.2">
      <c r="A53" s="132" t="s">
        <v>235</v>
      </c>
      <c r="B53" s="132" t="s">
        <v>152</v>
      </c>
      <c r="C53" s="133" t="s">
        <v>153</v>
      </c>
      <c r="D53" s="129" t="s">
        <v>154</v>
      </c>
      <c r="E53" s="130">
        <f>F53</f>
        <v>4105125.14</v>
      </c>
      <c r="F53" s="131">
        <v>4105125.14</v>
      </c>
      <c r="G53" s="131">
        <v>0</v>
      </c>
      <c r="H53" s="131">
        <v>0</v>
      </c>
      <c r="I53" s="131">
        <v>0</v>
      </c>
      <c r="J53" s="130">
        <v>0</v>
      </c>
      <c r="K53" s="131"/>
      <c r="L53" s="131">
        <v>0</v>
      </c>
      <c r="M53" s="131">
        <v>0</v>
      </c>
      <c r="N53" s="131">
        <v>0</v>
      </c>
      <c r="O53" s="131">
        <v>0</v>
      </c>
      <c r="P53" s="130">
        <f t="shared" si="0"/>
        <v>4105125.14</v>
      </c>
      <c r="Q53" s="128"/>
      <c r="R53" s="453"/>
      <c r="S53" s="453"/>
      <c r="T53" s="453"/>
    </row>
    <row r="54" spans="1:21" ht="38.25" x14ac:dyDescent="0.2">
      <c r="A54" s="132" t="s">
        <v>236</v>
      </c>
      <c r="B54" s="132" t="s">
        <v>237</v>
      </c>
      <c r="C54" s="133" t="s">
        <v>156</v>
      </c>
      <c r="D54" s="129" t="s">
        <v>157</v>
      </c>
      <c r="E54" s="130">
        <v>1513433.94</v>
      </c>
      <c r="F54" s="131">
        <v>1513433.94</v>
      </c>
      <c r="G54" s="131">
        <v>0</v>
      </c>
      <c r="H54" s="131">
        <v>0</v>
      </c>
      <c r="I54" s="131">
        <v>0</v>
      </c>
      <c r="J54" s="130">
        <v>0</v>
      </c>
      <c r="K54" s="131">
        <v>0</v>
      </c>
      <c r="L54" s="131">
        <v>0</v>
      </c>
      <c r="M54" s="131">
        <v>0</v>
      </c>
      <c r="N54" s="131">
        <v>0</v>
      </c>
      <c r="O54" s="131">
        <v>0</v>
      </c>
      <c r="P54" s="130">
        <f t="shared" si="0"/>
        <v>1513433.94</v>
      </c>
      <c r="Q54" s="149"/>
      <c r="R54" s="150"/>
      <c r="S54" s="150"/>
      <c r="T54" s="150"/>
      <c r="U54" s="150"/>
    </row>
    <row r="55" spans="1:21" ht="25.5" x14ac:dyDescent="0.2">
      <c r="A55" s="132" t="s">
        <v>238</v>
      </c>
      <c r="B55" s="132" t="s">
        <v>239</v>
      </c>
      <c r="C55" s="133" t="s">
        <v>240</v>
      </c>
      <c r="D55" s="129" t="s">
        <v>241</v>
      </c>
      <c r="E55" s="130">
        <v>0</v>
      </c>
      <c r="F55" s="131">
        <v>0</v>
      </c>
      <c r="G55" s="131">
        <v>0</v>
      </c>
      <c r="H55" s="131">
        <v>0</v>
      </c>
      <c r="I55" s="131">
        <v>0</v>
      </c>
      <c r="J55" s="130">
        <v>0</v>
      </c>
      <c r="K55" s="131">
        <v>0</v>
      </c>
      <c r="L55" s="131">
        <v>0</v>
      </c>
      <c r="M55" s="131">
        <v>0</v>
      </c>
      <c r="N55" s="131">
        <v>0</v>
      </c>
      <c r="O55" s="131">
        <v>0</v>
      </c>
      <c r="P55" s="130">
        <f t="shared" si="0"/>
        <v>0</v>
      </c>
    </row>
    <row r="56" spans="1:21" ht="25.5" x14ac:dyDescent="0.2">
      <c r="A56" s="132" t="s">
        <v>242</v>
      </c>
      <c r="B56" s="132" t="s">
        <v>243</v>
      </c>
      <c r="C56" s="133" t="s">
        <v>161</v>
      </c>
      <c r="D56" s="129" t="s">
        <v>162</v>
      </c>
      <c r="E56" s="130">
        <v>11600</v>
      </c>
      <c r="F56" s="131">
        <v>11600</v>
      </c>
      <c r="G56" s="131">
        <v>0</v>
      </c>
      <c r="H56" s="131">
        <v>0</v>
      </c>
      <c r="I56" s="131">
        <v>0</v>
      </c>
      <c r="J56" s="130">
        <v>0</v>
      </c>
      <c r="K56" s="131">
        <v>0</v>
      </c>
      <c r="L56" s="131">
        <v>0</v>
      </c>
      <c r="M56" s="131">
        <v>0</v>
      </c>
      <c r="N56" s="131">
        <v>0</v>
      </c>
      <c r="O56" s="131">
        <v>0</v>
      </c>
      <c r="P56" s="130">
        <f t="shared" si="0"/>
        <v>11600</v>
      </c>
    </row>
    <row r="57" spans="1:21" ht="51" x14ac:dyDescent="0.2">
      <c r="A57" s="132" t="s">
        <v>244</v>
      </c>
      <c r="B57" s="132" t="s">
        <v>245</v>
      </c>
      <c r="C57" s="133" t="s">
        <v>246</v>
      </c>
      <c r="D57" s="129" t="s">
        <v>159</v>
      </c>
      <c r="E57" s="130">
        <v>1542050</v>
      </c>
      <c r="F57" s="131">
        <v>1542050</v>
      </c>
      <c r="G57" s="131">
        <v>1214000</v>
      </c>
      <c r="H57" s="131">
        <v>44000</v>
      </c>
      <c r="I57" s="131">
        <v>0</v>
      </c>
      <c r="J57" s="130">
        <v>8675.18</v>
      </c>
      <c r="K57" s="131">
        <v>0</v>
      </c>
      <c r="L57" s="131">
        <v>8675.18</v>
      </c>
      <c r="M57" s="131">
        <v>0</v>
      </c>
      <c r="N57" s="131">
        <v>0</v>
      </c>
      <c r="O57" s="131">
        <v>0</v>
      </c>
      <c r="P57" s="130">
        <f t="shared" si="0"/>
        <v>1550725.18</v>
      </c>
    </row>
    <row r="58" spans="1:21" ht="76.5" x14ac:dyDescent="0.2">
      <c r="A58" s="132" t="s">
        <v>247</v>
      </c>
      <c r="B58" s="132" t="s">
        <v>248</v>
      </c>
      <c r="C58" s="133" t="s">
        <v>195</v>
      </c>
      <c r="D58" s="129" t="s">
        <v>167</v>
      </c>
      <c r="E58" s="130">
        <v>53583.5</v>
      </c>
      <c r="F58" s="131">
        <v>53583.5</v>
      </c>
      <c r="G58" s="131">
        <v>0</v>
      </c>
      <c r="H58" s="131">
        <v>0</v>
      </c>
      <c r="I58" s="131">
        <v>0</v>
      </c>
      <c r="J58" s="130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v>0</v>
      </c>
      <c r="P58" s="130">
        <f t="shared" si="0"/>
        <v>53583.5</v>
      </c>
      <c r="Q58" s="102"/>
    </row>
    <row r="59" spans="1:21" ht="51" x14ac:dyDescent="0.2">
      <c r="A59" s="151" t="s">
        <v>249</v>
      </c>
      <c r="B59" s="152">
        <v>3230</v>
      </c>
      <c r="C59" s="153">
        <v>1070</v>
      </c>
      <c r="D59" s="154" t="s">
        <v>250</v>
      </c>
      <c r="E59" s="155">
        <v>90000</v>
      </c>
      <c r="F59" s="156">
        <v>90000</v>
      </c>
      <c r="G59" s="131"/>
      <c r="H59" s="131"/>
      <c r="I59" s="131"/>
      <c r="J59" s="130"/>
      <c r="K59" s="131"/>
      <c r="L59" s="131"/>
      <c r="M59" s="131"/>
      <c r="N59" s="131"/>
      <c r="O59" s="131"/>
      <c r="P59" s="155">
        <v>90000</v>
      </c>
      <c r="Q59" s="139"/>
      <c r="R59" s="453"/>
      <c r="S59" s="453"/>
    </row>
    <row r="60" spans="1:21" ht="25.5" x14ac:dyDescent="0.2">
      <c r="A60" s="132" t="s">
        <v>251</v>
      </c>
      <c r="B60" s="132" t="s">
        <v>252</v>
      </c>
      <c r="C60" s="133" t="s">
        <v>169</v>
      </c>
      <c r="D60" s="129" t="s">
        <v>170</v>
      </c>
      <c r="E60" s="130">
        <v>648600</v>
      </c>
      <c r="F60" s="131">
        <v>648600</v>
      </c>
      <c r="G60" s="131">
        <v>0</v>
      </c>
      <c r="H60" s="131">
        <v>0</v>
      </c>
      <c r="I60" s="131">
        <v>0</v>
      </c>
      <c r="J60" s="130">
        <v>0</v>
      </c>
      <c r="K60" s="131">
        <v>0</v>
      </c>
      <c r="L60" s="131">
        <v>0</v>
      </c>
      <c r="M60" s="131">
        <v>0</v>
      </c>
      <c r="N60" s="131">
        <v>0</v>
      </c>
      <c r="O60" s="131">
        <v>0</v>
      </c>
      <c r="P60" s="130">
        <f t="shared" si="0"/>
        <v>648600</v>
      </c>
      <c r="Q60" s="102"/>
    </row>
    <row r="61" spans="1:21" ht="38.25" x14ac:dyDescent="0.2">
      <c r="A61" s="144">
        <v>1500000</v>
      </c>
      <c r="B61" s="144"/>
      <c r="C61" s="145"/>
      <c r="D61" s="146" t="s">
        <v>253</v>
      </c>
      <c r="E61" s="148">
        <f>E62+E63+E64+E66+E67+E69+E68+E71</f>
        <v>5994404</v>
      </c>
      <c r="F61" s="148">
        <f>F62+F63+F64+F66+F67+F69+F68+F71</f>
        <v>5994404</v>
      </c>
      <c r="G61" s="148">
        <f>G62+G63+G64+G66+G67+G69</f>
        <v>3062300</v>
      </c>
      <c r="H61" s="148">
        <f>H62+H63+H64+H66+H67+H69</f>
        <v>535200</v>
      </c>
      <c r="I61" s="148"/>
      <c r="J61" s="148">
        <f>J62+J63+J64+J66+J67+J69+J65</f>
        <v>708346.64</v>
      </c>
      <c r="K61" s="148">
        <f>K62+K63+K64+K66+K67+K69</f>
        <v>350000</v>
      </c>
      <c r="L61" s="148">
        <f>L62+L63+L64+L66+L67+L69+L65</f>
        <v>358346.64</v>
      </c>
      <c r="M61" s="148"/>
      <c r="N61" s="148"/>
      <c r="O61" s="148">
        <v>350000</v>
      </c>
      <c r="P61" s="148">
        <f>E61+J61</f>
        <v>6702750.6399999997</v>
      </c>
    </row>
    <row r="62" spans="1:21" ht="38.25" x14ac:dyDescent="0.2">
      <c r="A62" s="132">
        <v>1510160</v>
      </c>
      <c r="B62" s="132" t="s">
        <v>192</v>
      </c>
      <c r="C62" s="133" t="s">
        <v>145</v>
      </c>
      <c r="D62" s="129" t="s">
        <v>193</v>
      </c>
      <c r="E62" s="130">
        <v>2489304</v>
      </c>
      <c r="F62" s="131">
        <v>2489304</v>
      </c>
      <c r="G62" s="131">
        <v>1925900</v>
      </c>
      <c r="H62" s="131">
        <v>54700</v>
      </c>
      <c r="I62" s="131"/>
      <c r="J62" s="130"/>
      <c r="K62" s="131"/>
      <c r="L62" s="131"/>
      <c r="M62" s="131"/>
      <c r="N62" s="131"/>
      <c r="O62" s="131"/>
      <c r="P62" s="130">
        <f>E62+J62</f>
        <v>2489304</v>
      </c>
    </row>
    <row r="63" spans="1:21" x14ac:dyDescent="0.2">
      <c r="A63" s="132">
        <v>1510180</v>
      </c>
      <c r="B63" s="132" t="s">
        <v>148</v>
      </c>
      <c r="C63" s="133" t="s">
        <v>149</v>
      </c>
      <c r="D63" s="129" t="s">
        <v>150</v>
      </c>
      <c r="E63" s="130">
        <v>1104200</v>
      </c>
      <c r="F63" s="143">
        <v>1104200</v>
      </c>
      <c r="G63" s="131">
        <v>876400</v>
      </c>
      <c r="H63" s="131"/>
      <c r="I63" s="131"/>
      <c r="J63" s="130"/>
      <c r="K63" s="131"/>
      <c r="L63" s="131"/>
      <c r="M63" s="131"/>
      <c r="N63" s="131"/>
      <c r="O63" s="131"/>
      <c r="P63" s="130">
        <f>E63+J63</f>
        <v>1104200</v>
      </c>
    </row>
    <row r="64" spans="1:21" x14ac:dyDescent="0.2">
      <c r="A64" s="132">
        <v>1516030</v>
      </c>
      <c r="B64" s="132" t="s">
        <v>254</v>
      </c>
      <c r="C64" s="133" t="s">
        <v>172</v>
      </c>
      <c r="D64" s="129" t="s">
        <v>173</v>
      </c>
      <c r="E64" s="130">
        <v>1275900</v>
      </c>
      <c r="F64" s="143">
        <v>1275900</v>
      </c>
      <c r="G64" s="131">
        <v>260000</v>
      </c>
      <c r="H64" s="131">
        <v>480500</v>
      </c>
      <c r="I64" s="131">
        <v>0</v>
      </c>
      <c r="J64" s="130">
        <v>70946.64</v>
      </c>
      <c r="K64" s="131">
        <v>0</v>
      </c>
      <c r="L64" s="131">
        <v>70946.64</v>
      </c>
      <c r="M64" s="131">
        <v>0</v>
      </c>
      <c r="N64" s="131">
        <v>0</v>
      </c>
      <c r="O64" s="131">
        <v>0</v>
      </c>
      <c r="P64" s="130">
        <f t="shared" si="0"/>
        <v>1346846.64</v>
      </c>
      <c r="Q64" s="137"/>
    </row>
    <row r="65" spans="1:17" x14ac:dyDescent="0.2">
      <c r="A65" s="132"/>
      <c r="B65" s="132">
        <v>7130</v>
      </c>
      <c r="C65" s="157" t="s">
        <v>255</v>
      </c>
      <c r="D65" s="158" t="s">
        <v>256</v>
      </c>
      <c r="E65" s="130"/>
      <c r="F65" s="131"/>
      <c r="G65" s="131"/>
      <c r="H65" s="131"/>
      <c r="I65" s="131"/>
      <c r="J65" s="130">
        <v>84000</v>
      </c>
      <c r="K65" s="131"/>
      <c r="L65" s="143">
        <v>84000</v>
      </c>
      <c r="M65" s="131"/>
      <c r="N65" s="131"/>
      <c r="O65" s="131"/>
      <c r="P65" s="130">
        <v>84000</v>
      </c>
    </row>
    <row r="66" spans="1:17" ht="25.5" x14ac:dyDescent="0.2">
      <c r="A66" s="132">
        <v>1517350</v>
      </c>
      <c r="B66" s="132" t="s">
        <v>257</v>
      </c>
      <c r="C66" s="133" t="s">
        <v>258</v>
      </c>
      <c r="D66" s="129" t="s">
        <v>259</v>
      </c>
      <c r="E66" s="130">
        <v>0</v>
      </c>
      <c r="F66" s="143">
        <v>0</v>
      </c>
      <c r="G66" s="131">
        <v>0</v>
      </c>
      <c r="H66" s="131">
        <v>0</v>
      </c>
      <c r="I66" s="131">
        <v>0</v>
      </c>
      <c r="J66" s="130">
        <v>350000</v>
      </c>
      <c r="K66" s="131">
        <v>350000</v>
      </c>
      <c r="L66" s="131">
        <v>0</v>
      </c>
      <c r="M66" s="131">
        <v>0</v>
      </c>
      <c r="N66" s="131">
        <v>0</v>
      </c>
      <c r="O66" s="131">
        <v>350000</v>
      </c>
      <c r="P66" s="130">
        <f t="shared" si="0"/>
        <v>350000</v>
      </c>
    </row>
    <row r="67" spans="1:17" ht="38.25" x14ac:dyDescent="0.2">
      <c r="A67" s="132">
        <v>1517461</v>
      </c>
      <c r="B67" s="132" t="s">
        <v>260</v>
      </c>
      <c r="C67" s="133" t="s">
        <v>261</v>
      </c>
      <c r="D67" s="129" t="s">
        <v>262</v>
      </c>
      <c r="E67" s="130">
        <v>1100000</v>
      </c>
      <c r="F67" s="143">
        <v>1100000</v>
      </c>
      <c r="G67" s="131">
        <v>0</v>
      </c>
      <c r="H67" s="131">
        <v>0</v>
      </c>
      <c r="I67" s="131">
        <v>0</v>
      </c>
      <c r="J67" s="130">
        <v>0</v>
      </c>
      <c r="K67" s="131">
        <v>0</v>
      </c>
      <c r="L67" s="131">
        <v>0</v>
      </c>
      <c r="M67" s="131">
        <v>0</v>
      </c>
      <c r="N67" s="131">
        <v>0</v>
      </c>
      <c r="O67" s="131">
        <v>0</v>
      </c>
      <c r="P67" s="130">
        <f t="shared" si="0"/>
        <v>1100000</v>
      </c>
    </row>
    <row r="68" spans="1:17" ht="25.5" x14ac:dyDescent="0.2">
      <c r="A68" s="132"/>
      <c r="B68" s="132">
        <v>7610</v>
      </c>
      <c r="C68" s="133" t="s">
        <v>263</v>
      </c>
      <c r="D68" s="129" t="s">
        <v>264</v>
      </c>
      <c r="E68" s="130">
        <v>10000</v>
      </c>
      <c r="F68" s="131">
        <v>10000</v>
      </c>
      <c r="G68" s="131"/>
      <c r="H68" s="131"/>
      <c r="I68" s="131"/>
      <c r="J68" s="130"/>
      <c r="K68" s="131"/>
      <c r="L68" s="143"/>
      <c r="M68" s="131"/>
      <c r="N68" s="131"/>
      <c r="O68" s="131"/>
      <c r="P68" s="130">
        <v>10000</v>
      </c>
      <c r="Q68" s="102"/>
    </row>
    <row r="69" spans="1:17" ht="25.5" x14ac:dyDescent="0.2">
      <c r="A69" s="132">
        <v>1518340</v>
      </c>
      <c r="B69" s="132" t="s">
        <v>265</v>
      </c>
      <c r="C69" s="133" t="s">
        <v>266</v>
      </c>
      <c r="D69" s="129" t="s">
        <v>267</v>
      </c>
      <c r="E69" s="130">
        <v>0</v>
      </c>
      <c r="F69" s="131">
        <v>0</v>
      </c>
      <c r="G69" s="131">
        <v>0</v>
      </c>
      <c r="H69" s="131">
        <v>0</v>
      </c>
      <c r="I69" s="131">
        <v>0</v>
      </c>
      <c r="J69" s="130">
        <v>203400</v>
      </c>
      <c r="K69" s="131">
        <v>0</v>
      </c>
      <c r="L69" s="131">
        <v>203400</v>
      </c>
      <c r="M69" s="131">
        <v>0</v>
      </c>
      <c r="N69" s="131">
        <v>0</v>
      </c>
      <c r="O69" s="131">
        <v>0</v>
      </c>
      <c r="P69" s="130">
        <f t="shared" si="0"/>
        <v>203400</v>
      </c>
      <c r="Q69" s="408" t="s">
        <v>390</v>
      </c>
    </row>
    <row r="70" spans="1:17" ht="24" customHeight="1" x14ac:dyDescent="0.2">
      <c r="A70" s="132"/>
      <c r="B70" s="132"/>
      <c r="C70" s="133"/>
      <c r="D70" s="158" t="s">
        <v>268</v>
      </c>
      <c r="E70" s="130"/>
      <c r="F70" s="131"/>
      <c r="G70" s="131"/>
      <c r="H70" s="131"/>
      <c r="I70" s="131"/>
      <c r="J70" s="130">
        <v>167000</v>
      </c>
      <c r="K70" s="131"/>
      <c r="L70" s="131"/>
      <c r="M70" s="131"/>
      <c r="N70" s="131"/>
      <c r="O70" s="131"/>
      <c r="P70" s="130"/>
    </row>
    <row r="71" spans="1:17" ht="25.5" x14ac:dyDescent="0.2">
      <c r="A71" s="159">
        <v>1517693</v>
      </c>
      <c r="B71" s="160">
        <v>7693</v>
      </c>
      <c r="C71" s="161" t="s">
        <v>175</v>
      </c>
      <c r="D71" s="162" t="s">
        <v>269</v>
      </c>
      <c r="E71" s="163">
        <v>15000</v>
      </c>
      <c r="F71" s="131">
        <v>15000</v>
      </c>
      <c r="G71" s="131"/>
      <c r="H71" s="131"/>
      <c r="I71" s="131"/>
      <c r="J71" s="130"/>
      <c r="K71" s="131"/>
      <c r="L71" s="143"/>
      <c r="M71" s="131"/>
      <c r="N71" s="131"/>
      <c r="O71" s="131"/>
      <c r="P71" s="130">
        <v>15000</v>
      </c>
    </row>
    <row r="72" spans="1:17" ht="25.5" x14ac:dyDescent="0.2">
      <c r="A72" s="117" t="s">
        <v>270</v>
      </c>
      <c r="B72" s="118"/>
      <c r="C72" s="119"/>
      <c r="D72" s="120" t="s">
        <v>271</v>
      </c>
      <c r="E72" s="121">
        <f>E73</f>
        <v>4349600</v>
      </c>
      <c r="F72" s="121">
        <f>F73</f>
        <v>1203700</v>
      </c>
      <c r="G72" s="121">
        <f>G73</f>
        <v>744200</v>
      </c>
      <c r="H72" s="121">
        <v>39300</v>
      </c>
      <c r="I72" s="121">
        <v>0</v>
      </c>
      <c r="J72" s="121">
        <f>J73</f>
        <v>0</v>
      </c>
      <c r="K72" s="121">
        <f>K73</f>
        <v>0</v>
      </c>
      <c r="L72" s="121">
        <v>0</v>
      </c>
      <c r="M72" s="121">
        <v>0</v>
      </c>
      <c r="N72" s="121">
        <v>0</v>
      </c>
      <c r="O72" s="121">
        <f>O73</f>
        <v>0</v>
      </c>
      <c r="P72" s="121">
        <f t="shared" si="0"/>
        <v>4349600</v>
      </c>
    </row>
    <row r="73" spans="1:17" x14ac:dyDescent="0.2">
      <c r="A73" s="111" t="s">
        <v>272</v>
      </c>
      <c r="B73" s="112"/>
      <c r="C73" s="113"/>
      <c r="D73" s="114" t="s">
        <v>273</v>
      </c>
      <c r="E73" s="115">
        <f>E74+E75+E78+E76</f>
        <v>4349600</v>
      </c>
      <c r="F73" s="116">
        <f>F74+F75+F78+F76</f>
        <v>1203700</v>
      </c>
      <c r="G73" s="116">
        <v>744200</v>
      </c>
      <c r="H73" s="116">
        <v>39300</v>
      </c>
      <c r="I73" s="116">
        <v>0</v>
      </c>
      <c r="J73" s="115">
        <f>J74+J75+J78</f>
        <v>0</v>
      </c>
      <c r="K73" s="116">
        <f>K74+K75+K78</f>
        <v>0</v>
      </c>
      <c r="L73" s="116">
        <v>0</v>
      </c>
      <c r="M73" s="116">
        <v>0</v>
      </c>
      <c r="N73" s="116">
        <v>0</v>
      </c>
      <c r="O73" s="116">
        <f>O74+O75+O78</f>
        <v>0</v>
      </c>
      <c r="P73" s="115">
        <f t="shared" si="0"/>
        <v>4349600</v>
      </c>
    </row>
    <row r="74" spans="1:17" ht="38.25" x14ac:dyDescent="0.2">
      <c r="A74" s="122" t="s">
        <v>274</v>
      </c>
      <c r="B74" s="122" t="s">
        <v>192</v>
      </c>
      <c r="C74" s="123" t="s">
        <v>145</v>
      </c>
      <c r="D74" s="124" t="s">
        <v>193</v>
      </c>
      <c r="E74" s="127">
        <v>993700</v>
      </c>
      <c r="F74" s="126">
        <v>993700</v>
      </c>
      <c r="G74" s="126">
        <v>744200</v>
      </c>
      <c r="H74" s="126">
        <v>39300</v>
      </c>
      <c r="I74" s="126">
        <v>0</v>
      </c>
      <c r="J74" s="127">
        <v>0</v>
      </c>
      <c r="K74" s="126">
        <v>0</v>
      </c>
      <c r="L74" s="126">
        <v>0</v>
      </c>
      <c r="M74" s="126">
        <v>0</v>
      </c>
      <c r="N74" s="126">
        <v>0</v>
      </c>
      <c r="O74" s="126">
        <v>0</v>
      </c>
      <c r="P74" s="127">
        <f t="shared" si="0"/>
        <v>993700</v>
      </c>
    </row>
    <row r="75" spans="1:17" x14ac:dyDescent="0.2">
      <c r="A75" s="122" t="s">
        <v>275</v>
      </c>
      <c r="B75" s="122" t="s">
        <v>276</v>
      </c>
      <c r="C75" s="123" t="s">
        <v>149</v>
      </c>
      <c r="D75" s="124" t="s">
        <v>277</v>
      </c>
      <c r="E75" s="127">
        <v>3145900</v>
      </c>
      <c r="F75" s="126"/>
      <c r="G75" s="126">
        <v>0</v>
      </c>
      <c r="H75" s="126">
        <v>0</v>
      </c>
      <c r="I75" s="126">
        <v>0</v>
      </c>
      <c r="J75" s="127">
        <v>0</v>
      </c>
      <c r="K75" s="126">
        <v>0</v>
      </c>
      <c r="L75" s="126">
        <v>0</v>
      </c>
      <c r="M75" s="126">
        <v>0</v>
      </c>
      <c r="N75" s="126">
        <v>0</v>
      </c>
      <c r="O75" s="126">
        <v>0</v>
      </c>
      <c r="P75" s="127">
        <f t="shared" si="0"/>
        <v>3145900</v>
      </c>
    </row>
    <row r="76" spans="1:17" ht="48" customHeight="1" x14ac:dyDescent="0.2">
      <c r="A76" s="122">
        <v>3719320</v>
      </c>
      <c r="B76" s="122">
        <v>9320</v>
      </c>
      <c r="C76" s="123" t="s">
        <v>148</v>
      </c>
      <c r="D76" s="141" t="s">
        <v>278</v>
      </c>
      <c r="E76" s="127">
        <v>101000</v>
      </c>
      <c r="F76" s="126">
        <v>101000</v>
      </c>
      <c r="G76" s="126"/>
      <c r="H76" s="126"/>
      <c r="I76" s="126"/>
      <c r="J76" s="127"/>
      <c r="K76" s="126"/>
      <c r="L76" s="126"/>
      <c r="M76" s="126"/>
      <c r="N76" s="126"/>
      <c r="O76" s="126"/>
      <c r="P76" s="127">
        <f>E76+J76</f>
        <v>101000</v>
      </c>
    </row>
    <row r="77" spans="1:17" ht="40.5" customHeight="1" x14ac:dyDescent="0.2">
      <c r="A77" s="122"/>
      <c r="B77" s="122"/>
      <c r="C77" s="123"/>
      <c r="D77" s="141" t="s">
        <v>279</v>
      </c>
      <c r="E77" s="127">
        <v>101000</v>
      </c>
      <c r="F77" s="126">
        <v>101000</v>
      </c>
      <c r="G77" s="126"/>
      <c r="H77" s="126"/>
      <c r="I77" s="126"/>
      <c r="J77" s="127"/>
      <c r="K77" s="126"/>
      <c r="L77" s="126"/>
      <c r="M77" s="126"/>
      <c r="N77" s="126"/>
      <c r="O77" s="126"/>
      <c r="P77" s="127">
        <f>E77+J77</f>
        <v>101000</v>
      </c>
    </row>
    <row r="78" spans="1:17" x14ac:dyDescent="0.2">
      <c r="A78" s="122">
        <v>3719770</v>
      </c>
      <c r="B78" s="122">
        <v>3719770</v>
      </c>
      <c r="C78" s="123" t="s">
        <v>148</v>
      </c>
      <c r="D78" s="141" t="s">
        <v>280</v>
      </c>
      <c r="E78" s="127">
        <v>109000</v>
      </c>
      <c r="F78" s="126">
        <v>109000</v>
      </c>
      <c r="G78" s="126"/>
      <c r="H78" s="126"/>
      <c r="I78" s="126"/>
      <c r="J78" s="127"/>
      <c r="K78" s="126"/>
      <c r="L78" s="126"/>
      <c r="M78" s="126"/>
      <c r="N78" s="126"/>
      <c r="O78" s="126"/>
      <c r="P78" s="127">
        <f t="shared" ref="P78:P81" si="2">E78+J78</f>
        <v>109000</v>
      </c>
    </row>
    <row r="79" spans="1:17" ht="29.25" customHeight="1" x14ac:dyDescent="0.2">
      <c r="A79" s="122"/>
      <c r="B79" s="122"/>
      <c r="C79" s="123"/>
      <c r="D79" s="141" t="s">
        <v>281</v>
      </c>
      <c r="E79" s="127">
        <v>49000</v>
      </c>
      <c r="F79" s="126">
        <v>49000</v>
      </c>
      <c r="G79" s="126"/>
      <c r="H79" s="126"/>
      <c r="I79" s="126"/>
      <c r="J79" s="127"/>
      <c r="K79" s="126"/>
      <c r="L79" s="126"/>
      <c r="M79" s="126"/>
      <c r="N79" s="126"/>
      <c r="O79" s="126"/>
      <c r="P79" s="127">
        <f t="shared" si="2"/>
        <v>49000</v>
      </c>
    </row>
    <row r="80" spans="1:17" ht="24" customHeight="1" x14ac:dyDescent="0.2">
      <c r="A80" s="122"/>
      <c r="B80" s="122"/>
      <c r="C80" s="123"/>
      <c r="D80" s="129" t="s">
        <v>282</v>
      </c>
      <c r="E80" s="127">
        <v>49000</v>
      </c>
      <c r="F80" s="126">
        <v>49000</v>
      </c>
      <c r="G80" s="126"/>
      <c r="H80" s="126"/>
      <c r="I80" s="126"/>
      <c r="J80" s="127"/>
      <c r="K80" s="126"/>
      <c r="L80" s="126"/>
      <c r="M80" s="126"/>
      <c r="N80" s="126"/>
      <c r="O80" s="126"/>
      <c r="P80" s="127">
        <f t="shared" si="2"/>
        <v>49000</v>
      </c>
    </row>
    <row r="81" spans="1:17" ht="32.25" customHeight="1" x14ac:dyDescent="0.2">
      <c r="A81" s="122"/>
      <c r="B81" s="122"/>
      <c r="C81" s="123"/>
      <c r="D81" s="141" t="s">
        <v>283</v>
      </c>
      <c r="E81" s="127">
        <v>60000</v>
      </c>
      <c r="F81" s="126">
        <v>60000</v>
      </c>
      <c r="G81" s="126"/>
      <c r="H81" s="126"/>
      <c r="I81" s="126"/>
      <c r="J81" s="127"/>
      <c r="K81" s="126"/>
      <c r="L81" s="126"/>
      <c r="M81" s="126"/>
      <c r="N81" s="126"/>
      <c r="O81" s="126"/>
      <c r="P81" s="127">
        <f t="shared" si="2"/>
        <v>60000</v>
      </c>
    </row>
    <row r="82" spans="1:17" x14ac:dyDescent="0.2">
      <c r="A82" s="164" t="s">
        <v>6</v>
      </c>
      <c r="B82" s="165" t="s">
        <v>6</v>
      </c>
      <c r="C82" s="166" t="s">
        <v>6</v>
      </c>
      <c r="D82" s="167" t="s">
        <v>284</v>
      </c>
      <c r="E82" s="115">
        <f>E16+E51+E61+E36+E72</f>
        <v>112276210</v>
      </c>
      <c r="F82" s="115">
        <f>F17+F51+F61+F36+F72</f>
        <v>109130310</v>
      </c>
      <c r="G82" s="115">
        <f>G16+G51+G61+G36+G72</f>
        <v>64052160</v>
      </c>
      <c r="H82" s="115">
        <f>H16+H51+H61+H36+H72</f>
        <v>17209936.399999999</v>
      </c>
      <c r="I82" s="115">
        <v>0</v>
      </c>
      <c r="J82" s="115">
        <f>J16+J51+J61+J36+J73</f>
        <v>9134200</v>
      </c>
      <c r="K82" s="115">
        <f>K16+K51+K61+K36+K72</f>
        <v>7350000</v>
      </c>
      <c r="L82" s="115">
        <f>L16+L51+L61+L36+L72</f>
        <v>1784200</v>
      </c>
      <c r="M82" s="115">
        <v>0</v>
      </c>
      <c r="N82" s="115">
        <v>0</v>
      </c>
      <c r="O82" s="115">
        <f>O17+O36+O51+O61+O72</f>
        <v>7350000</v>
      </c>
      <c r="P82" s="115">
        <f t="shared" si="0"/>
        <v>121410410</v>
      </c>
      <c r="Q82" s="140"/>
    </row>
    <row r="83" spans="1:17" x14ac:dyDescent="0.2">
      <c r="E83" s="168"/>
      <c r="F83" s="168"/>
      <c r="G83" s="168"/>
      <c r="H83" s="168"/>
      <c r="I83" s="381"/>
      <c r="J83" s="168"/>
      <c r="K83" s="168"/>
      <c r="L83" s="168"/>
      <c r="M83" s="381"/>
      <c r="N83" s="381"/>
      <c r="O83" s="168"/>
      <c r="P83" s="168"/>
    </row>
    <row r="84" spans="1:17" x14ac:dyDescent="0.2">
      <c r="E84" s="168"/>
      <c r="F84" s="170"/>
      <c r="G84" s="171"/>
      <c r="H84" s="171"/>
      <c r="I84" s="172"/>
      <c r="J84" s="171"/>
      <c r="K84" s="171"/>
      <c r="L84" s="171"/>
      <c r="M84" s="172"/>
      <c r="N84" s="172"/>
      <c r="O84" s="171"/>
      <c r="P84" s="171"/>
      <c r="Q84" s="173"/>
    </row>
    <row r="85" spans="1:17" x14ac:dyDescent="0.2">
      <c r="B85" s="174" t="s">
        <v>7</v>
      </c>
      <c r="E85" s="175"/>
      <c r="F85" s="169"/>
      <c r="G85" s="169"/>
      <c r="H85" s="175"/>
      <c r="I85" s="176" t="s">
        <v>11</v>
      </c>
    </row>
  </sheetData>
  <mergeCells count="27">
    <mergeCell ref="R59:S59"/>
    <mergeCell ref="O12:O14"/>
    <mergeCell ref="G13:G14"/>
    <mergeCell ref="H13:H14"/>
    <mergeCell ref="M13:M14"/>
    <mergeCell ref="N13:N14"/>
    <mergeCell ref="R53:T53"/>
    <mergeCell ref="J11:O11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L2:P2"/>
    <mergeCell ref="L5:P5"/>
    <mergeCell ref="A7:P7"/>
    <mergeCell ref="A8:P8"/>
    <mergeCell ref="D9:N9"/>
    <mergeCell ref="A11:A14"/>
    <mergeCell ref="B11:B14"/>
    <mergeCell ref="C11:C14"/>
    <mergeCell ref="D11:D14"/>
    <mergeCell ref="E11:I11"/>
  </mergeCells>
  <pageMargins left="0.196850393700787" right="0.196850393700787" top="0.39370078740157499" bottom="0.196850393700787" header="0" footer="0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zoomScalePageLayoutView="85" workbookViewId="0">
      <selection activeCell="A15" sqref="A15:D15"/>
    </sheetView>
  </sheetViews>
  <sheetFormatPr defaultRowHeight="12.75" x14ac:dyDescent="0.2"/>
  <cols>
    <col min="1" max="2" width="20.7109375" style="2" customWidth="1"/>
    <col min="3" max="3" width="100.7109375" style="2" customWidth="1"/>
    <col min="4" max="4" width="20.7109375" style="71" customWidth="1"/>
    <col min="5" max="5" width="12.28515625" style="2" bestFit="1" customWidth="1"/>
    <col min="6" max="16384" width="9.140625" style="2"/>
  </cols>
  <sheetData>
    <row r="1" spans="1:11" x14ac:dyDescent="0.2">
      <c r="A1" s="21"/>
      <c r="B1" s="22"/>
      <c r="C1" s="21" t="s">
        <v>353</v>
      </c>
      <c r="D1" s="21"/>
    </row>
    <row r="2" spans="1:11" s="23" customFormat="1" ht="12" customHeight="1" x14ac:dyDescent="0.2">
      <c r="C2" s="341" t="s">
        <v>354</v>
      </c>
      <c r="D2" s="24"/>
      <c r="E2" s="24"/>
      <c r="F2" s="24"/>
      <c r="G2" s="24"/>
    </row>
    <row r="3" spans="1:11" s="23" customFormat="1" ht="12.75" customHeight="1" x14ac:dyDescent="0.2">
      <c r="C3" s="454" t="s">
        <v>116</v>
      </c>
      <c r="D3" s="455"/>
      <c r="E3" s="25"/>
      <c r="F3" s="25"/>
      <c r="G3" s="25"/>
    </row>
    <row r="4" spans="1:11" ht="13.5" customHeight="1" x14ac:dyDescent="0.2">
      <c r="A4" s="1"/>
      <c r="B4" s="1"/>
      <c r="C4" s="456" t="s">
        <v>117</v>
      </c>
      <c r="D4" s="456"/>
      <c r="E4" s="26"/>
      <c r="F4" s="26"/>
      <c r="G4" s="420"/>
      <c r="H4" s="420"/>
      <c r="I4" s="420"/>
      <c r="J4" s="420"/>
      <c r="K4" s="4"/>
    </row>
    <row r="5" spans="1:11" x14ac:dyDescent="0.2">
      <c r="A5" s="1"/>
      <c r="B5" s="1"/>
      <c r="C5" s="26"/>
      <c r="D5" s="26"/>
      <c r="E5" s="26"/>
      <c r="F5" s="26"/>
      <c r="G5" s="420"/>
      <c r="H5" s="420"/>
      <c r="I5" s="420"/>
      <c r="J5" s="420"/>
      <c r="K5" s="4"/>
    </row>
    <row r="6" spans="1:11" ht="14.25" customHeight="1" x14ac:dyDescent="0.2">
      <c r="A6" s="22"/>
      <c r="B6" s="22"/>
      <c r="C6" s="27"/>
      <c r="D6" s="28"/>
    </row>
    <row r="7" spans="1:11" x14ac:dyDescent="0.2">
      <c r="A7" s="460" t="s">
        <v>89</v>
      </c>
      <c r="B7" s="461"/>
      <c r="C7" s="461"/>
      <c r="D7" s="461"/>
    </row>
    <row r="8" spans="1:11" x14ac:dyDescent="0.2">
      <c r="A8" s="460" t="s">
        <v>90</v>
      </c>
      <c r="B8" s="460"/>
      <c r="C8" s="460"/>
      <c r="D8" s="460"/>
    </row>
    <row r="9" spans="1:11" x14ac:dyDescent="0.2">
      <c r="A9" s="462"/>
      <c r="B9" s="462"/>
      <c r="C9" s="462"/>
      <c r="D9" s="462"/>
    </row>
    <row r="10" spans="1:11" s="81" customFormat="1" x14ac:dyDescent="0.2">
      <c r="A10" s="74"/>
      <c r="B10" s="74"/>
      <c r="C10" s="90" t="s">
        <v>112</v>
      </c>
      <c r="D10" s="74"/>
    </row>
    <row r="11" spans="1:11" ht="15" x14ac:dyDescent="0.25">
      <c r="A11" s="29" t="s">
        <v>91</v>
      </c>
      <c r="B11" s="22"/>
      <c r="C11" s="22"/>
      <c r="D11" s="28"/>
    </row>
    <row r="12" spans="1:11" x14ac:dyDescent="0.2">
      <c r="A12" s="22"/>
      <c r="B12" s="22"/>
      <c r="C12" s="22"/>
      <c r="D12" s="28" t="s">
        <v>16</v>
      </c>
      <c r="G12" s="73"/>
    </row>
    <row r="13" spans="1:11" ht="38.25" x14ac:dyDescent="0.2">
      <c r="A13" s="30" t="s">
        <v>92</v>
      </c>
      <c r="B13" s="463" t="s">
        <v>93</v>
      </c>
      <c r="C13" s="464"/>
      <c r="D13" s="31" t="s">
        <v>1</v>
      </c>
    </row>
    <row r="14" spans="1:11" x14ac:dyDescent="0.2">
      <c r="A14" s="32">
        <v>1</v>
      </c>
      <c r="B14" s="465">
        <v>2</v>
      </c>
      <c r="C14" s="466"/>
      <c r="D14" s="33">
        <v>3</v>
      </c>
    </row>
    <row r="15" spans="1:11" x14ac:dyDescent="0.2">
      <c r="A15" s="457" t="s">
        <v>94</v>
      </c>
      <c r="B15" s="457"/>
      <c r="C15" s="457"/>
      <c r="D15" s="457"/>
    </row>
    <row r="16" spans="1:11" x14ac:dyDescent="0.2">
      <c r="A16" s="34" t="s">
        <v>95</v>
      </c>
      <c r="B16" s="35" t="s">
        <v>84</v>
      </c>
      <c r="C16" s="36"/>
      <c r="D16" s="37">
        <v>30977200</v>
      </c>
    </row>
    <row r="17" spans="1:13" x14ac:dyDescent="0.2">
      <c r="A17" s="76">
        <v>99000000000</v>
      </c>
      <c r="B17" s="38"/>
      <c r="C17" s="39" t="s">
        <v>107</v>
      </c>
      <c r="D17" s="40">
        <v>30977200</v>
      </c>
    </row>
    <row r="18" spans="1:13" x14ac:dyDescent="0.2">
      <c r="A18" s="34" t="s">
        <v>96</v>
      </c>
      <c r="B18" s="35" t="s">
        <v>86</v>
      </c>
      <c r="C18" s="36"/>
      <c r="D18" s="37">
        <f>D19</f>
        <v>1107400</v>
      </c>
    </row>
    <row r="19" spans="1:13" x14ac:dyDescent="0.2">
      <c r="A19" s="77">
        <v>11100000000</v>
      </c>
      <c r="B19" s="38"/>
      <c r="C19" s="39" t="s">
        <v>108</v>
      </c>
      <c r="D19" s="40">
        <v>1107400</v>
      </c>
    </row>
    <row r="20" spans="1:13" ht="25.5" x14ac:dyDescent="0.2">
      <c r="A20" s="34" t="s">
        <v>97</v>
      </c>
      <c r="B20" s="35" t="s">
        <v>87</v>
      </c>
      <c r="C20" s="36"/>
      <c r="D20" s="37">
        <f>D21</f>
        <v>226800</v>
      </c>
    </row>
    <row r="21" spans="1:13" ht="12.75" customHeight="1" x14ac:dyDescent="0.2">
      <c r="A21" s="77">
        <v>11100000000</v>
      </c>
      <c r="B21" s="38"/>
      <c r="C21" s="78" t="s">
        <v>108</v>
      </c>
      <c r="D21" s="40">
        <v>226800</v>
      </c>
    </row>
    <row r="22" spans="1:13" s="81" customFormat="1" ht="12.75" customHeight="1" x14ac:dyDescent="0.2">
      <c r="A22" s="317">
        <f>Дод.1!$A$87</f>
        <v>41051700</v>
      </c>
      <c r="B22" s="93"/>
      <c r="C22" s="92" t="s">
        <v>123</v>
      </c>
      <c r="D22" s="100">
        <v>32700</v>
      </c>
    </row>
    <row r="23" spans="1:13" s="81" customFormat="1" ht="12.75" customHeight="1" x14ac:dyDescent="0.2">
      <c r="A23" s="77">
        <v>11100000000</v>
      </c>
      <c r="B23" s="93"/>
      <c r="C23" s="78" t="s">
        <v>108</v>
      </c>
      <c r="D23" s="40">
        <v>32700</v>
      </c>
    </row>
    <row r="24" spans="1:13" s="81" customFormat="1" ht="12.75" customHeight="1" x14ac:dyDescent="0.2">
      <c r="A24" s="94">
        <v>41040400</v>
      </c>
      <c r="B24" s="93"/>
      <c r="C24" s="95" t="s">
        <v>121</v>
      </c>
      <c r="D24" s="97">
        <v>26310</v>
      </c>
    </row>
    <row r="25" spans="1:13" s="81" customFormat="1" ht="12.75" customHeight="1" x14ac:dyDescent="0.2">
      <c r="A25" s="77">
        <v>11100000000</v>
      </c>
      <c r="B25" s="93"/>
      <c r="C25" s="78" t="s">
        <v>108</v>
      </c>
      <c r="D25" s="98">
        <v>26310</v>
      </c>
    </row>
    <row r="26" spans="1:13" x14ac:dyDescent="0.2">
      <c r="A26" s="457" t="s">
        <v>98</v>
      </c>
      <c r="B26" s="457"/>
      <c r="C26" s="457"/>
      <c r="D26" s="457"/>
    </row>
    <row r="27" spans="1:13" x14ac:dyDescent="0.2">
      <c r="A27" s="41" t="s">
        <v>6</v>
      </c>
      <c r="B27" s="42" t="s">
        <v>99</v>
      </c>
      <c r="C27" s="43"/>
      <c r="D27" s="44">
        <f>D16+D18+D20+D24+D22</f>
        <v>32370410</v>
      </c>
      <c r="E27" s="72"/>
    </row>
    <row r="28" spans="1:13" x14ac:dyDescent="0.2">
      <c r="A28" s="41" t="s">
        <v>6</v>
      </c>
      <c r="B28" s="42" t="s">
        <v>100</v>
      </c>
      <c r="C28" s="43"/>
      <c r="D28" s="45">
        <f>D16+D18+D20+D24+D22</f>
        <v>32370410</v>
      </c>
    </row>
    <row r="29" spans="1:13" x14ac:dyDescent="0.2">
      <c r="A29" s="41" t="s">
        <v>6</v>
      </c>
      <c r="B29" s="42" t="s">
        <v>101</v>
      </c>
      <c r="C29" s="43"/>
      <c r="D29" s="45"/>
    </row>
    <row r="30" spans="1:13" x14ac:dyDescent="0.2">
      <c r="A30" s="22"/>
      <c r="B30" s="22"/>
      <c r="C30" s="22"/>
      <c r="D30" s="28"/>
    </row>
    <row r="31" spans="1:13" ht="22.15" customHeight="1" x14ac:dyDescent="0.25">
      <c r="A31" s="29" t="s">
        <v>102</v>
      </c>
      <c r="B31" s="22"/>
      <c r="C31" s="22"/>
      <c r="D31" s="28" t="s">
        <v>16</v>
      </c>
      <c r="M31" s="265"/>
    </row>
    <row r="32" spans="1:13" ht="63.75" x14ac:dyDescent="0.2">
      <c r="A32" s="46" t="s">
        <v>103</v>
      </c>
      <c r="B32" s="46" t="s">
        <v>104</v>
      </c>
      <c r="C32" s="46" t="s">
        <v>105</v>
      </c>
      <c r="D32" s="47" t="s">
        <v>1</v>
      </c>
      <c r="E32" s="264"/>
      <c r="F32" s="263"/>
    </row>
    <row r="33" spans="1:4" x14ac:dyDescent="0.2">
      <c r="A33" s="48">
        <v>1</v>
      </c>
      <c r="B33" s="49">
        <v>2</v>
      </c>
      <c r="C33" s="50">
        <v>3</v>
      </c>
      <c r="D33" s="51">
        <v>4</v>
      </c>
    </row>
    <row r="34" spans="1:4" x14ac:dyDescent="0.2">
      <c r="A34" s="458" t="s">
        <v>94</v>
      </c>
      <c r="B34" s="458"/>
      <c r="C34" s="458"/>
      <c r="D34" s="458"/>
    </row>
    <row r="35" spans="1:4" x14ac:dyDescent="0.2">
      <c r="A35" s="83" t="s">
        <v>109</v>
      </c>
      <c r="B35" s="58">
        <v>9770</v>
      </c>
      <c r="C35" s="52" t="s">
        <v>9</v>
      </c>
      <c r="D35" s="53">
        <f>D36+D37</f>
        <v>109000</v>
      </c>
    </row>
    <row r="36" spans="1:4" ht="25.5" x14ac:dyDescent="0.2">
      <c r="A36" s="82">
        <v>11502000000</v>
      </c>
      <c r="B36" s="79"/>
      <c r="C36" s="55" t="s">
        <v>119</v>
      </c>
      <c r="D36" s="56">
        <v>49000</v>
      </c>
    </row>
    <row r="37" spans="1:4" x14ac:dyDescent="0.2">
      <c r="A37" s="80">
        <v>11314200000</v>
      </c>
      <c r="B37" s="54"/>
      <c r="C37" s="55" t="s">
        <v>111</v>
      </c>
      <c r="D37" s="56">
        <v>60000</v>
      </c>
    </row>
    <row r="38" spans="1:4" ht="25.5" x14ac:dyDescent="0.2">
      <c r="A38" s="84" t="s">
        <v>110</v>
      </c>
      <c r="B38" s="58">
        <v>9320</v>
      </c>
      <c r="C38" s="75" t="s">
        <v>106</v>
      </c>
      <c r="D38" s="64">
        <v>101000</v>
      </c>
    </row>
    <row r="39" spans="1:4" s="81" customFormat="1" ht="25.5" x14ac:dyDescent="0.2">
      <c r="A39" s="80">
        <v>11314200000</v>
      </c>
      <c r="B39" s="58"/>
      <c r="C39" s="55" t="s">
        <v>120</v>
      </c>
      <c r="D39" s="56">
        <v>101000</v>
      </c>
    </row>
    <row r="40" spans="1:4" ht="27" customHeight="1" x14ac:dyDescent="0.2">
      <c r="A40" s="3" t="s">
        <v>12</v>
      </c>
      <c r="B40" s="58">
        <v>9800</v>
      </c>
      <c r="C40" s="91" t="s">
        <v>118</v>
      </c>
      <c r="D40" s="64">
        <v>60000</v>
      </c>
    </row>
    <row r="41" spans="1:4" ht="17.25" customHeight="1" x14ac:dyDescent="0.2">
      <c r="A41" s="57"/>
      <c r="B41" s="58"/>
      <c r="C41" s="59" t="s">
        <v>13</v>
      </c>
      <c r="D41" s="60">
        <v>60000</v>
      </c>
    </row>
    <row r="42" spans="1:4" ht="19.899999999999999" customHeight="1" x14ac:dyDescent="0.2">
      <c r="A42" s="458" t="s">
        <v>98</v>
      </c>
      <c r="B42" s="458"/>
      <c r="C42" s="458"/>
      <c r="D42" s="457"/>
    </row>
    <row r="43" spans="1:4" x14ac:dyDescent="0.2">
      <c r="A43" s="61"/>
      <c r="B43" s="62"/>
      <c r="C43" s="63" t="s">
        <v>9</v>
      </c>
      <c r="D43" s="64">
        <v>0</v>
      </c>
    </row>
    <row r="44" spans="1:4" x14ac:dyDescent="0.2">
      <c r="A44" s="65" t="s">
        <v>6</v>
      </c>
      <c r="B44" s="66" t="s">
        <v>6</v>
      </c>
      <c r="C44" s="42" t="s">
        <v>99</v>
      </c>
      <c r="D44" s="67">
        <v>270000</v>
      </c>
    </row>
    <row r="45" spans="1:4" x14ac:dyDescent="0.2">
      <c r="A45" s="65" t="s">
        <v>6</v>
      </c>
      <c r="B45" s="66" t="s">
        <v>6</v>
      </c>
      <c r="C45" s="42" t="s">
        <v>100</v>
      </c>
      <c r="D45" s="67">
        <v>270000</v>
      </c>
    </row>
    <row r="46" spans="1:4" x14ac:dyDescent="0.2">
      <c r="A46" s="65" t="s">
        <v>6</v>
      </c>
      <c r="B46" s="66" t="s">
        <v>6</v>
      </c>
      <c r="C46" s="42" t="s">
        <v>101</v>
      </c>
      <c r="D46" s="67">
        <v>0</v>
      </c>
    </row>
    <row r="47" spans="1:4" x14ac:dyDescent="0.2">
      <c r="A47" s="68"/>
      <c r="B47" s="22"/>
      <c r="C47" s="22"/>
      <c r="D47" s="28"/>
    </row>
    <row r="48" spans="1:4" x14ac:dyDescent="0.2">
      <c r="A48" s="22"/>
      <c r="B48" s="22"/>
      <c r="C48" s="22"/>
      <c r="D48" s="28"/>
    </row>
    <row r="49" spans="1:7" x14ac:dyDescent="0.2">
      <c r="A49" s="22"/>
      <c r="B49" s="22"/>
      <c r="C49" s="22"/>
      <c r="D49" s="28"/>
    </row>
    <row r="50" spans="1:7" x14ac:dyDescent="0.2">
      <c r="A50" s="22"/>
      <c r="B50" s="69" t="s">
        <v>7</v>
      </c>
      <c r="C50" s="70" t="s">
        <v>11</v>
      </c>
      <c r="D50" s="28"/>
    </row>
    <row r="51" spans="1:7" x14ac:dyDescent="0.2">
      <c r="A51" s="459"/>
      <c r="B51" s="459"/>
      <c r="C51" s="459"/>
      <c r="D51" s="459"/>
    </row>
    <row r="52" spans="1:7" x14ac:dyDescent="0.2">
      <c r="G52" s="265"/>
    </row>
  </sheetData>
  <mergeCells count="14">
    <mergeCell ref="A34:D34"/>
    <mergeCell ref="A42:D42"/>
    <mergeCell ref="A51:D51"/>
    <mergeCell ref="A7:D7"/>
    <mergeCell ref="A8:D8"/>
    <mergeCell ref="A9:D9"/>
    <mergeCell ref="B13:C13"/>
    <mergeCell ref="B14:C14"/>
    <mergeCell ref="A15:D15"/>
    <mergeCell ref="C3:D3"/>
    <mergeCell ref="C4:D4"/>
    <mergeCell ref="G4:J4"/>
    <mergeCell ref="G5:J5"/>
    <mergeCell ref="A26:D26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G3" sqref="G3:K3"/>
    </sheetView>
  </sheetViews>
  <sheetFormatPr defaultRowHeight="12.75" x14ac:dyDescent="0.2"/>
  <cols>
    <col min="1" max="3" width="12.140625" style="81" customWidth="1"/>
    <col min="4" max="4" width="40.7109375" style="81" customWidth="1"/>
    <col min="5" max="5" width="59.85546875" style="81" customWidth="1"/>
    <col min="6" max="16" width="13.7109375" style="81" customWidth="1"/>
    <col min="17" max="16384" width="9.140625" style="81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355</v>
      </c>
      <c r="H1" s="1"/>
      <c r="I1" s="1"/>
      <c r="J1" s="1"/>
    </row>
    <row r="2" spans="1:16" s="338" customFormat="1" ht="12" customHeight="1" x14ac:dyDescent="0.2">
      <c r="D2" s="469"/>
      <c r="E2" s="470"/>
      <c r="F2" s="470"/>
      <c r="G2" s="471" t="s">
        <v>356</v>
      </c>
      <c r="H2" s="471"/>
      <c r="I2" s="471"/>
      <c r="J2" s="471"/>
      <c r="K2" s="471"/>
    </row>
    <row r="3" spans="1:16" s="338" customFormat="1" ht="14.25" customHeight="1" x14ac:dyDescent="0.2">
      <c r="D3" s="470"/>
      <c r="E3" s="470"/>
      <c r="F3" s="470"/>
      <c r="G3" s="472" t="s">
        <v>330</v>
      </c>
      <c r="H3" s="472"/>
      <c r="I3" s="472"/>
      <c r="J3" s="472"/>
      <c r="K3" s="472"/>
    </row>
    <row r="4" spans="1:16" ht="16.5" customHeight="1" x14ac:dyDescent="0.2">
      <c r="A4" s="1"/>
      <c r="B4" s="1"/>
      <c r="C4" s="1"/>
      <c r="D4" s="420"/>
      <c r="E4" s="420"/>
      <c r="F4" s="420"/>
      <c r="G4" s="472" t="s">
        <v>348</v>
      </c>
      <c r="H4" s="472"/>
      <c r="I4" s="472"/>
      <c r="J4" s="472"/>
      <c r="K4" s="472"/>
    </row>
    <row r="5" spans="1:16" x14ac:dyDescent="0.2">
      <c r="A5" s="1"/>
      <c r="B5" s="1"/>
      <c r="C5" s="1"/>
      <c r="D5" s="420"/>
      <c r="E5" s="420"/>
      <c r="F5" s="420"/>
      <c r="G5" s="420"/>
      <c r="H5" s="420"/>
      <c r="I5" s="420"/>
      <c r="J5" s="420"/>
      <c r="K5" s="4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6" x14ac:dyDescent="0.2">
      <c r="A7" s="468" t="s">
        <v>347</v>
      </c>
      <c r="B7" s="468"/>
      <c r="C7" s="468"/>
      <c r="D7" s="468"/>
      <c r="E7" s="468"/>
      <c r="F7" s="468"/>
      <c r="G7" s="468"/>
      <c r="H7" s="468"/>
      <c r="I7" s="468"/>
      <c r="J7" s="468"/>
      <c r="K7" s="337"/>
      <c r="L7" s="337"/>
      <c r="M7" s="337"/>
      <c r="N7" s="337"/>
      <c r="O7" s="337"/>
      <c r="P7" s="337"/>
    </row>
    <row r="8" spans="1:16" x14ac:dyDescent="0.2">
      <c r="A8" s="467" t="s">
        <v>346</v>
      </c>
      <c r="B8" s="467"/>
      <c r="C8" s="467"/>
      <c r="D8" s="467"/>
      <c r="E8" s="467"/>
      <c r="F8" s="467"/>
      <c r="G8" s="467"/>
      <c r="H8" s="467"/>
      <c r="I8" s="467"/>
      <c r="J8" s="467"/>
      <c r="K8" s="337"/>
      <c r="L8" s="337"/>
      <c r="M8" s="337"/>
      <c r="N8" s="337"/>
      <c r="O8" s="337"/>
      <c r="P8" s="337"/>
    </row>
    <row r="9" spans="1:16" x14ac:dyDescent="0.2">
      <c r="A9" s="467" t="s">
        <v>345</v>
      </c>
      <c r="B9" s="467"/>
      <c r="C9" s="467"/>
      <c r="D9" s="467"/>
      <c r="E9" s="467"/>
      <c r="F9" s="467"/>
      <c r="G9" s="467"/>
      <c r="H9" s="467"/>
      <c r="I9" s="467"/>
      <c r="J9" s="467"/>
      <c r="K9" s="336"/>
      <c r="L9" s="336"/>
      <c r="M9" s="336"/>
      <c r="N9" s="336"/>
      <c r="O9" s="336"/>
      <c r="P9" s="336"/>
    </row>
    <row r="10" spans="1:16" x14ac:dyDescent="0.2">
      <c r="A10" s="335"/>
      <c r="B10" s="467"/>
      <c r="C10" s="467"/>
      <c r="D10" s="467"/>
      <c r="E10" s="467"/>
      <c r="F10" s="467"/>
      <c r="G10" s="467"/>
      <c r="H10" s="334"/>
      <c r="I10" s="334"/>
      <c r="J10" s="334"/>
      <c r="K10" s="73"/>
      <c r="L10" s="73"/>
      <c r="M10" s="73"/>
      <c r="N10" s="73"/>
      <c r="O10" s="73"/>
      <c r="P10" s="73"/>
    </row>
    <row r="11" spans="1:16" x14ac:dyDescent="0.2">
      <c r="A11" s="333"/>
      <c r="B11" s="331"/>
      <c r="C11" s="331"/>
      <c r="D11" s="331"/>
      <c r="E11" s="332" t="s">
        <v>112</v>
      </c>
      <c r="F11" s="331"/>
      <c r="G11" s="331"/>
      <c r="H11" s="330"/>
      <c r="I11" s="330"/>
      <c r="J11" s="330" t="s">
        <v>344</v>
      </c>
      <c r="P11" s="325"/>
    </row>
    <row r="12" spans="1:16" ht="122.45" customHeight="1" x14ac:dyDescent="0.2">
      <c r="A12" s="243" t="s">
        <v>129</v>
      </c>
      <c r="B12" s="243" t="s">
        <v>130</v>
      </c>
      <c r="C12" s="243" t="s">
        <v>131</v>
      </c>
      <c r="D12" s="243" t="s">
        <v>343</v>
      </c>
      <c r="E12" s="243" t="s">
        <v>342</v>
      </c>
      <c r="F12" s="243" t="s">
        <v>341</v>
      </c>
      <c r="G12" s="243" t="s">
        <v>340</v>
      </c>
      <c r="H12" s="243" t="s">
        <v>339</v>
      </c>
      <c r="I12" s="243" t="s">
        <v>338</v>
      </c>
      <c r="J12" s="243" t="s">
        <v>337</v>
      </c>
      <c r="P12" s="325"/>
    </row>
    <row r="13" spans="1:16" x14ac:dyDescent="0.2">
      <c r="A13" s="243">
        <v>1</v>
      </c>
      <c r="B13" s="243">
        <v>2</v>
      </c>
      <c r="C13" s="243">
        <v>3</v>
      </c>
      <c r="D13" s="243">
        <v>4</v>
      </c>
      <c r="E13" s="243">
        <v>5</v>
      </c>
      <c r="F13" s="243">
        <v>6</v>
      </c>
      <c r="G13" s="243">
        <v>7</v>
      </c>
      <c r="H13" s="243">
        <v>8</v>
      </c>
      <c r="I13" s="243">
        <v>9</v>
      </c>
      <c r="J13" s="243">
        <v>10</v>
      </c>
      <c r="P13" s="325"/>
    </row>
    <row r="14" spans="1:16" ht="63.75" customHeight="1" x14ac:dyDescent="0.2">
      <c r="A14" s="210" t="s">
        <v>204</v>
      </c>
      <c r="B14" s="329">
        <v>1061</v>
      </c>
      <c r="C14" s="328" t="s">
        <v>200</v>
      </c>
      <c r="D14" s="191" t="s">
        <v>201</v>
      </c>
      <c r="E14" s="243" t="s">
        <v>336</v>
      </c>
      <c r="F14" s="243">
        <v>2022</v>
      </c>
      <c r="G14" s="327">
        <v>5100000</v>
      </c>
      <c r="H14" s="327">
        <v>4000000</v>
      </c>
      <c r="I14" s="327">
        <v>4000000</v>
      </c>
      <c r="J14" s="243">
        <v>100</v>
      </c>
      <c r="P14" s="325"/>
    </row>
    <row r="15" spans="1:16" ht="63.75" customHeight="1" x14ac:dyDescent="0.2">
      <c r="A15" s="210" t="s">
        <v>204</v>
      </c>
      <c r="B15" s="329">
        <v>1021</v>
      </c>
      <c r="C15" s="328" t="s">
        <v>200</v>
      </c>
      <c r="D15" s="191" t="s">
        <v>201</v>
      </c>
      <c r="E15" s="243" t="s">
        <v>336</v>
      </c>
      <c r="F15" s="243">
        <v>2022</v>
      </c>
      <c r="G15" s="327">
        <v>5100000</v>
      </c>
      <c r="H15" s="327">
        <v>1100000</v>
      </c>
      <c r="I15" s="327">
        <v>1100000</v>
      </c>
      <c r="J15" s="243">
        <v>100</v>
      </c>
      <c r="P15" s="325"/>
    </row>
    <row r="16" spans="1:16" ht="63.75" customHeight="1" x14ac:dyDescent="0.2">
      <c r="A16" s="210" t="s">
        <v>198</v>
      </c>
      <c r="B16" s="243">
        <v>1021</v>
      </c>
      <c r="C16" s="328" t="s">
        <v>200</v>
      </c>
      <c r="D16" s="191" t="s">
        <v>201</v>
      </c>
      <c r="E16" s="243" t="s">
        <v>350</v>
      </c>
      <c r="F16" s="243">
        <v>2022</v>
      </c>
      <c r="G16" s="327">
        <v>700000</v>
      </c>
      <c r="H16" s="327">
        <v>700000</v>
      </c>
      <c r="I16" s="327">
        <v>700000</v>
      </c>
      <c r="J16" s="243">
        <v>100</v>
      </c>
      <c r="P16" s="325"/>
    </row>
    <row r="17" spans="1:16" ht="78" customHeight="1" x14ac:dyDescent="0.2">
      <c r="A17" s="210" t="s">
        <v>198</v>
      </c>
      <c r="B17" s="243">
        <v>1021</v>
      </c>
      <c r="C17" s="328" t="s">
        <v>200</v>
      </c>
      <c r="D17" s="191" t="s">
        <v>201</v>
      </c>
      <c r="E17" s="243" t="s">
        <v>335</v>
      </c>
      <c r="F17" s="243">
        <v>2022</v>
      </c>
      <c r="G17" s="327">
        <v>20000000</v>
      </c>
      <c r="H17" s="327">
        <v>900000</v>
      </c>
      <c r="I17" s="327">
        <v>900000</v>
      </c>
      <c r="J17" s="243">
        <v>100</v>
      </c>
      <c r="P17" s="325"/>
    </row>
    <row r="18" spans="1:16" x14ac:dyDescent="0.2">
      <c r="A18" s="243" t="s">
        <v>334</v>
      </c>
      <c r="B18" s="243" t="s">
        <v>334</v>
      </c>
      <c r="C18" s="243" t="s">
        <v>334</v>
      </c>
      <c r="D18" s="243" t="s">
        <v>284</v>
      </c>
      <c r="E18" s="243" t="s">
        <v>334</v>
      </c>
      <c r="F18" s="243" t="s">
        <v>334</v>
      </c>
      <c r="G18" s="243" t="s">
        <v>334</v>
      </c>
      <c r="H18" s="326">
        <v>6700000</v>
      </c>
      <c r="I18" s="326">
        <v>6700000</v>
      </c>
      <c r="J18" s="243" t="s">
        <v>334</v>
      </c>
      <c r="P18" s="325"/>
    </row>
    <row r="19" spans="1:16" x14ac:dyDescent="0.2">
      <c r="A19" s="324"/>
      <c r="B19" s="323"/>
      <c r="C19" s="323"/>
      <c r="D19" s="323"/>
      <c r="E19" s="323"/>
      <c r="F19" s="323"/>
      <c r="G19" s="323"/>
      <c r="H19" s="323"/>
      <c r="I19" s="323"/>
      <c r="J19" s="323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176" t="s">
        <v>7</v>
      </c>
      <c r="C21" s="1"/>
      <c r="D21" s="1"/>
      <c r="E21" s="1"/>
      <c r="F21" s="1"/>
      <c r="G21" s="1"/>
      <c r="H21" s="1"/>
      <c r="I21" s="176" t="s">
        <v>11</v>
      </c>
      <c r="J21" s="1"/>
    </row>
  </sheetData>
  <mergeCells count="12">
    <mergeCell ref="B10:G10"/>
    <mergeCell ref="A7:J7"/>
    <mergeCell ref="A8:J8"/>
    <mergeCell ref="A9:J9"/>
    <mergeCell ref="D2:F2"/>
    <mergeCell ref="D3:F3"/>
    <mergeCell ref="D4:F4"/>
    <mergeCell ref="D5:F5"/>
    <mergeCell ref="G5:J5"/>
    <mergeCell ref="G2:K2"/>
    <mergeCell ref="G3:K3"/>
    <mergeCell ref="G4:K4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zoomScale="85" zoomScaleNormal="85" workbookViewId="0">
      <selection activeCell="G2" sqref="G2:J2"/>
    </sheetView>
  </sheetViews>
  <sheetFormatPr defaultRowHeight="12.75" x14ac:dyDescent="0.2"/>
  <cols>
    <col min="1" max="3" width="12.140625" style="81" customWidth="1"/>
    <col min="4" max="4" width="30.7109375" style="81" customWidth="1"/>
    <col min="5" max="5" width="36.28515625" style="81" customWidth="1"/>
    <col min="6" max="6" width="32" style="81" customWidth="1"/>
    <col min="7" max="7" width="14.7109375" style="81" customWidth="1"/>
    <col min="8" max="8" width="14" style="81" customWidth="1"/>
    <col min="9" max="9" width="14.7109375" style="81" customWidth="1"/>
    <col min="10" max="10" width="14.5703125" style="81" customWidth="1"/>
    <col min="11" max="11" width="11.85546875" style="81" customWidth="1"/>
    <col min="12" max="12" width="9.7109375" style="81" bestFit="1" customWidth="1"/>
    <col min="13" max="16384" width="9.140625" style="81"/>
  </cols>
  <sheetData>
    <row r="1" spans="1:11" x14ac:dyDescent="0.2">
      <c r="A1" s="1"/>
      <c r="B1" s="1"/>
      <c r="C1" s="1"/>
      <c r="D1" s="1"/>
      <c r="E1" s="1"/>
      <c r="G1" s="177" t="s">
        <v>393</v>
      </c>
      <c r="H1" s="178"/>
      <c r="I1" s="178"/>
      <c r="J1" s="178"/>
    </row>
    <row r="2" spans="1:11" s="179" customFormat="1" ht="24" customHeight="1" x14ac:dyDescent="0.2">
      <c r="D2" s="473"/>
      <c r="E2" s="474"/>
      <c r="F2" s="474"/>
      <c r="G2" s="475" t="s">
        <v>357</v>
      </c>
      <c r="H2" s="473"/>
      <c r="I2" s="473"/>
      <c r="J2" s="473"/>
    </row>
    <row r="3" spans="1:11" s="179" customFormat="1" ht="36" customHeight="1" x14ac:dyDescent="0.2">
      <c r="D3" s="474"/>
      <c r="E3" s="474"/>
      <c r="F3" s="474"/>
      <c r="G3" s="473" t="s">
        <v>285</v>
      </c>
      <c r="H3" s="473"/>
      <c r="I3" s="473"/>
      <c r="J3" s="473"/>
    </row>
    <row r="4" spans="1:11" ht="15" customHeight="1" x14ac:dyDescent="0.2">
      <c r="A4" s="1"/>
      <c r="B4" s="1"/>
      <c r="C4" s="1"/>
      <c r="D4" s="420"/>
      <c r="E4" s="420"/>
      <c r="F4" s="420"/>
      <c r="G4" s="420"/>
      <c r="H4" s="420"/>
      <c r="I4" s="420"/>
      <c r="J4" s="420"/>
      <c r="K4" s="4"/>
    </row>
    <row r="5" spans="1:11" ht="23.25" customHeight="1" x14ac:dyDescent="0.2">
      <c r="A5" s="180"/>
      <c r="B5" s="180"/>
      <c r="C5" s="180"/>
      <c r="D5" s="479" t="s">
        <v>286</v>
      </c>
      <c r="E5" s="479"/>
      <c r="F5" s="479"/>
      <c r="G5" s="479"/>
      <c r="H5" s="479"/>
      <c r="I5" s="479"/>
      <c r="J5" s="180"/>
    </row>
    <row r="6" spans="1:11" ht="14.25" x14ac:dyDescent="0.2">
      <c r="A6" s="479" t="s">
        <v>287</v>
      </c>
      <c r="B6" s="479"/>
      <c r="C6" s="479"/>
      <c r="D6" s="479"/>
      <c r="E6" s="479"/>
      <c r="F6" s="479"/>
      <c r="G6" s="479"/>
      <c r="H6" s="479"/>
      <c r="I6" s="479"/>
      <c r="J6" s="479"/>
    </row>
    <row r="7" spans="1:11" ht="14.25" x14ac:dyDescent="0.2">
      <c r="A7" s="180"/>
      <c r="B7" s="180"/>
      <c r="C7" s="180"/>
      <c r="D7" s="479"/>
      <c r="E7" s="479"/>
      <c r="F7" s="479"/>
      <c r="G7" s="479"/>
      <c r="H7" s="180"/>
      <c r="I7" s="180"/>
      <c r="J7" s="180"/>
    </row>
    <row r="8" spans="1:11" x14ac:dyDescent="0.2">
      <c r="A8" s="181"/>
      <c r="B8" s="1"/>
      <c r="C8" s="1"/>
      <c r="D8" s="1"/>
      <c r="E8" s="182" t="s">
        <v>288</v>
      </c>
      <c r="F8" s="1"/>
      <c r="G8" s="1"/>
      <c r="H8" s="1"/>
      <c r="I8" s="1"/>
      <c r="J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83" t="s">
        <v>128</v>
      </c>
    </row>
    <row r="10" spans="1:11" ht="13.9" customHeight="1" x14ac:dyDescent="0.2">
      <c r="A10" s="480" t="s">
        <v>129</v>
      </c>
      <c r="B10" s="480" t="s">
        <v>130</v>
      </c>
      <c r="C10" s="480" t="s">
        <v>131</v>
      </c>
      <c r="D10" s="476" t="s">
        <v>132</v>
      </c>
      <c r="E10" s="476" t="s">
        <v>289</v>
      </c>
      <c r="F10" s="480" t="s">
        <v>290</v>
      </c>
      <c r="G10" s="482" t="s">
        <v>1</v>
      </c>
      <c r="H10" s="476" t="s">
        <v>2</v>
      </c>
      <c r="I10" s="443" t="s">
        <v>3</v>
      </c>
      <c r="J10" s="444"/>
    </row>
    <row r="11" spans="1:11" ht="99" customHeight="1" x14ac:dyDescent="0.2">
      <c r="A11" s="481"/>
      <c r="B11" s="481"/>
      <c r="C11" s="481"/>
      <c r="D11" s="477"/>
      <c r="E11" s="477"/>
      <c r="F11" s="481"/>
      <c r="G11" s="483"/>
      <c r="H11" s="477"/>
      <c r="I11" s="184" t="s">
        <v>4</v>
      </c>
      <c r="J11" s="184" t="s">
        <v>5</v>
      </c>
    </row>
    <row r="12" spans="1:11" x14ac:dyDescent="0.2">
      <c r="A12" s="185">
        <v>1</v>
      </c>
      <c r="B12" s="185">
        <v>2</v>
      </c>
      <c r="C12" s="185">
        <v>3</v>
      </c>
      <c r="D12" s="185">
        <v>4</v>
      </c>
      <c r="E12" s="185">
        <v>5</v>
      </c>
      <c r="F12" s="185">
        <v>6</v>
      </c>
      <c r="G12" s="186">
        <v>7</v>
      </c>
      <c r="H12" s="185">
        <v>8</v>
      </c>
      <c r="I12" s="185">
        <v>9</v>
      </c>
      <c r="J12" s="185">
        <v>10</v>
      </c>
    </row>
    <row r="13" spans="1:11" x14ac:dyDescent="0.2">
      <c r="A13" s="187" t="s">
        <v>139</v>
      </c>
      <c r="B13" s="188" t="s">
        <v>291</v>
      </c>
      <c r="C13" s="188" t="s">
        <v>291</v>
      </c>
      <c r="D13" s="188" t="s">
        <v>292</v>
      </c>
      <c r="E13" s="188" t="s">
        <v>291</v>
      </c>
      <c r="F13" s="188" t="s">
        <v>291</v>
      </c>
      <c r="G13" s="189">
        <f>H13+I13</f>
        <v>15276504.6</v>
      </c>
      <c r="H13" s="189">
        <f>SUM(H14:H26)</f>
        <v>15116126.42</v>
      </c>
      <c r="I13" s="189">
        <f>SUM(I14:I26)</f>
        <v>160378.18</v>
      </c>
      <c r="J13" s="189">
        <f>SUM(J14:J26)</f>
        <v>100000</v>
      </c>
    </row>
    <row r="14" spans="1:11" ht="76.5" x14ac:dyDescent="0.2">
      <c r="A14" s="190" t="s">
        <v>143</v>
      </c>
      <c r="B14" s="160" t="s">
        <v>144</v>
      </c>
      <c r="C14" s="160" t="s">
        <v>145</v>
      </c>
      <c r="D14" s="191" t="s">
        <v>146</v>
      </c>
      <c r="E14" s="192" t="s">
        <v>293</v>
      </c>
      <c r="F14" s="192" t="s">
        <v>294</v>
      </c>
      <c r="G14" s="193">
        <f t="shared" ref="G14:G15" si="0">H14+I14</f>
        <v>12048750.52</v>
      </c>
      <c r="H14" s="194">
        <v>11998750.52</v>
      </c>
      <c r="I14" s="194">
        <v>50000</v>
      </c>
      <c r="J14" s="194"/>
    </row>
    <row r="15" spans="1:11" ht="51" x14ac:dyDescent="0.2">
      <c r="A15" s="190" t="s">
        <v>147</v>
      </c>
      <c r="B15" s="160" t="s">
        <v>148</v>
      </c>
      <c r="C15" s="160" t="s">
        <v>149</v>
      </c>
      <c r="D15" s="191" t="s">
        <v>150</v>
      </c>
      <c r="E15" s="192" t="s">
        <v>293</v>
      </c>
      <c r="F15" s="192" t="s">
        <v>294</v>
      </c>
      <c r="G15" s="193">
        <f t="shared" si="0"/>
        <v>630814.71</v>
      </c>
      <c r="H15" s="194">
        <v>630814.71</v>
      </c>
      <c r="I15" s="194"/>
      <c r="J15" s="194"/>
    </row>
    <row r="16" spans="1:11" ht="51" x14ac:dyDescent="0.2">
      <c r="A16" s="195" t="s">
        <v>151</v>
      </c>
      <c r="B16" s="184" t="s">
        <v>152</v>
      </c>
      <c r="C16" s="184" t="s">
        <v>153</v>
      </c>
      <c r="D16" s="192" t="s">
        <v>154</v>
      </c>
      <c r="E16" s="192" t="s">
        <v>295</v>
      </c>
      <c r="F16" s="196" t="s">
        <v>296</v>
      </c>
      <c r="G16" s="193">
        <f>H16</f>
        <v>601951.86</v>
      </c>
      <c r="H16" s="197">
        <v>601951.86</v>
      </c>
      <c r="I16" s="194"/>
      <c r="J16" s="194"/>
    </row>
    <row r="17" spans="1:12" s="201" customFormat="1" ht="76.5" x14ac:dyDescent="0.2">
      <c r="A17" s="195" t="s">
        <v>155</v>
      </c>
      <c r="B17" s="198" t="s">
        <v>237</v>
      </c>
      <c r="C17" s="198" t="s">
        <v>156</v>
      </c>
      <c r="D17" s="196" t="s">
        <v>157</v>
      </c>
      <c r="E17" s="196" t="s">
        <v>297</v>
      </c>
      <c r="F17" s="196" t="s">
        <v>298</v>
      </c>
      <c r="G17" s="193">
        <f>H17</f>
        <v>83566.06</v>
      </c>
      <c r="H17" s="199">
        <v>83566.06</v>
      </c>
      <c r="I17" s="199"/>
      <c r="J17" s="199"/>
      <c r="K17" s="200"/>
      <c r="L17" s="200"/>
    </row>
    <row r="18" spans="1:12" s="201" customFormat="1" ht="63.75" x14ac:dyDescent="0.2">
      <c r="A18" s="190" t="s">
        <v>158</v>
      </c>
      <c r="B18" s="198">
        <v>3104</v>
      </c>
      <c r="C18" s="198">
        <v>1020</v>
      </c>
      <c r="D18" s="196" t="s">
        <v>299</v>
      </c>
      <c r="E18" s="192" t="s">
        <v>293</v>
      </c>
      <c r="F18" s="196" t="s">
        <v>294</v>
      </c>
      <c r="G18" s="193">
        <f t="shared" ref="G18:G23" si="1">H18+I18</f>
        <v>315322.07</v>
      </c>
      <c r="H18" s="202">
        <v>308997.25</v>
      </c>
      <c r="I18" s="203">
        <v>6324.82</v>
      </c>
      <c r="J18" s="199"/>
    </row>
    <row r="19" spans="1:12" ht="38.25" x14ac:dyDescent="0.2">
      <c r="A19" s="195" t="s">
        <v>163</v>
      </c>
      <c r="B19" s="184" t="s">
        <v>300</v>
      </c>
      <c r="C19" s="184" t="s">
        <v>164</v>
      </c>
      <c r="D19" s="192" t="s">
        <v>165</v>
      </c>
      <c r="E19" s="196" t="s">
        <v>301</v>
      </c>
      <c r="F19" s="192" t="s">
        <v>302</v>
      </c>
      <c r="G19" s="193">
        <f>H19+I19</f>
        <v>40000</v>
      </c>
      <c r="H19" s="194">
        <v>40000</v>
      </c>
      <c r="I19" s="194"/>
      <c r="J19" s="194"/>
    </row>
    <row r="20" spans="1:12" s="201" customFormat="1" ht="89.25" x14ac:dyDescent="0.2">
      <c r="A20" s="190" t="s">
        <v>166</v>
      </c>
      <c r="B20" s="198">
        <v>3160</v>
      </c>
      <c r="C20" s="198">
        <v>1010</v>
      </c>
      <c r="D20" s="196" t="s">
        <v>303</v>
      </c>
      <c r="E20" s="204" t="s">
        <v>304</v>
      </c>
      <c r="F20" s="196" t="s">
        <v>305</v>
      </c>
      <c r="G20" s="193">
        <f t="shared" si="1"/>
        <v>4916.5</v>
      </c>
      <c r="H20" s="202">
        <v>4916.5</v>
      </c>
      <c r="I20" s="199"/>
      <c r="J20" s="199"/>
    </row>
    <row r="21" spans="1:12" ht="51" x14ac:dyDescent="0.2">
      <c r="A21" s="82" t="s">
        <v>168</v>
      </c>
      <c r="B21" s="184" t="s">
        <v>252</v>
      </c>
      <c r="C21" s="184" t="s">
        <v>169</v>
      </c>
      <c r="D21" s="192" t="s">
        <v>170</v>
      </c>
      <c r="E21" s="192" t="s">
        <v>306</v>
      </c>
      <c r="F21" s="196" t="s">
        <v>294</v>
      </c>
      <c r="G21" s="193">
        <f t="shared" si="1"/>
        <v>51400</v>
      </c>
      <c r="H21" s="199">
        <v>51400</v>
      </c>
      <c r="I21" s="194"/>
      <c r="J21" s="194"/>
    </row>
    <row r="22" spans="1:12" ht="51" x14ac:dyDescent="0.2">
      <c r="A22" s="195" t="s">
        <v>171</v>
      </c>
      <c r="B22" s="184" t="s">
        <v>254</v>
      </c>
      <c r="C22" s="184" t="s">
        <v>172</v>
      </c>
      <c r="D22" s="192" t="s">
        <v>173</v>
      </c>
      <c r="E22" s="192" t="s">
        <v>293</v>
      </c>
      <c r="F22" s="192" t="s">
        <v>294</v>
      </c>
      <c r="G22" s="193">
        <f>H22+I22</f>
        <v>453382.88</v>
      </c>
      <c r="H22" s="194">
        <v>449329.52</v>
      </c>
      <c r="I22" s="194">
        <v>4053.36</v>
      </c>
      <c r="J22" s="194"/>
    </row>
    <row r="23" spans="1:12" ht="51" x14ac:dyDescent="0.2">
      <c r="A23" s="160" t="s">
        <v>174</v>
      </c>
      <c r="B23" s="184">
        <v>7680</v>
      </c>
      <c r="C23" s="161" t="s">
        <v>175</v>
      </c>
      <c r="D23" s="205" t="s">
        <v>176</v>
      </c>
      <c r="E23" s="192" t="s">
        <v>293</v>
      </c>
      <c r="F23" s="192" t="s">
        <v>294</v>
      </c>
      <c r="G23" s="193">
        <f t="shared" si="1"/>
        <v>22400</v>
      </c>
      <c r="H23" s="206">
        <v>22400</v>
      </c>
      <c r="I23" s="194"/>
      <c r="J23" s="194"/>
    </row>
    <row r="24" spans="1:12" ht="63.75" x14ac:dyDescent="0.2">
      <c r="A24" s="207" t="s">
        <v>177</v>
      </c>
      <c r="B24" s="184">
        <v>8110</v>
      </c>
      <c r="C24" s="208" t="s">
        <v>178</v>
      </c>
      <c r="D24" s="209" t="s">
        <v>179</v>
      </c>
      <c r="E24" s="209" t="s">
        <v>180</v>
      </c>
      <c r="F24" s="192" t="s">
        <v>294</v>
      </c>
      <c r="G24" s="193">
        <f>I24+H24</f>
        <v>480000</v>
      </c>
      <c r="H24" s="202">
        <v>380000</v>
      </c>
      <c r="I24" s="194">
        <v>100000</v>
      </c>
      <c r="J24" s="194">
        <v>100000</v>
      </c>
    </row>
    <row r="25" spans="1:12" ht="60" customHeight="1" x14ac:dyDescent="0.2">
      <c r="A25" s="207" t="s">
        <v>181</v>
      </c>
      <c r="B25" s="160">
        <v>8240</v>
      </c>
      <c r="C25" s="208" t="s">
        <v>182</v>
      </c>
      <c r="D25" s="209" t="s">
        <v>183</v>
      </c>
      <c r="E25" s="209" t="s">
        <v>184</v>
      </c>
      <c r="F25" s="192" t="s">
        <v>307</v>
      </c>
      <c r="G25" s="193">
        <f>H25</f>
        <v>484000</v>
      </c>
      <c r="H25" s="194">
        <v>484000</v>
      </c>
      <c r="I25" s="194"/>
      <c r="J25" s="194"/>
      <c r="K25" s="201"/>
    </row>
    <row r="26" spans="1:12" ht="51" x14ac:dyDescent="0.2">
      <c r="A26" s="210" t="s">
        <v>12</v>
      </c>
      <c r="B26" s="160">
        <v>9800</v>
      </c>
      <c r="C26" s="161" t="s">
        <v>148</v>
      </c>
      <c r="D26" s="211" t="s">
        <v>308</v>
      </c>
      <c r="E26" s="211" t="s">
        <v>13</v>
      </c>
      <c r="F26" s="192" t="s">
        <v>296</v>
      </c>
      <c r="G26" s="193">
        <v>60000</v>
      </c>
      <c r="H26" s="194">
        <v>60000</v>
      </c>
      <c r="I26" s="194"/>
      <c r="J26" s="194"/>
      <c r="K26" s="201"/>
    </row>
    <row r="27" spans="1:12" s="201" customFormat="1" ht="39.75" customHeight="1" x14ac:dyDescent="0.2">
      <c r="A27" s="212" t="s">
        <v>187</v>
      </c>
      <c r="B27" s="213" t="s">
        <v>291</v>
      </c>
      <c r="C27" s="214" t="s">
        <v>291</v>
      </c>
      <c r="D27" s="213" t="s">
        <v>309</v>
      </c>
      <c r="E27" s="213" t="s">
        <v>291</v>
      </c>
      <c r="F27" s="213" t="s">
        <v>291</v>
      </c>
      <c r="G27" s="189">
        <f>H27+I27</f>
        <v>54669033</v>
      </c>
      <c r="H27" s="215">
        <f>SUM(H28:H39)</f>
        <v>46412233</v>
      </c>
      <c r="I27" s="215">
        <f>SUM(I28:I39)</f>
        <v>8256800</v>
      </c>
      <c r="J27" s="215">
        <f>SUM(J28:J39)</f>
        <v>6900000</v>
      </c>
    </row>
    <row r="28" spans="1:12" s="217" customFormat="1" ht="51" x14ac:dyDescent="0.2">
      <c r="A28" s="190" t="s">
        <v>310</v>
      </c>
      <c r="B28" s="160" t="s">
        <v>192</v>
      </c>
      <c r="C28" s="160" t="s">
        <v>145</v>
      </c>
      <c r="D28" s="192" t="s">
        <v>193</v>
      </c>
      <c r="E28" s="192" t="s">
        <v>311</v>
      </c>
      <c r="F28" s="192" t="s">
        <v>294</v>
      </c>
      <c r="G28" s="193">
        <f>H28+I28</f>
        <v>3498365</v>
      </c>
      <c r="H28" s="216">
        <v>3498365</v>
      </c>
      <c r="I28" s="194"/>
      <c r="J28" s="194"/>
    </row>
    <row r="29" spans="1:12" ht="51" x14ac:dyDescent="0.2">
      <c r="A29" s="190" t="s">
        <v>194</v>
      </c>
      <c r="B29" s="184">
        <v>1010</v>
      </c>
      <c r="C29" s="160" t="s">
        <v>196</v>
      </c>
      <c r="D29" s="192" t="s">
        <v>197</v>
      </c>
      <c r="E29" s="192" t="s">
        <v>311</v>
      </c>
      <c r="F29" s="192" t="s">
        <v>294</v>
      </c>
      <c r="G29" s="193">
        <f>H29+I29</f>
        <v>13935708</v>
      </c>
      <c r="H29" s="216">
        <v>13331708</v>
      </c>
      <c r="I29" s="194">
        <v>604000</v>
      </c>
      <c r="J29" s="194"/>
      <c r="K29" s="218" t="s">
        <v>291</v>
      </c>
    </row>
    <row r="30" spans="1:12" ht="51" x14ac:dyDescent="0.2">
      <c r="A30" s="195" t="s">
        <v>198</v>
      </c>
      <c r="B30" s="184" t="s">
        <v>199</v>
      </c>
      <c r="C30" s="184" t="s">
        <v>200</v>
      </c>
      <c r="D30" s="192" t="s">
        <v>201</v>
      </c>
      <c r="E30" s="192" t="s">
        <v>311</v>
      </c>
      <c r="F30" s="192" t="s">
        <v>294</v>
      </c>
      <c r="G30" s="193">
        <f>H30+I30</f>
        <v>20703200</v>
      </c>
      <c r="H30" s="216">
        <v>17182200</v>
      </c>
      <c r="I30" s="194">
        <v>3521000</v>
      </c>
      <c r="J30" s="194">
        <v>2900000</v>
      </c>
      <c r="K30" s="219"/>
    </row>
    <row r="31" spans="1:12" ht="51" x14ac:dyDescent="0.2">
      <c r="A31" s="207" t="s">
        <v>204</v>
      </c>
      <c r="B31" s="184">
        <v>1061</v>
      </c>
      <c r="C31" s="220" t="s">
        <v>200</v>
      </c>
      <c r="D31" s="221" t="s">
        <v>201</v>
      </c>
      <c r="E31" s="192" t="s">
        <v>311</v>
      </c>
      <c r="F31" s="192" t="s">
        <v>294</v>
      </c>
      <c r="G31" s="193">
        <f>H31+I31</f>
        <v>4081000</v>
      </c>
      <c r="H31" s="194">
        <v>81000</v>
      </c>
      <c r="I31" s="222">
        <v>4000000</v>
      </c>
      <c r="J31" s="222">
        <v>4000000</v>
      </c>
    </row>
    <row r="32" spans="1:12" ht="51" x14ac:dyDescent="0.2">
      <c r="A32" s="190" t="s">
        <v>205</v>
      </c>
      <c r="B32" s="184">
        <v>1070</v>
      </c>
      <c r="C32" s="160" t="s">
        <v>206</v>
      </c>
      <c r="D32" s="191" t="s">
        <v>312</v>
      </c>
      <c r="E32" s="192" t="s">
        <v>311</v>
      </c>
      <c r="F32" s="192" t="s">
        <v>294</v>
      </c>
      <c r="G32" s="193">
        <f t="shared" ref="G32:G37" si="2">H32+I32</f>
        <v>4977000</v>
      </c>
      <c r="H32" s="194">
        <v>4892000</v>
      </c>
      <c r="I32" s="194">
        <v>85000</v>
      </c>
      <c r="J32" s="194"/>
    </row>
    <row r="33" spans="1:11" ht="51" x14ac:dyDescent="0.2">
      <c r="A33" s="190" t="s">
        <v>208</v>
      </c>
      <c r="B33" s="184">
        <v>1080</v>
      </c>
      <c r="C33" s="160" t="s">
        <v>206</v>
      </c>
      <c r="D33" s="191" t="s">
        <v>313</v>
      </c>
      <c r="E33" s="192" t="s">
        <v>311</v>
      </c>
      <c r="F33" s="192" t="s">
        <v>294</v>
      </c>
      <c r="G33" s="193">
        <f t="shared" si="2"/>
        <v>3564800</v>
      </c>
      <c r="H33" s="194">
        <v>3518000</v>
      </c>
      <c r="I33" s="194">
        <v>46800</v>
      </c>
      <c r="J33" s="194"/>
    </row>
    <row r="34" spans="1:11" ht="51" x14ac:dyDescent="0.2">
      <c r="A34" s="190" t="s">
        <v>211</v>
      </c>
      <c r="B34" s="184">
        <v>1142</v>
      </c>
      <c r="C34" s="223" t="s">
        <v>213</v>
      </c>
      <c r="D34" s="224" t="s">
        <v>214</v>
      </c>
      <c r="E34" s="192" t="s">
        <v>311</v>
      </c>
      <c r="F34" s="192" t="s">
        <v>294</v>
      </c>
      <c r="G34" s="193">
        <f>H34+I34</f>
        <v>60000</v>
      </c>
      <c r="H34" s="194">
        <v>60000</v>
      </c>
      <c r="I34" s="222"/>
      <c r="J34" s="222"/>
    </row>
    <row r="35" spans="1:11" ht="51" x14ac:dyDescent="0.2">
      <c r="A35" s="190" t="s">
        <v>215</v>
      </c>
      <c r="B35" s="184">
        <v>1152</v>
      </c>
      <c r="C35" s="223" t="s">
        <v>213</v>
      </c>
      <c r="D35" s="191" t="s">
        <v>217</v>
      </c>
      <c r="E35" s="192" t="s">
        <v>311</v>
      </c>
      <c r="F35" s="192" t="s">
        <v>294</v>
      </c>
      <c r="G35" s="193">
        <f t="shared" si="2"/>
        <v>1107400</v>
      </c>
      <c r="H35" s="194">
        <v>1107400</v>
      </c>
      <c r="I35" s="222"/>
      <c r="J35" s="222"/>
    </row>
    <row r="36" spans="1:11" ht="63.75" x14ac:dyDescent="0.2">
      <c r="A36" s="190" t="s">
        <v>218</v>
      </c>
      <c r="B36" s="184">
        <v>1200</v>
      </c>
      <c r="C36" s="161" t="s">
        <v>213</v>
      </c>
      <c r="D36" s="191" t="s">
        <v>220</v>
      </c>
      <c r="E36" s="192" t="s">
        <v>311</v>
      </c>
      <c r="F36" s="192" t="s">
        <v>294</v>
      </c>
      <c r="G36" s="193">
        <f t="shared" si="2"/>
        <v>226800</v>
      </c>
      <c r="H36" s="194">
        <v>226800</v>
      </c>
      <c r="I36" s="222"/>
      <c r="J36" s="222"/>
      <c r="K36" s="201"/>
    </row>
    <row r="37" spans="1:11" ht="76.5" x14ac:dyDescent="0.2">
      <c r="A37" s="190" t="s">
        <v>221</v>
      </c>
      <c r="B37" s="184">
        <v>1210</v>
      </c>
      <c r="C37" s="161" t="s">
        <v>213</v>
      </c>
      <c r="D37" s="225" t="s">
        <v>223</v>
      </c>
      <c r="E37" s="192" t="s">
        <v>311</v>
      </c>
      <c r="F37" s="192" t="s">
        <v>294</v>
      </c>
      <c r="G37" s="193">
        <f t="shared" si="2"/>
        <v>32700</v>
      </c>
      <c r="H37" s="194">
        <v>32700</v>
      </c>
      <c r="I37" s="222"/>
      <c r="J37" s="222"/>
      <c r="K37" s="201"/>
    </row>
    <row r="38" spans="1:11" ht="51" x14ac:dyDescent="0.2">
      <c r="A38" s="195" t="s">
        <v>224</v>
      </c>
      <c r="B38" s="184" t="s">
        <v>225</v>
      </c>
      <c r="C38" s="184" t="s">
        <v>226</v>
      </c>
      <c r="D38" s="192" t="s">
        <v>227</v>
      </c>
      <c r="E38" s="192" t="s">
        <v>314</v>
      </c>
      <c r="F38" s="192" t="s">
        <v>294</v>
      </c>
      <c r="G38" s="193">
        <f>H38+I38</f>
        <v>741260</v>
      </c>
      <c r="H38" s="194">
        <v>741260</v>
      </c>
      <c r="I38" s="194"/>
      <c r="J38" s="194"/>
    </row>
    <row r="39" spans="1:11" ht="51" x14ac:dyDescent="0.2">
      <c r="A39" s="190" t="s">
        <v>228</v>
      </c>
      <c r="B39" s="184">
        <v>4060</v>
      </c>
      <c r="C39" s="160" t="s">
        <v>230</v>
      </c>
      <c r="D39" s="191" t="s">
        <v>315</v>
      </c>
      <c r="E39" s="192" t="s">
        <v>314</v>
      </c>
      <c r="F39" s="192" t="s">
        <v>294</v>
      </c>
      <c r="G39" s="193">
        <v>1740800</v>
      </c>
      <c r="H39" s="199">
        <v>1740800</v>
      </c>
      <c r="I39" s="199"/>
      <c r="J39" s="194"/>
    </row>
    <row r="40" spans="1:11" ht="38.25" x14ac:dyDescent="0.2">
      <c r="A40" s="226" t="s">
        <v>232</v>
      </c>
      <c r="B40" s="227"/>
      <c r="C40" s="228"/>
      <c r="D40" s="229" t="s">
        <v>233</v>
      </c>
      <c r="E40" s="230"/>
      <c r="F40" s="230"/>
      <c r="G40" s="231">
        <f>H40+I40</f>
        <v>9435321.7599999998</v>
      </c>
      <c r="H40" s="232">
        <f>H41+H46+H42+H43+H47+H49+H50+H51+H44+H45+H48</f>
        <v>9426646.5800000001</v>
      </c>
      <c r="I40" s="233">
        <f>I41+I46+I42+I43+I47+I49+I50+I51+I45</f>
        <v>8675.18</v>
      </c>
      <c r="J40" s="234"/>
    </row>
    <row r="41" spans="1:11" ht="51" x14ac:dyDescent="0.2">
      <c r="A41" s="235" t="s">
        <v>234</v>
      </c>
      <c r="B41" s="235" t="s">
        <v>192</v>
      </c>
      <c r="C41" s="236" t="s">
        <v>145</v>
      </c>
      <c r="D41" s="237" t="s">
        <v>193</v>
      </c>
      <c r="E41" s="238" t="s">
        <v>293</v>
      </c>
      <c r="F41" s="238" t="s">
        <v>294</v>
      </c>
      <c r="G41" s="239">
        <f>H41</f>
        <v>1462254</v>
      </c>
      <c r="H41" s="240">
        <v>1462254</v>
      </c>
      <c r="I41" s="241"/>
      <c r="J41" s="242"/>
    </row>
    <row r="42" spans="1:11" ht="51" x14ac:dyDescent="0.2">
      <c r="A42" s="235" t="s">
        <v>235</v>
      </c>
      <c r="B42" s="243">
        <v>2020</v>
      </c>
      <c r="C42" s="236" t="s">
        <v>153</v>
      </c>
      <c r="D42" s="237" t="s">
        <v>154</v>
      </c>
      <c r="E42" s="238" t="s">
        <v>295</v>
      </c>
      <c r="F42" s="244" t="s">
        <v>296</v>
      </c>
      <c r="G42" s="239">
        <f>H42+I42</f>
        <v>4105125.14</v>
      </c>
      <c r="H42" s="245">
        <v>4105125.14</v>
      </c>
      <c r="I42" s="241"/>
      <c r="J42" s="242"/>
      <c r="K42" s="201"/>
    </row>
    <row r="43" spans="1:11" ht="76.5" x14ac:dyDescent="0.2">
      <c r="A43" s="235" t="s">
        <v>236</v>
      </c>
      <c r="B43" s="235" t="s">
        <v>237</v>
      </c>
      <c r="C43" s="236" t="s">
        <v>156</v>
      </c>
      <c r="D43" s="237" t="s">
        <v>157</v>
      </c>
      <c r="E43" s="244" t="s">
        <v>297</v>
      </c>
      <c r="F43" s="244" t="s">
        <v>298</v>
      </c>
      <c r="G43" s="239">
        <f t="shared" ref="G43:G50" si="3">H43</f>
        <v>1513433.94</v>
      </c>
      <c r="H43" s="246">
        <v>1513433.94</v>
      </c>
      <c r="I43" s="242"/>
      <c r="J43" s="242"/>
    </row>
    <row r="44" spans="1:11" ht="51" x14ac:dyDescent="0.2">
      <c r="A44" s="235" t="s">
        <v>238</v>
      </c>
      <c r="B44" s="243">
        <v>3031</v>
      </c>
      <c r="C44" s="236" t="s">
        <v>240</v>
      </c>
      <c r="D44" s="237" t="s">
        <v>241</v>
      </c>
      <c r="E44" s="244" t="s">
        <v>316</v>
      </c>
      <c r="F44" s="244" t="s">
        <v>305</v>
      </c>
      <c r="G44" s="239">
        <f>H44</f>
        <v>0</v>
      </c>
      <c r="H44" s="247">
        <v>0</v>
      </c>
      <c r="I44" s="242"/>
      <c r="J44" s="242"/>
    </row>
    <row r="45" spans="1:11" ht="51" x14ac:dyDescent="0.2">
      <c r="A45" s="235" t="s">
        <v>242</v>
      </c>
      <c r="B45" s="243">
        <v>3032</v>
      </c>
      <c r="C45" s="236" t="s">
        <v>161</v>
      </c>
      <c r="D45" s="237" t="s">
        <v>162</v>
      </c>
      <c r="E45" s="244" t="s">
        <v>316</v>
      </c>
      <c r="F45" s="244" t="s">
        <v>305</v>
      </c>
      <c r="G45" s="239">
        <f>H45</f>
        <v>11600</v>
      </c>
      <c r="H45" s="247">
        <v>11600</v>
      </c>
      <c r="I45" s="242"/>
      <c r="J45" s="242"/>
    </row>
    <row r="46" spans="1:11" ht="76.5" x14ac:dyDescent="0.2">
      <c r="A46" s="235" t="s">
        <v>244</v>
      </c>
      <c r="B46" s="235">
        <v>3104</v>
      </c>
      <c r="C46" s="236" t="s">
        <v>246</v>
      </c>
      <c r="D46" s="237" t="s">
        <v>159</v>
      </c>
      <c r="E46" s="238" t="s">
        <v>293</v>
      </c>
      <c r="F46" s="244" t="s">
        <v>294</v>
      </c>
      <c r="G46" s="248">
        <f>H46+I46</f>
        <v>1550725.18</v>
      </c>
      <c r="H46" s="245">
        <v>1542050</v>
      </c>
      <c r="I46" s="245">
        <v>8675.18</v>
      </c>
      <c r="J46" s="242"/>
    </row>
    <row r="47" spans="1:11" ht="102" x14ac:dyDescent="0.2">
      <c r="A47" s="235" t="s">
        <v>247</v>
      </c>
      <c r="B47" s="235">
        <v>3160</v>
      </c>
      <c r="C47" s="236" t="s">
        <v>195</v>
      </c>
      <c r="D47" s="237" t="s">
        <v>167</v>
      </c>
      <c r="E47" s="249" t="s">
        <v>304</v>
      </c>
      <c r="F47" s="244" t="s">
        <v>305</v>
      </c>
      <c r="G47" s="239">
        <f t="shared" si="3"/>
        <v>53583.5</v>
      </c>
      <c r="H47" s="247">
        <v>53583.5</v>
      </c>
      <c r="I47" s="242"/>
      <c r="J47" s="242"/>
    </row>
    <row r="48" spans="1:11" ht="63.75" x14ac:dyDescent="0.2">
      <c r="A48" s="151" t="s">
        <v>249</v>
      </c>
      <c r="B48" s="250">
        <v>3230</v>
      </c>
      <c r="C48" s="251">
        <v>1070</v>
      </c>
      <c r="D48" s="154" t="s">
        <v>250</v>
      </c>
      <c r="E48" s="252" t="s">
        <v>317</v>
      </c>
      <c r="F48" s="244" t="s">
        <v>318</v>
      </c>
      <c r="G48" s="239">
        <f>H48</f>
        <v>90000</v>
      </c>
      <c r="H48" s="156">
        <v>90000</v>
      </c>
      <c r="I48" s="242"/>
      <c r="J48" s="242"/>
      <c r="K48" s="201"/>
    </row>
    <row r="49" spans="1:11" ht="127.5" x14ac:dyDescent="0.2">
      <c r="A49" s="235" t="s">
        <v>251</v>
      </c>
      <c r="B49" s="235">
        <v>3242</v>
      </c>
      <c r="C49" s="236" t="s">
        <v>169</v>
      </c>
      <c r="D49" s="237" t="s">
        <v>170</v>
      </c>
      <c r="E49" s="244" t="s">
        <v>319</v>
      </c>
      <c r="F49" s="244" t="s">
        <v>294</v>
      </c>
      <c r="G49" s="239">
        <f t="shared" si="3"/>
        <v>79000</v>
      </c>
      <c r="H49" s="247">
        <v>79000</v>
      </c>
      <c r="I49" s="242"/>
      <c r="J49" s="242"/>
    </row>
    <row r="50" spans="1:11" ht="63.75" x14ac:dyDescent="0.2">
      <c r="A50" s="235" t="s">
        <v>251</v>
      </c>
      <c r="B50" s="235">
        <v>3242</v>
      </c>
      <c r="C50" s="236" t="s">
        <v>169</v>
      </c>
      <c r="D50" s="237" t="s">
        <v>170</v>
      </c>
      <c r="E50" s="244" t="s">
        <v>320</v>
      </c>
      <c r="F50" s="244" t="s">
        <v>294</v>
      </c>
      <c r="G50" s="239">
        <f t="shared" si="3"/>
        <v>141300</v>
      </c>
      <c r="H50" s="247">
        <v>141300</v>
      </c>
      <c r="I50" s="242"/>
      <c r="J50" s="242"/>
    </row>
    <row r="51" spans="1:11" ht="51" x14ac:dyDescent="0.2">
      <c r="A51" s="235" t="s">
        <v>251</v>
      </c>
      <c r="B51" s="235">
        <v>3242</v>
      </c>
      <c r="C51" s="236" t="s">
        <v>169</v>
      </c>
      <c r="D51" s="237" t="s">
        <v>170</v>
      </c>
      <c r="E51" s="238" t="s">
        <v>306</v>
      </c>
      <c r="F51" s="244" t="s">
        <v>294</v>
      </c>
      <c r="G51" s="239">
        <v>428300</v>
      </c>
      <c r="H51" s="247">
        <v>428300</v>
      </c>
      <c r="I51" s="242"/>
      <c r="J51" s="242"/>
    </row>
    <row r="52" spans="1:11" ht="38.25" x14ac:dyDescent="0.2">
      <c r="A52" s="226">
        <v>1500000</v>
      </c>
      <c r="B52" s="227"/>
      <c r="C52" s="253"/>
      <c r="D52" s="229" t="s">
        <v>253</v>
      </c>
      <c r="E52" s="254"/>
      <c r="F52" s="254"/>
      <c r="G52" s="231">
        <f>H52+I52</f>
        <v>6702750.6399999997</v>
      </c>
      <c r="H52" s="255">
        <f>H53+H54+H55+H57+H58+H60+H59+H61</f>
        <v>5994404</v>
      </c>
      <c r="I52" s="234">
        <f>I53+I54+I55+I57+I58+I60+I56</f>
        <v>708346.64</v>
      </c>
      <c r="J52" s="234">
        <v>350000</v>
      </c>
    </row>
    <row r="53" spans="1:11" ht="51" x14ac:dyDescent="0.2">
      <c r="A53" s="235">
        <v>1510160</v>
      </c>
      <c r="B53" s="235" t="s">
        <v>192</v>
      </c>
      <c r="C53" s="236" t="s">
        <v>145</v>
      </c>
      <c r="D53" s="237" t="s">
        <v>193</v>
      </c>
      <c r="E53" s="238" t="s">
        <v>293</v>
      </c>
      <c r="F53" s="238" t="s">
        <v>294</v>
      </c>
      <c r="G53" s="239">
        <f>H53</f>
        <v>2489304</v>
      </c>
      <c r="H53" s="240">
        <v>2489304</v>
      </c>
      <c r="I53" s="241"/>
      <c r="J53" s="242"/>
    </row>
    <row r="54" spans="1:11" ht="51" x14ac:dyDescent="0.2">
      <c r="A54" s="235">
        <v>1510180</v>
      </c>
      <c r="B54" s="235" t="s">
        <v>148</v>
      </c>
      <c r="C54" s="236" t="s">
        <v>149</v>
      </c>
      <c r="D54" s="237" t="s">
        <v>150</v>
      </c>
      <c r="E54" s="238" t="s">
        <v>293</v>
      </c>
      <c r="F54" s="238" t="s">
        <v>294</v>
      </c>
      <c r="G54" s="239">
        <f>H54</f>
        <v>1104200</v>
      </c>
      <c r="H54" s="240">
        <v>1104200</v>
      </c>
      <c r="I54" s="241"/>
      <c r="J54" s="242"/>
    </row>
    <row r="55" spans="1:11" ht="51" x14ac:dyDescent="0.2">
      <c r="A55" s="235">
        <v>1516030</v>
      </c>
      <c r="B55" s="235" t="s">
        <v>254</v>
      </c>
      <c r="C55" s="236" t="s">
        <v>172</v>
      </c>
      <c r="D55" s="237" t="s">
        <v>173</v>
      </c>
      <c r="E55" s="238" t="s">
        <v>293</v>
      </c>
      <c r="F55" s="238" t="s">
        <v>294</v>
      </c>
      <c r="G55" s="239">
        <f>H55+I55</f>
        <v>1346846.64</v>
      </c>
      <c r="H55" s="240">
        <v>1275900</v>
      </c>
      <c r="I55" s="240">
        <v>70946.64</v>
      </c>
      <c r="J55" s="242"/>
    </row>
    <row r="56" spans="1:11" ht="51.75" customHeight="1" x14ac:dyDescent="0.2">
      <c r="A56" s="235">
        <v>1517130</v>
      </c>
      <c r="B56" s="256">
        <v>7130</v>
      </c>
      <c r="C56" s="157" t="s">
        <v>255</v>
      </c>
      <c r="D56" s="257" t="s">
        <v>256</v>
      </c>
      <c r="E56" s="238" t="s">
        <v>293</v>
      </c>
      <c r="F56" s="238" t="s">
        <v>294</v>
      </c>
      <c r="G56" s="239">
        <v>84000</v>
      </c>
      <c r="H56" s="240"/>
      <c r="I56" s="241">
        <v>84000</v>
      </c>
      <c r="J56" s="242"/>
      <c r="K56" s="201"/>
    </row>
    <row r="57" spans="1:11" ht="51" x14ac:dyDescent="0.2">
      <c r="A57" s="235">
        <v>1517350</v>
      </c>
      <c r="B57" s="243">
        <v>7350</v>
      </c>
      <c r="C57" s="236" t="s">
        <v>172</v>
      </c>
      <c r="D57" s="237" t="s">
        <v>259</v>
      </c>
      <c r="E57" s="244" t="s">
        <v>321</v>
      </c>
      <c r="F57" s="244" t="s">
        <v>322</v>
      </c>
      <c r="G57" s="239">
        <f>H57+I57</f>
        <v>350000</v>
      </c>
      <c r="H57" s="240"/>
      <c r="I57" s="240">
        <v>350000</v>
      </c>
      <c r="J57" s="247">
        <v>350000</v>
      </c>
    </row>
    <row r="58" spans="1:11" ht="51" x14ac:dyDescent="0.2">
      <c r="A58" s="235">
        <v>1517461</v>
      </c>
      <c r="B58" s="243">
        <v>7461</v>
      </c>
      <c r="C58" s="236" t="s">
        <v>261</v>
      </c>
      <c r="D58" s="237" t="s">
        <v>262</v>
      </c>
      <c r="E58" s="238" t="s">
        <v>293</v>
      </c>
      <c r="F58" s="238" t="s">
        <v>294</v>
      </c>
      <c r="G58" s="239">
        <f>H58</f>
        <v>1100000</v>
      </c>
      <c r="H58" s="240">
        <v>1100000</v>
      </c>
      <c r="I58" s="241"/>
      <c r="J58" s="242"/>
    </row>
    <row r="59" spans="1:11" ht="45" customHeight="1" x14ac:dyDescent="0.2">
      <c r="A59" s="235">
        <v>1517610</v>
      </c>
      <c r="B59" s="256">
        <v>7610</v>
      </c>
      <c r="C59" s="208" t="s">
        <v>263</v>
      </c>
      <c r="D59" s="209" t="s">
        <v>264</v>
      </c>
      <c r="E59" s="238" t="s">
        <v>323</v>
      </c>
      <c r="F59" s="238" t="s">
        <v>324</v>
      </c>
      <c r="G59" s="239">
        <f>H59+I59</f>
        <v>10000</v>
      </c>
      <c r="H59" s="240">
        <v>10000</v>
      </c>
      <c r="I59" s="241"/>
      <c r="J59" s="242"/>
      <c r="K59" s="201"/>
    </row>
    <row r="60" spans="1:11" ht="51" x14ac:dyDescent="0.2">
      <c r="A60" s="235">
        <v>1518340</v>
      </c>
      <c r="B60" s="243">
        <v>8340</v>
      </c>
      <c r="C60" s="236" t="s">
        <v>266</v>
      </c>
      <c r="D60" s="237" t="s">
        <v>267</v>
      </c>
      <c r="E60" s="244" t="s">
        <v>325</v>
      </c>
      <c r="F60" s="244" t="s">
        <v>296</v>
      </c>
      <c r="G60" s="239">
        <f>H60+I60</f>
        <v>203400</v>
      </c>
      <c r="H60" s="240"/>
      <c r="I60" s="241">
        <v>203400</v>
      </c>
      <c r="J60" s="242"/>
      <c r="K60" s="201"/>
    </row>
    <row r="61" spans="1:11" ht="51" x14ac:dyDescent="0.2">
      <c r="A61" s="258">
        <v>1517693</v>
      </c>
      <c r="B61" s="243">
        <v>7693</v>
      </c>
      <c r="C61" s="157" t="s">
        <v>175</v>
      </c>
      <c r="D61" s="162" t="s">
        <v>269</v>
      </c>
      <c r="E61" s="238" t="s">
        <v>293</v>
      </c>
      <c r="F61" s="238" t="s">
        <v>294</v>
      </c>
      <c r="G61" s="239">
        <v>15000</v>
      </c>
      <c r="H61" s="240">
        <v>15000</v>
      </c>
      <c r="I61" s="241"/>
      <c r="J61" s="242"/>
      <c r="K61" s="201"/>
    </row>
    <row r="62" spans="1:11" ht="25.5" x14ac:dyDescent="0.2">
      <c r="A62" s="212">
        <v>3700000</v>
      </c>
      <c r="B62" s="213" t="s">
        <v>291</v>
      </c>
      <c r="C62" s="214" t="s">
        <v>291</v>
      </c>
      <c r="D62" s="213" t="s">
        <v>271</v>
      </c>
      <c r="E62" s="213" t="s">
        <v>291</v>
      </c>
      <c r="F62" s="213" t="s">
        <v>291</v>
      </c>
      <c r="G62" s="189">
        <f>G63+G64+G66+G65</f>
        <v>4349600</v>
      </c>
      <c r="H62" s="215">
        <f>H63+H64+H66+H65</f>
        <v>1203700</v>
      </c>
      <c r="I62" s="215">
        <f>I63+I64+I66</f>
        <v>0</v>
      </c>
      <c r="J62" s="215">
        <v>0</v>
      </c>
    </row>
    <row r="63" spans="1:11" s="217" customFormat="1" ht="51" x14ac:dyDescent="0.2">
      <c r="A63" s="190">
        <v>37110160</v>
      </c>
      <c r="B63" s="160" t="s">
        <v>192</v>
      </c>
      <c r="C63" s="160" t="s">
        <v>145</v>
      </c>
      <c r="D63" s="192" t="s">
        <v>193</v>
      </c>
      <c r="E63" s="192" t="s">
        <v>293</v>
      </c>
      <c r="F63" s="192" t="s">
        <v>294</v>
      </c>
      <c r="G63" s="193">
        <f>H63+I63</f>
        <v>993700</v>
      </c>
      <c r="H63" s="194">
        <v>993700</v>
      </c>
      <c r="I63" s="194"/>
      <c r="J63" s="194"/>
    </row>
    <row r="64" spans="1:11" s="217" customFormat="1" ht="51" x14ac:dyDescent="0.2">
      <c r="A64" s="195">
        <v>3718710</v>
      </c>
      <c r="B64" s="198">
        <v>8710</v>
      </c>
      <c r="C64" s="210" t="s">
        <v>149</v>
      </c>
      <c r="D64" s="196" t="s">
        <v>277</v>
      </c>
      <c r="E64" s="192" t="s">
        <v>293</v>
      </c>
      <c r="F64" s="192" t="s">
        <v>294</v>
      </c>
      <c r="G64" s="193">
        <v>3145900</v>
      </c>
      <c r="H64" s="199">
        <v>0</v>
      </c>
      <c r="I64" s="199"/>
      <c r="J64" s="199"/>
      <c r="K64" s="201"/>
    </row>
    <row r="65" spans="1:11" ht="65.25" customHeight="1" x14ac:dyDescent="0.2">
      <c r="A65" s="195">
        <v>3719320</v>
      </c>
      <c r="B65" s="198">
        <v>9320</v>
      </c>
      <c r="C65" s="210" t="s">
        <v>148</v>
      </c>
      <c r="D65" s="225" t="s">
        <v>326</v>
      </c>
      <c r="E65" s="209" t="s">
        <v>327</v>
      </c>
      <c r="F65" s="192" t="s">
        <v>307</v>
      </c>
      <c r="G65" s="193">
        <v>101000</v>
      </c>
      <c r="H65" s="259">
        <v>101000</v>
      </c>
      <c r="I65" s="199"/>
      <c r="J65" s="199"/>
      <c r="K65" s="201"/>
    </row>
    <row r="66" spans="1:11" ht="51" x14ac:dyDescent="0.2">
      <c r="A66" s="195">
        <v>3719770</v>
      </c>
      <c r="B66" s="198">
        <v>9770</v>
      </c>
      <c r="C66" s="210" t="s">
        <v>148</v>
      </c>
      <c r="D66" s="224" t="s">
        <v>9</v>
      </c>
      <c r="E66" s="192" t="s">
        <v>293</v>
      </c>
      <c r="F66" s="192" t="s">
        <v>294</v>
      </c>
      <c r="G66" s="193">
        <v>109000</v>
      </c>
      <c r="H66" s="259">
        <v>109000</v>
      </c>
      <c r="I66" s="199"/>
      <c r="J66" s="199"/>
      <c r="K66" s="201"/>
    </row>
    <row r="67" spans="1:11" x14ac:dyDescent="0.2">
      <c r="A67" s="260" t="s">
        <v>6</v>
      </c>
      <c r="B67" s="260" t="s">
        <v>6</v>
      </c>
      <c r="C67" s="260" t="s">
        <v>6</v>
      </c>
      <c r="D67" s="261" t="s">
        <v>284</v>
      </c>
      <c r="E67" s="261" t="s">
        <v>6</v>
      </c>
      <c r="F67" s="261" t="s">
        <v>6</v>
      </c>
      <c r="G67" s="262">
        <f>G13+G27+G62+G40+G52</f>
        <v>90433210</v>
      </c>
      <c r="H67" s="262">
        <f>H13+H27+H62+H52+H40</f>
        <v>78153110</v>
      </c>
      <c r="I67" s="262">
        <f>I13+I27+I62+I52+I46</f>
        <v>9134200</v>
      </c>
      <c r="J67" s="262">
        <f>J13+J27+J62+J52</f>
        <v>7350000</v>
      </c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1" x14ac:dyDescent="0.2">
      <c r="A70" s="1"/>
      <c r="B70" s="176"/>
      <c r="C70" s="1"/>
      <c r="D70" s="1"/>
      <c r="E70" s="1"/>
      <c r="F70" s="1"/>
      <c r="G70" s="1"/>
      <c r="H70" s="1"/>
      <c r="I70" s="176"/>
      <c r="J70" s="1"/>
    </row>
    <row r="71" spans="1:11" x14ac:dyDescent="0.2">
      <c r="A71" s="1"/>
      <c r="B71" s="176" t="s">
        <v>7</v>
      </c>
      <c r="C71" s="1"/>
      <c r="D71" s="1"/>
      <c r="E71" s="1"/>
      <c r="F71" s="176" t="s">
        <v>11</v>
      </c>
      <c r="G71" s="1"/>
      <c r="H71" s="1"/>
      <c r="I71" s="1"/>
      <c r="J71" s="1"/>
    </row>
    <row r="72" spans="1:11" x14ac:dyDescent="0.2">
      <c r="A72" s="478"/>
      <c r="B72" s="478"/>
      <c r="C72" s="478"/>
      <c r="D72" s="478"/>
      <c r="E72" s="478"/>
      <c r="F72" s="478"/>
      <c r="G72" s="478"/>
      <c r="H72" s="478"/>
      <c r="I72" s="478"/>
      <c r="J72" s="478"/>
    </row>
  </sheetData>
  <mergeCells count="19">
    <mergeCell ref="H10:H11"/>
    <mergeCell ref="I10:J10"/>
    <mergeCell ref="A72:J72"/>
    <mergeCell ref="D5:I5"/>
    <mergeCell ref="A6:J6"/>
    <mergeCell ref="D7:G7"/>
    <mergeCell ref="A10:A11"/>
    <mergeCell ref="B10:B11"/>
    <mergeCell ref="C10:C11"/>
    <mergeCell ref="D10:D11"/>
    <mergeCell ref="E10:E11"/>
    <mergeCell ref="F10:F11"/>
    <mergeCell ref="G10:G11"/>
    <mergeCell ref="D2:F2"/>
    <mergeCell ref="G2:J2"/>
    <mergeCell ref="D3:F3"/>
    <mergeCell ref="G3:J3"/>
    <mergeCell ref="D4:F4"/>
    <mergeCell ref="G4:J4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workbookViewId="0">
      <selection activeCell="I19" sqref="I19"/>
    </sheetView>
  </sheetViews>
  <sheetFormatPr defaultColWidth="8.85546875" defaultRowHeight="12.75" x14ac:dyDescent="0.2"/>
  <cols>
    <col min="1" max="3" width="12.140625" style="81" customWidth="1"/>
    <col min="4" max="5" width="30.7109375" style="81" customWidth="1"/>
    <col min="6" max="6" width="13.7109375" style="81" customWidth="1"/>
    <col min="7" max="7" width="14.28515625" style="81" customWidth="1"/>
    <col min="8" max="8" width="14.85546875" style="81" customWidth="1"/>
    <col min="9" max="9" width="20.5703125" style="81" customWidth="1"/>
    <col min="10" max="10" width="16.140625" style="81" customWidth="1"/>
    <col min="11" max="16" width="13.7109375" style="81" customWidth="1"/>
    <col min="17" max="16384" width="8.85546875" style="81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394</v>
      </c>
      <c r="H1" s="1"/>
      <c r="I1" s="1"/>
      <c r="J1" s="1"/>
    </row>
    <row r="2" spans="1:16" s="367" customFormat="1" ht="18" customHeight="1" x14ac:dyDescent="0.2">
      <c r="D2" s="484"/>
      <c r="E2" s="485"/>
      <c r="F2" s="485"/>
      <c r="G2" s="484" t="s">
        <v>391</v>
      </c>
      <c r="H2" s="484"/>
      <c r="I2" s="484"/>
      <c r="J2" s="484"/>
    </row>
    <row r="3" spans="1:16" s="367" customFormat="1" ht="12.75" customHeight="1" x14ac:dyDescent="0.2">
      <c r="D3" s="485"/>
      <c r="E3" s="485"/>
      <c r="F3" s="485"/>
      <c r="G3" s="486" t="s">
        <v>285</v>
      </c>
      <c r="H3" s="486"/>
      <c r="I3" s="486"/>
      <c r="J3" s="486"/>
    </row>
    <row r="4" spans="1:16" x14ac:dyDescent="0.2">
      <c r="A4" s="1"/>
      <c r="B4" s="1"/>
      <c r="C4" s="1"/>
      <c r="D4" s="420"/>
      <c r="E4" s="420"/>
      <c r="F4" s="420"/>
      <c r="G4" s="486"/>
      <c r="H4" s="486"/>
      <c r="I4" s="486"/>
      <c r="J4" s="486"/>
      <c r="K4" s="4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468" t="s">
        <v>376</v>
      </c>
      <c r="B6" s="468"/>
      <c r="C6" s="468"/>
      <c r="D6" s="468"/>
      <c r="E6" s="468"/>
      <c r="F6" s="468"/>
      <c r="G6" s="468"/>
      <c r="H6" s="468"/>
      <c r="I6" s="468"/>
      <c r="J6" s="468"/>
      <c r="K6" s="337"/>
      <c r="L6" s="337"/>
      <c r="M6" s="337"/>
      <c r="N6" s="337"/>
      <c r="O6" s="337"/>
      <c r="P6" s="337"/>
    </row>
    <row r="7" spans="1:16" x14ac:dyDescent="0.2">
      <c r="A7" s="468" t="s">
        <v>377</v>
      </c>
      <c r="B7" s="468"/>
      <c r="C7" s="468"/>
      <c r="D7" s="468"/>
      <c r="E7" s="468"/>
      <c r="F7" s="468"/>
      <c r="G7" s="468"/>
      <c r="H7" s="468"/>
      <c r="I7" s="468"/>
      <c r="J7" s="468"/>
      <c r="K7" s="337"/>
      <c r="L7" s="337"/>
      <c r="M7" s="337"/>
      <c r="N7" s="337"/>
      <c r="O7" s="337"/>
      <c r="P7" s="337"/>
    </row>
    <row r="8" spans="1:16" x14ac:dyDescent="0.2">
      <c r="A8" s="353"/>
      <c r="B8" s="182" t="s">
        <v>378</v>
      </c>
      <c r="C8" s="182"/>
      <c r="D8" s="182"/>
      <c r="E8" s="182"/>
      <c r="F8" s="182"/>
      <c r="G8" s="182"/>
      <c r="H8" s="182"/>
      <c r="I8" s="368"/>
      <c r="J8" s="354"/>
      <c r="K8" s="73"/>
      <c r="L8" s="73"/>
      <c r="M8" s="73"/>
      <c r="N8" s="73"/>
      <c r="O8" s="73"/>
      <c r="P8" s="73"/>
    </row>
    <row r="9" spans="1:16" ht="13.9" customHeight="1" x14ac:dyDescent="0.2">
      <c r="A9" s="352"/>
      <c r="B9" s="1"/>
      <c r="C9" s="1"/>
      <c r="D9" s="1"/>
      <c r="E9" s="1"/>
      <c r="F9" s="1"/>
      <c r="G9" s="1"/>
      <c r="H9" s="1"/>
      <c r="I9" s="1"/>
      <c r="J9" s="183"/>
    </row>
    <row r="10" spans="1:16" x14ac:dyDescent="0.2">
      <c r="A10" s="352"/>
      <c r="B10" s="1"/>
      <c r="C10" s="1"/>
      <c r="D10" s="369" t="s">
        <v>379</v>
      </c>
      <c r="E10" s="370" t="s">
        <v>8</v>
      </c>
      <c r="F10" s="1"/>
      <c r="G10" s="1"/>
      <c r="H10" s="1"/>
      <c r="I10" s="1"/>
      <c r="J10" s="368" t="s">
        <v>128</v>
      </c>
      <c r="P10" s="325"/>
    </row>
    <row r="11" spans="1:16" ht="122.45" customHeight="1" x14ac:dyDescent="0.2">
      <c r="A11" s="351" t="s">
        <v>129</v>
      </c>
      <c r="B11" s="351" t="s">
        <v>130</v>
      </c>
      <c r="C11" s="351" t="s">
        <v>131</v>
      </c>
      <c r="D11" s="351" t="s">
        <v>343</v>
      </c>
      <c r="E11" s="351" t="s">
        <v>380</v>
      </c>
      <c r="F11" s="351" t="s">
        <v>381</v>
      </c>
      <c r="G11" s="351" t="s">
        <v>382</v>
      </c>
      <c r="H11" s="351" t="s">
        <v>383</v>
      </c>
      <c r="I11" s="351" t="s">
        <v>384</v>
      </c>
      <c r="J11" s="351" t="s">
        <v>385</v>
      </c>
      <c r="P11" s="325"/>
    </row>
    <row r="12" spans="1:16" x14ac:dyDescent="0.2">
      <c r="A12" s="351">
        <v>1</v>
      </c>
      <c r="B12" s="351">
        <v>2</v>
      </c>
      <c r="C12" s="351">
        <v>3</v>
      </c>
      <c r="D12" s="351">
        <v>4</v>
      </c>
      <c r="E12" s="351">
        <v>5</v>
      </c>
      <c r="F12" s="351">
        <v>6</v>
      </c>
      <c r="G12" s="351">
        <v>7</v>
      </c>
      <c r="H12" s="351">
        <v>8</v>
      </c>
      <c r="I12" s="351">
        <v>9</v>
      </c>
      <c r="J12" s="351">
        <v>10</v>
      </c>
      <c r="P12" s="325"/>
    </row>
    <row r="13" spans="1:16" x14ac:dyDescent="0.2">
      <c r="A13" s="371" t="s">
        <v>139</v>
      </c>
      <c r="B13" s="372"/>
      <c r="C13" s="373"/>
      <c r="D13" s="374" t="s">
        <v>140</v>
      </c>
      <c r="E13" s="372"/>
      <c r="F13" s="372"/>
      <c r="G13" s="372"/>
      <c r="H13" s="372"/>
      <c r="I13" s="373"/>
      <c r="J13" s="372"/>
      <c r="P13" s="325"/>
    </row>
    <row r="14" spans="1:16" x14ac:dyDescent="0.2">
      <c r="A14" s="371" t="s">
        <v>141</v>
      </c>
      <c r="B14" s="372"/>
      <c r="C14" s="373"/>
      <c r="D14" s="374" t="s">
        <v>140</v>
      </c>
      <c r="E14" s="372"/>
      <c r="F14" s="372"/>
      <c r="G14" s="372"/>
      <c r="H14" s="372"/>
      <c r="I14" s="373">
        <v>203400</v>
      </c>
      <c r="J14" s="372"/>
      <c r="P14" s="325"/>
    </row>
    <row r="15" spans="1:16" ht="25.5" x14ac:dyDescent="0.2">
      <c r="A15" s="160" t="s">
        <v>386</v>
      </c>
      <c r="B15" s="160" t="s">
        <v>265</v>
      </c>
      <c r="C15" s="161" t="s">
        <v>266</v>
      </c>
      <c r="D15" s="191" t="s">
        <v>267</v>
      </c>
      <c r="E15" s="351"/>
      <c r="F15" s="351"/>
      <c r="G15" s="351"/>
      <c r="H15" s="351"/>
      <c r="I15" s="375">
        <v>203400</v>
      </c>
      <c r="J15" s="351"/>
      <c r="P15" s="325"/>
    </row>
    <row r="16" spans="1:16" x14ac:dyDescent="0.2">
      <c r="A16" s="160"/>
      <c r="B16" s="351"/>
      <c r="C16" s="375"/>
      <c r="D16" s="376" t="s">
        <v>387</v>
      </c>
      <c r="E16" s="351"/>
      <c r="F16" s="351"/>
      <c r="G16" s="351"/>
      <c r="H16" s="351"/>
      <c r="I16" s="375"/>
      <c r="J16" s="351"/>
      <c r="P16" s="325"/>
    </row>
    <row r="17" spans="1:16" ht="25.5" x14ac:dyDescent="0.2">
      <c r="A17" s="377"/>
      <c r="B17" s="378"/>
      <c r="C17" s="379"/>
      <c r="D17" s="380"/>
      <c r="E17" s="378" t="s">
        <v>388</v>
      </c>
      <c r="F17" s="378"/>
      <c r="G17" s="378"/>
      <c r="H17" s="378"/>
      <c r="I17" s="379">
        <v>18400</v>
      </c>
      <c r="J17" s="378"/>
      <c r="P17" s="325"/>
    </row>
    <row r="18" spans="1:16" ht="25.5" x14ac:dyDescent="0.2">
      <c r="A18" s="377"/>
      <c r="B18" s="378"/>
      <c r="C18" s="379"/>
      <c r="D18" s="380"/>
      <c r="E18" s="378" t="s">
        <v>389</v>
      </c>
      <c r="F18" s="378"/>
      <c r="G18" s="378"/>
      <c r="H18" s="378"/>
      <c r="I18" s="379">
        <v>185000</v>
      </c>
      <c r="J18" s="378"/>
      <c r="P18" s="325"/>
    </row>
    <row r="19" spans="1:16" x14ac:dyDescent="0.2">
      <c r="A19" s="372" t="s">
        <v>334</v>
      </c>
      <c r="B19" s="372" t="s">
        <v>334</v>
      </c>
      <c r="C19" s="372" t="s">
        <v>334</v>
      </c>
      <c r="D19" s="372" t="s">
        <v>284</v>
      </c>
      <c r="E19" s="372" t="s">
        <v>334</v>
      </c>
      <c r="F19" s="372" t="s">
        <v>334</v>
      </c>
      <c r="G19" s="372" t="s">
        <v>334</v>
      </c>
      <c r="H19" s="372" t="s">
        <v>390</v>
      </c>
      <c r="I19" s="373">
        <v>203400</v>
      </c>
      <c r="J19" s="372" t="s">
        <v>334</v>
      </c>
      <c r="P19" s="325"/>
    </row>
    <row r="20" spans="1:16" x14ac:dyDescent="0.2">
      <c r="A20" s="352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76" t="s">
        <v>7</v>
      </c>
      <c r="C22" s="1"/>
      <c r="D22" s="1"/>
      <c r="E22" s="1"/>
      <c r="F22" s="1"/>
      <c r="G22" s="1"/>
      <c r="H22" s="1"/>
      <c r="I22" s="176" t="s">
        <v>11</v>
      </c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7">
    <mergeCell ref="A7:J7"/>
    <mergeCell ref="D2:F2"/>
    <mergeCell ref="G2:J2"/>
    <mergeCell ref="D3:F3"/>
    <mergeCell ref="G3:J4"/>
    <mergeCell ref="D4:F4"/>
    <mergeCell ref="A6:J6"/>
  </mergeCells>
  <pageMargins left="0.196850393700787" right="0.196850393700787" top="0.39370078740157499" bottom="0.196850393700787" header="0" footer="0"/>
  <pageSetup paperSize="9" scale="92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zoomScalePageLayoutView="55" workbookViewId="0">
      <selection activeCell="H35" sqref="H35"/>
    </sheetView>
  </sheetViews>
  <sheetFormatPr defaultRowHeight="12.75" x14ac:dyDescent="0.2"/>
  <cols>
    <col min="1" max="1" width="9.7109375" style="382" customWidth="1"/>
    <col min="2" max="2" width="56.5703125" style="382" customWidth="1"/>
    <col min="3" max="3" width="15.42578125" style="382" customWidth="1"/>
    <col min="4" max="4" width="17.7109375" style="382" customWidth="1"/>
    <col min="5" max="5" width="15.7109375" style="382" customWidth="1"/>
    <col min="6" max="6" width="18.28515625" style="382" customWidth="1"/>
    <col min="7" max="16384" width="9.140625" style="382"/>
  </cols>
  <sheetData>
    <row r="1" spans="1:6" x14ac:dyDescent="0.2">
      <c r="F1" s="406" t="s">
        <v>398</v>
      </c>
    </row>
    <row r="4" spans="1:6" ht="12.75" customHeight="1" x14ac:dyDescent="0.2">
      <c r="A4" s="487" t="s">
        <v>395</v>
      </c>
      <c r="B4" s="487"/>
      <c r="C4" s="487"/>
      <c r="D4" s="487"/>
      <c r="E4" s="487"/>
      <c r="F4" s="487"/>
    </row>
    <row r="5" spans="1:6" ht="12.75" customHeight="1" x14ac:dyDescent="0.2">
      <c r="A5" s="491" t="s">
        <v>396</v>
      </c>
      <c r="B5" s="491"/>
      <c r="C5" s="491"/>
      <c r="D5" s="491"/>
      <c r="E5" s="491"/>
      <c r="F5" s="491"/>
    </row>
    <row r="6" spans="1:6" ht="12.75" customHeight="1" x14ac:dyDescent="0.2">
      <c r="A6" s="405"/>
      <c r="B6" s="491" t="s">
        <v>397</v>
      </c>
      <c r="C6" s="491"/>
      <c r="D6" s="491"/>
      <c r="E6" s="491"/>
      <c r="F6" s="491"/>
    </row>
    <row r="7" spans="1:6" ht="24" customHeight="1" x14ac:dyDescent="0.2">
      <c r="A7" s="404"/>
      <c r="B7" s="403" t="s">
        <v>114</v>
      </c>
      <c r="C7" s="402" t="s">
        <v>8</v>
      </c>
      <c r="D7" s="401"/>
      <c r="E7" s="401"/>
      <c r="F7" s="400" t="s">
        <v>16</v>
      </c>
    </row>
    <row r="8" spans="1:6" x14ac:dyDescent="0.2">
      <c r="A8" s="488" t="s">
        <v>17</v>
      </c>
      <c r="B8" s="488" t="s">
        <v>18</v>
      </c>
      <c r="C8" s="489" t="s">
        <v>1</v>
      </c>
      <c r="D8" s="488" t="s">
        <v>2</v>
      </c>
      <c r="E8" s="488" t="s">
        <v>3</v>
      </c>
      <c r="F8" s="488"/>
    </row>
    <row r="9" spans="1:6" x14ac:dyDescent="0.2">
      <c r="A9" s="488"/>
      <c r="B9" s="488"/>
      <c r="C9" s="488"/>
      <c r="D9" s="488"/>
      <c r="E9" s="488" t="s">
        <v>4</v>
      </c>
      <c r="F9" s="490" t="s">
        <v>5</v>
      </c>
    </row>
    <row r="10" spans="1:6" x14ac:dyDescent="0.2">
      <c r="A10" s="488"/>
      <c r="B10" s="488"/>
      <c r="C10" s="488"/>
      <c r="D10" s="488"/>
      <c r="E10" s="488"/>
      <c r="F10" s="488"/>
    </row>
    <row r="11" spans="1:6" x14ac:dyDescent="0.2">
      <c r="A11" s="398">
        <v>1</v>
      </c>
      <c r="B11" s="398">
        <v>2</v>
      </c>
      <c r="C11" s="399">
        <v>3</v>
      </c>
      <c r="D11" s="398">
        <v>4</v>
      </c>
      <c r="E11" s="398">
        <v>5</v>
      </c>
      <c r="F11" s="398">
        <v>6</v>
      </c>
    </row>
    <row r="12" spans="1:6" x14ac:dyDescent="0.2">
      <c r="A12" s="394">
        <v>20000000</v>
      </c>
      <c r="B12" s="393" t="s">
        <v>59</v>
      </c>
      <c r="C12" s="386">
        <f>D12+E12</f>
        <v>18000</v>
      </c>
      <c r="D12" s="395"/>
      <c r="E12" s="395">
        <f>E13</f>
        <v>18000</v>
      </c>
      <c r="F12" s="395">
        <v>0</v>
      </c>
    </row>
    <row r="13" spans="1:6" x14ac:dyDescent="0.2">
      <c r="A13" s="394">
        <v>24000000</v>
      </c>
      <c r="B13" s="393" t="s">
        <v>74</v>
      </c>
      <c r="C13" s="386">
        <v>18000</v>
      </c>
      <c r="D13" s="395"/>
      <c r="E13" s="395">
        <v>18000</v>
      </c>
      <c r="F13" s="395">
        <v>0</v>
      </c>
    </row>
    <row r="14" spans="1:6" x14ac:dyDescent="0.2">
      <c r="A14" s="394">
        <v>24060000</v>
      </c>
      <c r="B14" s="393" t="s">
        <v>61</v>
      </c>
      <c r="C14" s="386">
        <v>18000</v>
      </c>
      <c r="D14" s="395"/>
      <c r="E14" s="395">
        <v>18000</v>
      </c>
      <c r="F14" s="395">
        <v>0</v>
      </c>
    </row>
    <row r="15" spans="1:6" x14ac:dyDescent="0.2">
      <c r="A15" s="392">
        <v>24060300</v>
      </c>
      <c r="B15" s="397" t="s">
        <v>61</v>
      </c>
      <c r="C15" s="390">
        <v>18000</v>
      </c>
      <c r="D15" s="389"/>
      <c r="E15" s="389">
        <v>18000</v>
      </c>
      <c r="F15" s="389">
        <v>0</v>
      </c>
    </row>
    <row r="16" spans="1:6" ht="38.25" x14ac:dyDescent="0.2">
      <c r="A16" s="348">
        <v>24062100</v>
      </c>
      <c r="B16" s="397" t="s">
        <v>351</v>
      </c>
      <c r="C16" s="390">
        <f>D16+E16</f>
        <v>18000</v>
      </c>
      <c r="D16" s="389">
        <v>0</v>
      </c>
      <c r="E16" s="389">
        <v>18000</v>
      </c>
      <c r="F16" s="389"/>
    </row>
    <row r="17" spans="1:6" x14ac:dyDescent="0.2">
      <c r="A17" s="396"/>
      <c r="B17" s="387" t="s">
        <v>80</v>
      </c>
      <c r="C17" s="386">
        <f>D17+E17</f>
        <v>18000</v>
      </c>
      <c r="D17" s="386">
        <f>D12</f>
        <v>0</v>
      </c>
      <c r="E17" s="386">
        <f>E12</f>
        <v>18000</v>
      </c>
      <c r="F17" s="386">
        <v>0</v>
      </c>
    </row>
    <row r="18" spans="1:6" x14ac:dyDescent="0.2">
      <c r="A18" s="394">
        <v>40000000</v>
      </c>
      <c r="B18" s="393" t="s">
        <v>81</v>
      </c>
      <c r="C18" s="386">
        <f>D18+E18</f>
        <v>6232</v>
      </c>
      <c r="D18" s="395">
        <f>D19</f>
        <v>6232</v>
      </c>
      <c r="E18" s="395">
        <v>0</v>
      </c>
      <c r="F18" s="395">
        <v>0</v>
      </c>
    </row>
    <row r="19" spans="1:6" x14ac:dyDescent="0.2">
      <c r="A19" s="394">
        <v>41040000</v>
      </c>
      <c r="B19" s="393" t="s">
        <v>122</v>
      </c>
      <c r="C19" s="386">
        <f>C20</f>
        <v>6232</v>
      </c>
      <c r="D19" s="395">
        <f>D20</f>
        <v>6232</v>
      </c>
      <c r="E19" s="389"/>
      <c r="F19" s="389"/>
    </row>
    <row r="20" spans="1:6" x14ac:dyDescent="0.2">
      <c r="A20" s="392">
        <v>41040400</v>
      </c>
      <c r="B20" s="391" t="s">
        <v>121</v>
      </c>
      <c r="C20" s="390">
        <v>6232</v>
      </c>
      <c r="D20" s="389">
        <v>6232</v>
      </c>
      <c r="E20" s="389"/>
      <c r="F20" s="389"/>
    </row>
    <row r="21" spans="1:6" x14ac:dyDescent="0.2">
      <c r="A21" s="388" t="s">
        <v>6</v>
      </c>
      <c r="B21" s="387" t="s">
        <v>88</v>
      </c>
      <c r="C21" s="386">
        <f>D21+E21</f>
        <v>24232</v>
      </c>
      <c r="D21" s="386">
        <f>D17+D18</f>
        <v>6232</v>
      </c>
      <c r="E21" s="386">
        <f>E17+E18</f>
        <v>18000</v>
      </c>
      <c r="F21" s="386">
        <v>0</v>
      </c>
    </row>
    <row r="23" spans="1:6" x14ac:dyDescent="0.2">
      <c r="C23" s="385"/>
    </row>
    <row r="24" spans="1:6" x14ac:dyDescent="0.2">
      <c r="B24" s="384"/>
      <c r="E24" s="383"/>
    </row>
  </sheetData>
  <mergeCells count="10">
    <mergeCell ref="A4:F4"/>
    <mergeCell ref="A8:A10"/>
    <mergeCell ref="B8:B10"/>
    <mergeCell ref="C8:C10"/>
    <mergeCell ref="D8:D10"/>
    <mergeCell ref="E8:F8"/>
    <mergeCell ref="E9:E10"/>
    <mergeCell ref="F9:F10"/>
    <mergeCell ref="B6:F6"/>
    <mergeCell ref="A5:F5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topLeftCell="B4" zoomScaleNormal="100" workbookViewId="0">
      <selection activeCell="B47" sqref="B47"/>
    </sheetView>
  </sheetViews>
  <sheetFormatPr defaultRowHeight="12.75" x14ac:dyDescent="0.2"/>
  <cols>
    <col min="1" max="3" width="10.42578125" style="271" customWidth="1"/>
    <col min="4" max="4" width="50.7109375" style="271" customWidth="1"/>
    <col min="5" max="5" width="15" style="271" customWidth="1"/>
    <col min="6" max="6" width="13.85546875" style="271" customWidth="1"/>
    <col min="7" max="7" width="14.7109375" style="271" customWidth="1"/>
    <col min="8" max="8" width="14" style="271" customWidth="1"/>
    <col min="9" max="9" width="11.85546875" style="271" customWidth="1"/>
    <col min="10" max="10" width="13" style="271" customWidth="1"/>
    <col min="11" max="12" width="11.85546875" style="271" customWidth="1"/>
    <col min="13" max="13" width="10.7109375" style="271" customWidth="1"/>
    <col min="14" max="14" width="11.85546875" style="271" customWidth="1"/>
    <col min="15" max="15" width="12" style="271" customWidth="1"/>
    <col min="16" max="16" width="14.42578125" style="271" customWidth="1"/>
    <col min="17" max="17" width="13.7109375" style="271" customWidth="1"/>
    <col min="18" max="16384" width="9.140625" style="271"/>
  </cols>
  <sheetData>
    <row r="1" spans="1:20" x14ac:dyDescent="0.2">
      <c r="L1" s="272" t="s">
        <v>328</v>
      </c>
    </row>
    <row r="2" spans="1:20" x14ac:dyDescent="0.2">
      <c r="L2" s="493"/>
      <c r="M2" s="493"/>
      <c r="N2" s="493"/>
      <c r="O2" s="493"/>
      <c r="P2" s="493"/>
    </row>
    <row r="4" spans="1:20" x14ac:dyDescent="0.2">
      <c r="A4" s="492" t="s">
        <v>329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</row>
    <row r="5" spans="1:20" x14ac:dyDescent="0.2">
      <c r="A5" s="492" t="s">
        <v>333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</row>
    <row r="6" spans="1:20" x14ac:dyDescent="0.2">
      <c r="A6" s="273"/>
      <c r="B6" s="274"/>
      <c r="C6" s="274"/>
      <c r="D6" s="274"/>
      <c r="E6" s="495" t="s">
        <v>330</v>
      </c>
      <c r="F6" s="495"/>
      <c r="G6" s="495"/>
      <c r="H6" s="495"/>
      <c r="I6" s="495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</row>
    <row r="7" spans="1:20" x14ac:dyDescent="0.2">
      <c r="A7" s="275" t="s">
        <v>8</v>
      </c>
      <c r="B7" s="274"/>
      <c r="C7" s="274"/>
      <c r="D7" s="492" t="s">
        <v>331</v>
      </c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274"/>
      <c r="P7" s="274"/>
    </row>
    <row r="8" spans="1:20" x14ac:dyDescent="0.2">
      <c r="A8" s="276" t="s">
        <v>127</v>
      </c>
      <c r="P8" s="277" t="s">
        <v>128</v>
      </c>
    </row>
    <row r="9" spans="1:20" x14ac:dyDescent="0.2">
      <c r="A9" s="496" t="s">
        <v>129</v>
      </c>
      <c r="B9" s="496" t="s">
        <v>130</v>
      </c>
      <c r="C9" s="496" t="s">
        <v>131</v>
      </c>
      <c r="D9" s="497" t="s">
        <v>132</v>
      </c>
      <c r="E9" s="497" t="s">
        <v>2</v>
      </c>
      <c r="F9" s="497"/>
      <c r="G9" s="497"/>
      <c r="H9" s="497"/>
      <c r="I9" s="497"/>
      <c r="J9" s="497" t="s">
        <v>3</v>
      </c>
      <c r="K9" s="497"/>
      <c r="L9" s="497"/>
      <c r="M9" s="497"/>
      <c r="N9" s="497"/>
      <c r="O9" s="497"/>
      <c r="P9" s="498" t="s">
        <v>133</v>
      </c>
    </row>
    <row r="10" spans="1:20" x14ac:dyDescent="0.2">
      <c r="A10" s="497"/>
      <c r="B10" s="497"/>
      <c r="C10" s="497"/>
      <c r="D10" s="497"/>
      <c r="E10" s="498" t="s">
        <v>4</v>
      </c>
      <c r="F10" s="497" t="s">
        <v>134</v>
      </c>
      <c r="G10" s="497" t="s">
        <v>135</v>
      </c>
      <c r="H10" s="497"/>
      <c r="I10" s="497" t="s">
        <v>136</v>
      </c>
      <c r="J10" s="498" t="s">
        <v>4</v>
      </c>
      <c r="K10" s="497" t="s">
        <v>5</v>
      </c>
      <c r="L10" s="497" t="s">
        <v>134</v>
      </c>
      <c r="M10" s="497" t="s">
        <v>135</v>
      </c>
      <c r="N10" s="497"/>
      <c r="O10" s="497" t="s">
        <v>136</v>
      </c>
      <c r="P10" s="497"/>
    </row>
    <row r="11" spans="1:20" x14ac:dyDescent="0.2">
      <c r="A11" s="497"/>
      <c r="B11" s="497"/>
      <c r="C11" s="497"/>
      <c r="D11" s="497"/>
      <c r="E11" s="497"/>
      <c r="F11" s="497"/>
      <c r="G11" s="497" t="s">
        <v>137</v>
      </c>
      <c r="H11" s="497" t="s">
        <v>138</v>
      </c>
      <c r="I11" s="497"/>
      <c r="J11" s="497"/>
      <c r="K11" s="497"/>
      <c r="L11" s="497"/>
      <c r="M11" s="497" t="s">
        <v>137</v>
      </c>
      <c r="N11" s="497" t="s">
        <v>138</v>
      </c>
      <c r="O11" s="497"/>
      <c r="P11" s="497"/>
    </row>
    <row r="12" spans="1:20" ht="44.25" customHeight="1" x14ac:dyDescent="0.2">
      <c r="A12" s="497"/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320"/>
    </row>
    <row r="13" spans="1:20" x14ac:dyDescent="0.2">
      <c r="A13" s="278">
        <v>1</v>
      </c>
      <c r="B13" s="278">
        <v>2</v>
      </c>
      <c r="C13" s="278">
        <v>3</v>
      </c>
      <c r="D13" s="278">
        <v>4</v>
      </c>
      <c r="E13" s="279">
        <v>5</v>
      </c>
      <c r="F13" s="278">
        <v>6</v>
      </c>
      <c r="G13" s="278"/>
      <c r="H13" s="278">
        <v>8</v>
      </c>
      <c r="I13" s="278">
        <v>9</v>
      </c>
      <c r="J13" s="279">
        <v>10</v>
      </c>
      <c r="K13" s="278">
        <v>11</v>
      </c>
      <c r="L13" s="278">
        <v>12</v>
      </c>
      <c r="M13" s="278">
        <v>13</v>
      </c>
      <c r="N13" s="278">
        <v>14</v>
      </c>
      <c r="O13" s="278">
        <v>15</v>
      </c>
      <c r="P13" s="279">
        <v>16</v>
      </c>
    </row>
    <row r="14" spans="1:20" ht="24" customHeight="1" x14ac:dyDescent="0.2">
      <c r="A14" s="280" t="s">
        <v>139</v>
      </c>
      <c r="B14" s="281"/>
      <c r="C14" s="282"/>
      <c r="D14" s="283" t="s">
        <v>140</v>
      </c>
      <c r="E14" s="284"/>
      <c r="F14" s="285"/>
      <c r="G14" s="285"/>
      <c r="H14" s="285"/>
      <c r="I14" s="285"/>
      <c r="J14" s="284"/>
      <c r="K14" s="285"/>
      <c r="L14" s="285"/>
      <c r="M14" s="285"/>
      <c r="N14" s="285"/>
      <c r="O14" s="285"/>
      <c r="P14" s="284">
        <f t="shared" ref="P14:P49" si="0">E14+J14</f>
        <v>0</v>
      </c>
    </row>
    <row r="15" spans="1:20" ht="63.75" x14ac:dyDescent="0.2">
      <c r="A15" s="286" t="s">
        <v>141</v>
      </c>
      <c r="B15" s="286" t="s">
        <v>139</v>
      </c>
      <c r="C15" s="287"/>
      <c r="D15" s="288" t="s">
        <v>142</v>
      </c>
      <c r="E15" s="289">
        <f>E16+E17</f>
        <v>-450000</v>
      </c>
      <c r="F15" s="289">
        <f>F16+F17</f>
        <v>-450000</v>
      </c>
      <c r="G15" s="289">
        <f>G16+G17</f>
        <v>-500000</v>
      </c>
      <c r="H15" s="289">
        <f>H16+H17</f>
        <v>160000</v>
      </c>
      <c r="I15" s="289"/>
      <c r="J15" s="289">
        <f>J16+J17</f>
        <v>100000</v>
      </c>
      <c r="K15" s="289">
        <f>K16+K17</f>
        <v>100000</v>
      </c>
      <c r="L15" s="289"/>
      <c r="M15" s="289"/>
      <c r="N15" s="289"/>
      <c r="O15" s="289"/>
      <c r="P15" s="289">
        <f>E15+J15</f>
        <v>-350000</v>
      </c>
    </row>
    <row r="16" spans="1:20" ht="51" x14ac:dyDescent="0.2">
      <c r="A16" s="122" t="s">
        <v>143</v>
      </c>
      <c r="B16" s="122" t="s">
        <v>144</v>
      </c>
      <c r="C16" s="123" t="s">
        <v>145</v>
      </c>
      <c r="D16" s="124" t="s">
        <v>146</v>
      </c>
      <c r="E16" s="358">
        <v>-450000</v>
      </c>
      <c r="F16" s="357">
        <v>-450000</v>
      </c>
      <c r="G16" s="357">
        <v>-500000</v>
      </c>
      <c r="H16" s="357">
        <v>160000</v>
      </c>
      <c r="I16" s="360"/>
      <c r="J16" s="359"/>
      <c r="K16" s="360"/>
      <c r="L16" s="360"/>
      <c r="M16" s="360"/>
      <c r="N16" s="360"/>
      <c r="O16" s="360"/>
      <c r="P16" s="358">
        <f>E16+J16</f>
        <v>-450000</v>
      </c>
    </row>
    <row r="17" spans="1:19" ht="31.5" customHeight="1" x14ac:dyDescent="0.2">
      <c r="A17" s="207" t="s">
        <v>177</v>
      </c>
      <c r="B17" s="256">
        <v>8110</v>
      </c>
      <c r="C17" s="208" t="s">
        <v>178</v>
      </c>
      <c r="D17" s="209" t="s">
        <v>179</v>
      </c>
      <c r="E17" s="358"/>
      <c r="F17" s="291"/>
      <c r="G17" s="285"/>
      <c r="H17" s="291"/>
      <c r="I17" s="285"/>
      <c r="J17" s="290">
        <v>100000</v>
      </c>
      <c r="K17" s="291">
        <v>100000</v>
      </c>
      <c r="L17" s="285"/>
      <c r="M17" s="285"/>
      <c r="N17" s="285"/>
      <c r="O17" s="285"/>
      <c r="P17" s="290">
        <f>E17+J17</f>
        <v>100000</v>
      </c>
    </row>
    <row r="18" spans="1:19" ht="42" customHeight="1" x14ac:dyDescent="0.2">
      <c r="A18" s="207"/>
      <c r="B18" s="256"/>
      <c r="C18" s="208"/>
      <c r="D18" s="209" t="s">
        <v>180</v>
      </c>
      <c r="E18" s="290"/>
      <c r="F18" s="291"/>
      <c r="G18" s="285"/>
      <c r="H18" s="291"/>
      <c r="I18" s="285"/>
      <c r="J18" s="290">
        <v>100000</v>
      </c>
      <c r="K18" s="291">
        <v>100000</v>
      </c>
      <c r="L18" s="285"/>
      <c r="M18" s="285"/>
      <c r="N18" s="285"/>
      <c r="O18" s="285"/>
      <c r="P18" s="290">
        <v>100000</v>
      </c>
    </row>
    <row r="19" spans="1:19" ht="16.5" customHeight="1" x14ac:dyDescent="0.2">
      <c r="A19" s="286" t="s">
        <v>187</v>
      </c>
      <c r="B19" s="302" t="s">
        <v>187</v>
      </c>
      <c r="C19" s="292"/>
      <c r="D19" s="293" t="s">
        <v>188</v>
      </c>
      <c r="E19" s="147">
        <f>E20</f>
        <v>-2411268</v>
      </c>
      <c r="F19" s="147">
        <f>F20</f>
        <v>-2411268</v>
      </c>
      <c r="G19" s="147">
        <f>G20</f>
        <v>-3273200</v>
      </c>
      <c r="H19" s="147">
        <f>H20</f>
        <v>2239892</v>
      </c>
      <c r="I19" s="289"/>
      <c r="J19" s="289"/>
      <c r="K19" s="289"/>
      <c r="L19" s="289"/>
      <c r="M19" s="289"/>
      <c r="N19" s="289"/>
      <c r="O19" s="289"/>
      <c r="P19" s="289">
        <f t="shared" ref="P19:P41" si="1">E19+J19</f>
        <v>-2411268</v>
      </c>
    </row>
    <row r="20" spans="1:19" ht="13.5" customHeight="1" x14ac:dyDescent="0.2">
      <c r="A20" s="280" t="s">
        <v>189</v>
      </c>
      <c r="B20" s="256"/>
      <c r="C20" s="208"/>
      <c r="D20" s="283" t="s">
        <v>190</v>
      </c>
      <c r="E20" s="136">
        <f>E21+E22+E23+E24+E25+E26+E27</f>
        <v>-2411268</v>
      </c>
      <c r="F20" s="202">
        <f>F21+F22+F23+F24+F25+F26+F27</f>
        <v>-2411268</v>
      </c>
      <c r="G20" s="202">
        <f>G21+G22+G23+G24+G25+G26+G27</f>
        <v>-3273200</v>
      </c>
      <c r="H20" s="202">
        <f>H21+H22+H23+H24+H25+H26+H27</f>
        <v>2239892</v>
      </c>
      <c r="I20" s="259"/>
      <c r="J20" s="125"/>
      <c r="K20" s="259"/>
      <c r="L20" s="259"/>
      <c r="M20" s="259"/>
      <c r="N20" s="259"/>
      <c r="O20" s="259"/>
      <c r="P20" s="125">
        <f t="shared" si="1"/>
        <v>-2411268</v>
      </c>
    </row>
    <row r="21" spans="1:19" ht="37.5" customHeight="1" x14ac:dyDescent="0.2">
      <c r="A21" s="207" t="s">
        <v>191</v>
      </c>
      <c r="B21" s="296" t="s">
        <v>192</v>
      </c>
      <c r="C21" s="297" t="s">
        <v>145</v>
      </c>
      <c r="D21" s="298" t="s">
        <v>193</v>
      </c>
      <c r="E21" s="136">
        <v>271372</v>
      </c>
      <c r="F21" s="202">
        <v>271372</v>
      </c>
      <c r="G21" s="202">
        <v>137000</v>
      </c>
      <c r="H21" s="202">
        <v>104232</v>
      </c>
      <c r="I21" s="259"/>
      <c r="J21" s="125"/>
      <c r="K21" s="259"/>
      <c r="L21" s="259"/>
      <c r="M21" s="259"/>
      <c r="N21" s="259"/>
      <c r="O21" s="259"/>
      <c r="P21" s="125">
        <f t="shared" si="1"/>
        <v>271372</v>
      </c>
      <c r="Q21" s="407"/>
      <c r="R21" s="321"/>
      <c r="S21" s="322"/>
    </row>
    <row r="22" spans="1:19" ht="16.5" customHeight="1" x14ac:dyDescent="0.2">
      <c r="A22" s="207" t="s">
        <v>194</v>
      </c>
      <c r="B22" s="296" t="s">
        <v>195</v>
      </c>
      <c r="C22" s="297" t="s">
        <v>196</v>
      </c>
      <c r="D22" s="298" t="s">
        <v>197</v>
      </c>
      <c r="E22" s="136">
        <v>-1708600</v>
      </c>
      <c r="F22" s="202">
        <v>-1708600</v>
      </c>
      <c r="G22" s="202">
        <v>-1640000</v>
      </c>
      <c r="H22" s="202">
        <v>726400</v>
      </c>
      <c r="I22" s="259"/>
      <c r="J22" s="125"/>
      <c r="K22" s="259"/>
      <c r="L22" s="259"/>
      <c r="M22" s="259"/>
      <c r="N22" s="259"/>
      <c r="O22" s="259"/>
      <c r="P22" s="125">
        <f t="shared" si="1"/>
        <v>-1708600</v>
      </c>
    </row>
    <row r="23" spans="1:19" ht="27.75" customHeight="1" x14ac:dyDescent="0.2">
      <c r="A23" s="122" t="s">
        <v>198</v>
      </c>
      <c r="B23" s="122" t="s">
        <v>199</v>
      </c>
      <c r="C23" s="123" t="s">
        <v>200</v>
      </c>
      <c r="D23" s="124" t="s">
        <v>201</v>
      </c>
      <c r="E23" s="136">
        <v>-830000</v>
      </c>
      <c r="F23" s="202">
        <v>-830000</v>
      </c>
      <c r="G23" s="202">
        <v>-1229000</v>
      </c>
      <c r="H23" s="202">
        <v>670000</v>
      </c>
      <c r="I23" s="259"/>
      <c r="J23" s="125">
        <v>-100000</v>
      </c>
      <c r="K23" s="259">
        <v>-100000</v>
      </c>
      <c r="L23" s="259"/>
      <c r="M23" s="259"/>
      <c r="N23" s="259"/>
      <c r="O23" s="259"/>
      <c r="P23" s="299">
        <f t="shared" si="1"/>
        <v>-930000</v>
      </c>
      <c r="Q23" s="319"/>
    </row>
    <row r="24" spans="1:19" ht="33.75" customHeight="1" x14ac:dyDescent="0.2">
      <c r="A24" s="122" t="s">
        <v>205</v>
      </c>
      <c r="B24" s="122" t="s">
        <v>161</v>
      </c>
      <c r="C24" s="123" t="s">
        <v>206</v>
      </c>
      <c r="D24" s="124" t="s">
        <v>207</v>
      </c>
      <c r="E24" s="136">
        <v>230000</v>
      </c>
      <c r="F24" s="202">
        <v>230000</v>
      </c>
      <c r="G24" s="202">
        <v>-163900</v>
      </c>
      <c r="H24" s="202">
        <v>445000</v>
      </c>
      <c r="I24" s="259"/>
      <c r="J24" s="125"/>
      <c r="K24" s="259"/>
      <c r="L24" s="259"/>
      <c r="M24" s="259"/>
      <c r="N24" s="259"/>
      <c r="O24" s="259"/>
      <c r="P24" s="299">
        <f t="shared" si="1"/>
        <v>230000</v>
      </c>
    </row>
    <row r="25" spans="1:19" ht="21" customHeight="1" x14ac:dyDescent="0.2">
      <c r="A25" s="122" t="s">
        <v>208</v>
      </c>
      <c r="B25" s="122" t="s">
        <v>209</v>
      </c>
      <c r="C25" s="123" t="s">
        <v>206</v>
      </c>
      <c r="D25" s="124" t="s">
        <v>210</v>
      </c>
      <c r="E25" s="136">
        <v>183000</v>
      </c>
      <c r="F25" s="202">
        <v>183000</v>
      </c>
      <c r="G25" s="202"/>
      <c r="H25" s="202">
        <v>253000</v>
      </c>
      <c r="I25" s="259"/>
      <c r="J25" s="125"/>
      <c r="K25" s="259"/>
      <c r="L25" s="259"/>
      <c r="M25" s="259"/>
      <c r="N25" s="259"/>
      <c r="O25" s="300"/>
      <c r="P25" s="125">
        <f t="shared" si="1"/>
        <v>183000</v>
      </c>
      <c r="Q25" s="301"/>
    </row>
    <row r="26" spans="1:19" ht="16.5" customHeight="1" x14ac:dyDescent="0.2">
      <c r="A26" s="122" t="s">
        <v>224</v>
      </c>
      <c r="B26" s="122" t="s">
        <v>225</v>
      </c>
      <c r="C26" s="123" t="s">
        <v>226</v>
      </c>
      <c r="D26" s="124" t="s">
        <v>227</v>
      </c>
      <c r="E26" s="136">
        <v>-127040</v>
      </c>
      <c r="F26" s="202">
        <v>-127040</v>
      </c>
      <c r="G26" s="202">
        <v>-115000</v>
      </c>
      <c r="H26" s="202">
        <v>33260</v>
      </c>
      <c r="I26" s="259"/>
      <c r="J26" s="125"/>
      <c r="K26" s="259"/>
      <c r="L26" s="259"/>
      <c r="M26" s="259"/>
      <c r="N26" s="259"/>
      <c r="O26" s="300"/>
      <c r="P26" s="318">
        <f t="shared" si="1"/>
        <v>-127040</v>
      </c>
      <c r="Q26" s="301"/>
    </row>
    <row r="27" spans="1:19" ht="27" customHeight="1" x14ac:dyDescent="0.2">
      <c r="A27" s="122" t="s">
        <v>228</v>
      </c>
      <c r="B27" s="122" t="s">
        <v>229</v>
      </c>
      <c r="C27" s="123" t="s">
        <v>230</v>
      </c>
      <c r="D27" s="124" t="s">
        <v>231</v>
      </c>
      <c r="E27" s="136">
        <v>-430000</v>
      </c>
      <c r="F27" s="202">
        <v>-430000</v>
      </c>
      <c r="G27" s="202">
        <v>-262300</v>
      </c>
      <c r="H27" s="202">
        <v>8000</v>
      </c>
      <c r="I27" s="259"/>
      <c r="J27" s="125"/>
      <c r="K27" s="259"/>
      <c r="L27" s="259"/>
      <c r="M27" s="259"/>
      <c r="N27" s="259"/>
      <c r="O27" s="300"/>
      <c r="P27" s="318">
        <f t="shared" si="1"/>
        <v>-430000</v>
      </c>
      <c r="Q27" s="301"/>
    </row>
    <row r="28" spans="1:19" ht="27" customHeight="1" x14ac:dyDescent="0.2">
      <c r="A28" s="144" t="s">
        <v>232</v>
      </c>
      <c r="B28" s="144" t="s">
        <v>232</v>
      </c>
      <c r="C28" s="365"/>
      <c r="D28" s="146" t="s">
        <v>233</v>
      </c>
      <c r="E28" s="294">
        <f>E29+E30+E31+E32+E33+E34+E35</f>
        <v>764600</v>
      </c>
      <c r="F28" s="294">
        <f>F29+F30+F31+F32+F33+F34+F35</f>
        <v>764600</v>
      </c>
      <c r="G28" s="294">
        <f>G29+G30+G31+G32+G33+G34</f>
        <v>-328000</v>
      </c>
      <c r="H28" s="294">
        <v>0</v>
      </c>
      <c r="I28" s="295"/>
      <c r="J28" s="295"/>
      <c r="K28" s="295"/>
      <c r="L28" s="295"/>
      <c r="M28" s="295"/>
      <c r="N28" s="295"/>
      <c r="O28" s="366"/>
      <c r="P28" s="305">
        <f t="shared" si="1"/>
        <v>764600</v>
      </c>
      <c r="Q28" s="301"/>
    </row>
    <row r="29" spans="1:19" ht="27" customHeight="1" x14ac:dyDescent="0.2">
      <c r="A29" s="132" t="s">
        <v>234</v>
      </c>
      <c r="B29" s="132" t="s">
        <v>192</v>
      </c>
      <c r="C29" s="133" t="s">
        <v>145</v>
      </c>
      <c r="D29" s="129" t="s">
        <v>193</v>
      </c>
      <c r="E29" s="136">
        <v>-250000</v>
      </c>
      <c r="F29" s="202">
        <v>-250000</v>
      </c>
      <c r="G29" s="202">
        <v>-164000</v>
      </c>
      <c r="H29" s="202"/>
      <c r="I29" s="259"/>
      <c r="J29" s="125"/>
      <c r="K29" s="259"/>
      <c r="L29" s="259"/>
      <c r="M29" s="259"/>
      <c r="N29" s="259"/>
      <c r="O29" s="300"/>
      <c r="P29" s="318">
        <f t="shared" si="1"/>
        <v>-250000</v>
      </c>
      <c r="Q29" s="301"/>
    </row>
    <row r="30" spans="1:19" ht="27" customHeight="1" x14ac:dyDescent="0.2">
      <c r="A30" s="132" t="s">
        <v>235</v>
      </c>
      <c r="B30" s="132" t="s">
        <v>152</v>
      </c>
      <c r="C30" s="133" t="s">
        <v>153</v>
      </c>
      <c r="D30" s="129" t="s">
        <v>154</v>
      </c>
      <c r="E30" s="136">
        <v>1200000</v>
      </c>
      <c r="F30" s="202">
        <v>1200000</v>
      </c>
      <c r="G30" s="202"/>
      <c r="H30" s="202">
        <v>0</v>
      </c>
      <c r="I30" s="259"/>
      <c r="J30" s="125"/>
      <c r="K30" s="259"/>
      <c r="L30" s="259"/>
      <c r="M30" s="259"/>
      <c r="N30" s="259"/>
      <c r="O30" s="300"/>
      <c r="P30" s="318">
        <f t="shared" si="1"/>
        <v>1200000</v>
      </c>
      <c r="Q30" s="301"/>
    </row>
    <row r="31" spans="1:19" ht="27" customHeight="1" x14ac:dyDescent="0.2">
      <c r="A31" s="132" t="s">
        <v>238</v>
      </c>
      <c r="B31" s="132" t="s">
        <v>239</v>
      </c>
      <c r="C31" s="133" t="s">
        <v>240</v>
      </c>
      <c r="D31" s="129" t="s">
        <v>241</v>
      </c>
      <c r="E31" s="136">
        <v>-5000</v>
      </c>
      <c r="F31" s="202">
        <v>-5000</v>
      </c>
      <c r="G31" s="202"/>
      <c r="H31" s="202"/>
      <c r="I31" s="259"/>
      <c r="J31" s="125"/>
      <c r="K31" s="259"/>
      <c r="L31" s="259"/>
      <c r="M31" s="259"/>
      <c r="N31" s="259"/>
      <c r="O31" s="300"/>
      <c r="P31" s="318">
        <f t="shared" si="1"/>
        <v>-5000</v>
      </c>
      <c r="Q31" s="301"/>
    </row>
    <row r="32" spans="1:19" ht="27" customHeight="1" x14ac:dyDescent="0.2">
      <c r="A32" s="132" t="s">
        <v>242</v>
      </c>
      <c r="B32" s="132" t="s">
        <v>243</v>
      </c>
      <c r="C32" s="133" t="s">
        <v>161</v>
      </c>
      <c r="D32" s="129" t="s">
        <v>162</v>
      </c>
      <c r="E32" s="136">
        <v>-10400</v>
      </c>
      <c r="F32" s="202">
        <v>-10400</v>
      </c>
      <c r="G32" s="202"/>
      <c r="H32" s="202"/>
      <c r="I32" s="259"/>
      <c r="J32" s="125"/>
      <c r="K32" s="259"/>
      <c r="L32" s="259"/>
      <c r="M32" s="259"/>
      <c r="N32" s="259"/>
      <c r="O32" s="300"/>
      <c r="P32" s="318">
        <f t="shared" si="1"/>
        <v>-10400</v>
      </c>
      <c r="Q32" s="301"/>
    </row>
    <row r="33" spans="1:17" ht="42" customHeight="1" x14ac:dyDescent="0.2">
      <c r="A33" s="132" t="s">
        <v>244</v>
      </c>
      <c r="B33" s="132" t="s">
        <v>245</v>
      </c>
      <c r="C33" s="133" t="s">
        <v>246</v>
      </c>
      <c r="D33" s="129" t="s">
        <v>159</v>
      </c>
      <c r="E33" s="136">
        <v>-200000</v>
      </c>
      <c r="F33" s="202">
        <v>-200000</v>
      </c>
      <c r="G33" s="202">
        <v>-164000</v>
      </c>
      <c r="H33" s="202"/>
      <c r="I33" s="259"/>
      <c r="J33" s="125"/>
      <c r="K33" s="259"/>
      <c r="L33" s="259"/>
      <c r="M33" s="259"/>
      <c r="N33" s="259"/>
      <c r="O33" s="300"/>
      <c r="P33" s="318">
        <f t="shared" si="1"/>
        <v>-200000</v>
      </c>
      <c r="Q33" s="301"/>
    </row>
    <row r="34" spans="1:17" ht="57.75" customHeight="1" x14ac:dyDescent="0.2">
      <c r="A34" s="132" t="s">
        <v>247</v>
      </c>
      <c r="B34" s="132" t="s">
        <v>248</v>
      </c>
      <c r="C34" s="133" t="s">
        <v>195</v>
      </c>
      <c r="D34" s="129" t="s">
        <v>167</v>
      </c>
      <c r="E34" s="136">
        <v>10000</v>
      </c>
      <c r="F34" s="202">
        <v>10000</v>
      </c>
      <c r="G34" s="202"/>
      <c r="H34" s="202"/>
      <c r="I34" s="259"/>
      <c r="J34" s="125"/>
      <c r="K34" s="259"/>
      <c r="L34" s="259"/>
      <c r="M34" s="259"/>
      <c r="N34" s="259"/>
      <c r="O34" s="300"/>
      <c r="P34" s="318">
        <f t="shared" si="1"/>
        <v>10000</v>
      </c>
      <c r="Q34" s="301"/>
    </row>
    <row r="35" spans="1:17" ht="27" customHeight="1" x14ac:dyDescent="0.2">
      <c r="A35" s="132" t="s">
        <v>251</v>
      </c>
      <c r="B35" s="132" t="s">
        <v>252</v>
      </c>
      <c r="C35" s="133" t="s">
        <v>169</v>
      </c>
      <c r="D35" s="129" t="s">
        <v>170</v>
      </c>
      <c r="E35" s="136">
        <v>20000</v>
      </c>
      <c r="F35" s="202">
        <v>20000</v>
      </c>
      <c r="G35" s="202"/>
      <c r="H35" s="202"/>
      <c r="I35" s="259"/>
      <c r="J35" s="125"/>
      <c r="K35" s="259"/>
      <c r="L35" s="259"/>
      <c r="M35" s="259"/>
      <c r="N35" s="259"/>
      <c r="O35" s="300"/>
      <c r="P35" s="318">
        <f t="shared" si="1"/>
        <v>20000</v>
      </c>
      <c r="Q35" s="301"/>
    </row>
    <row r="36" spans="1:17" ht="29.25" customHeight="1" x14ac:dyDescent="0.2">
      <c r="A36" s="302">
        <v>1500000</v>
      </c>
      <c r="B36" s="499">
        <v>1500000</v>
      </c>
      <c r="C36" s="303"/>
      <c r="D36" s="304" t="s">
        <v>253</v>
      </c>
      <c r="E36" s="147">
        <f>E37+E38+E39+E41+E40</f>
        <v>-842000</v>
      </c>
      <c r="F36" s="147">
        <f>F37+F38+F39+F41</f>
        <v>-842000</v>
      </c>
      <c r="G36" s="147">
        <f>G37+G38+G39+G41</f>
        <v>-367000</v>
      </c>
      <c r="H36" s="147">
        <f>H37+H38+H39+H41</f>
        <v>-400000</v>
      </c>
      <c r="I36" s="289"/>
      <c r="J36" s="289"/>
      <c r="K36" s="289">
        <f>K38+K39+K41</f>
        <v>0</v>
      </c>
      <c r="L36" s="289"/>
      <c r="M36" s="289"/>
      <c r="N36" s="289"/>
      <c r="O36" s="289"/>
      <c r="P36" s="361">
        <f t="shared" si="1"/>
        <v>-842000</v>
      </c>
      <c r="Q36" s="301"/>
    </row>
    <row r="37" spans="1:17" ht="29.25" customHeight="1" x14ac:dyDescent="0.2">
      <c r="A37" s="132">
        <v>1510160</v>
      </c>
      <c r="B37" s="132" t="s">
        <v>192</v>
      </c>
      <c r="C37" s="133" t="s">
        <v>145</v>
      </c>
      <c r="D37" s="129" t="s">
        <v>193</v>
      </c>
      <c r="E37" s="362">
        <v>-442000</v>
      </c>
      <c r="F37" s="203">
        <v>-442000</v>
      </c>
      <c r="G37" s="203">
        <v>-367000</v>
      </c>
      <c r="H37" s="203"/>
      <c r="I37" s="216"/>
      <c r="J37" s="363"/>
      <c r="K37" s="216"/>
      <c r="L37" s="216"/>
      <c r="M37" s="216"/>
      <c r="N37" s="216"/>
      <c r="O37" s="216"/>
      <c r="P37" s="364">
        <f t="shared" si="1"/>
        <v>-442000</v>
      </c>
      <c r="Q37" s="301"/>
    </row>
    <row r="38" spans="1:17" ht="18.75" customHeight="1" x14ac:dyDescent="0.2">
      <c r="A38" s="256">
        <v>1510180</v>
      </c>
      <c r="B38" s="256" t="s">
        <v>148</v>
      </c>
      <c r="C38" s="208" t="s">
        <v>149</v>
      </c>
      <c r="D38" s="209" t="s">
        <v>150</v>
      </c>
      <c r="E38" s="362"/>
      <c r="F38" s="202"/>
      <c r="G38" s="202"/>
      <c r="H38" s="202"/>
      <c r="I38" s="259"/>
      <c r="J38" s="125"/>
      <c r="K38" s="259"/>
      <c r="L38" s="259"/>
      <c r="M38" s="259"/>
      <c r="N38" s="259"/>
      <c r="O38" s="259"/>
      <c r="P38" s="363">
        <f t="shared" si="1"/>
        <v>0</v>
      </c>
      <c r="Q38" s="301"/>
    </row>
    <row r="39" spans="1:17" ht="21" customHeight="1" x14ac:dyDescent="0.2">
      <c r="A39" s="256">
        <v>1516030</v>
      </c>
      <c r="B39" s="256" t="s">
        <v>254</v>
      </c>
      <c r="C39" s="208" t="s">
        <v>172</v>
      </c>
      <c r="D39" s="209" t="s">
        <v>173</v>
      </c>
      <c r="E39" s="136">
        <v>-400000</v>
      </c>
      <c r="F39" s="202">
        <v>-400000</v>
      </c>
      <c r="G39" s="202"/>
      <c r="H39" s="202">
        <v>-400000</v>
      </c>
      <c r="I39" s="259"/>
      <c r="J39" s="125"/>
      <c r="K39" s="259"/>
      <c r="L39" s="259"/>
      <c r="M39" s="259"/>
      <c r="N39" s="259"/>
      <c r="O39" s="259"/>
      <c r="P39" s="125">
        <f t="shared" si="1"/>
        <v>-400000</v>
      </c>
      <c r="Q39" s="301"/>
    </row>
    <row r="40" spans="1:17" ht="27.75" customHeight="1" x14ac:dyDescent="0.2">
      <c r="A40" s="132">
        <v>1517461</v>
      </c>
      <c r="B40" s="132" t="s">
        <v>260</v>
      </c>
      <c r="C40" s="133" t="s">
        <v>261</v>
      </c>
      <c r="D40" s="129" t="s">
        <v>262</v>
      </c>
      <c r="E40" s="136">
        <v>0</v>
      </c>
      <c r="F40" s="202">
        <v>0</v>
      </c>
      <c r="G40" s="202"/>
      <c r="H40" s="202"/>
      <c r="I40" s="259"/>
      <c r="J40" s="125"/>
      <c r="K40" s="259"/>
      <c r="L40" s="259"/>
      <c r="M40" s="259"/>
      <c r="N40" s="259"/>
      <c r="O40" s="259"/>
      <c r="P40" s="125">
        <f t="shared" si="1"/>
        <v>0</v>
      </c>
      <c r="Q40" s="301"/>
    </row>
    <row r="41" spans="1:17" ht="21" customHeight="1" x14ac:dyDescent="0.2">
      <c r="A41" s="256">
        <v>1518340</v>
      </c>
      <c r="B41" s="256" t="s">
        <v>265</v>
      </c>
      <c r="C41" s="208" t="s">
        <v>266</v>
      </c>
      <c r="D41" s="209" t="s">
        <v>267</v>
      </c>
      <c r="E41" s="136"/>
      <c r="F41" s="202"/>
      <c r="G41" s="202"/>
      <c r="H41" s="202"/>
      <c r="I41" s="259"/>
      <c r="J41" s="136">
        <v>18000</v>
      </c>
      <c r="K41" s="259"/>
      <c r="L41" s="259"/>
      <c r="M41" s="259"/>
      <c r="N41" s="259"/>
      <c r="O41" s="259"/>
      <c r="P41" s="136">
        <f t="shared" si="1"/>
        <v>18000</v>
      </c>
      <c r="Q41" s="301"/>
    </row>
    <row r="42" spans="1:17" ht="26.25" customHeight="1" x14ac:dyDescent="0.2">
      <c r="A42" s="132"/>
      <c r="B42" s="132"/>
      <c r="C42" s="133"/>
      <c r="D42" s="158" t="s">
        <v>268</v>
      </c>
      <c r="E42" s="136"/>
      <c r="F42" s="202"/>
      <c r="G42" s="202"/>
      <c r="H42" s="202"/>
      <c r="I42" s="259"/>
      <c r="J42" s="125"/>
      <c r="K42" s="259"/>
      <c r="L42" s="259"/>
      <c r="M42" s="259"/>
      <c r="N42" s="259"/>
      <c r="O42" s="259"/>
      <c r="P42" s="125">
        <v>0</v>
      </c>
      <c r="Q42" s="301"/>
    </row>
    <row r="43" spans="1:17" ht="26.25" customHeight="1" x14ac:dyDescent="0.2">
      <c r="A43" s="286" t="s">
        <v>270</v>
      </c>
      <c r="B43" s="302">
        <v>3700000</v>
      </c>
      <c r="C43" s="292"/>
      <c r="D43" s="288" t="s">
        <v>271</v>
      </c>
      <c r="E43" s="294">
        <f>E44</f>
        <v>2944900</v>
      </c>
      <c r="F43" s="294">
        <f>F44</f>
        <v>9000</v>
      </c>
      <c r="G43" s="294">
        <f>G44</f>
        <v>26000</v>
      </c>
      <c r="H43" s="294"/>
      <c r="I43" s="295"/>
      <c r="J43" s="295"/>
      <c r="K43" s="295"/>
      <c r="L43" s="295"/>
      <c r="M43" s="295"/>
      <c r="N43" s="295"/>
      <c r="O43" s="295"/>
      <c r="P43" s="295">
        <f>P44</f>
        <v>9000</v>
      </c>
      <c r="Q43" s="301"/>
    </row>
    <row r="44" spans="1:17" ht="26.25" customHeight="1" x14ac:dyDescent="0.2">
      <c r="A44" s="280" t="s">
        <v>272</v>
      </c>
      <c r="B44" s="256"/>
      <c r="C44" s="208"/>
      <c r="D44" s="283" t="s">
        <v>273</v>
      </c>
      <c r="E44" s="136">
        <f>E45+E46+E48</f>
        <v>2944900</v>
      </c>
      <c r="F44" s="202">
        <f>F45+F46</f>
        <v>9000</v>
      </c>
      <c r="G44" s="202">
        <v>26000</v>
      </c>
      <c r="H44" s="202"/>
      <c r="I44" s="259"/>
      <c r="J44" s="125"/>
      <c r="K44" s="259"/>
      <c r="L44" s="259"/>
      <c r="M44" s="259"/>
      <c r="N44" s="259"/>
      <c r="O44" s="259"/>
      <c r="P44" s="125">
        <f>P46</f>
        <v>9000</v>
      </c>
      <c r="Q44" s="301"/>
    </row>
    <row r="45" spans="1:17" ht="26.25" customHeight="1" x14ac:dyDescent="0.2">
      <c r="A45" s="122" t="s">
        <v>274</v>
      </c>
      <c r="B45" s="500" t="s">
        <v>192</v>
      </c>
      <c r="C45" s="123" t="s">
        <v>145</v>
      </c>
      <c r="D45" s="124" t="s">
        <v>193</v>
      </c>
      <c r="E45" s="136">
        <v>0</v>
      </c>
      <c r="F45" s="202">
        <v>0</v>
      </c>
      <c r="G45" s="202">
        <v>26000</v>
      </c>
      <c r="H45" s="202"/>
      <c r="I45" s="259"/>
      <c r="J45" s="125"/>
      <c r="K45" s="259"/>
      <c r="L45" s="259"/>
      <c r="M45" s="259"/>
      <c r="N45" s="259"/>
      <c r="O45" s="259"/>
      <c r="P45" s="125">
        <v>0</v>
      </c>
      <c r="Q45" s="301"/>
    </row>
    <row r="46" spans="1:17" ht="21" customHeight="1" x14ac:dyDescent="0.2">
      <c r="A46" s="122">
        <v>3719770</v>
      </c>
      <c r="B46" s="122">
        <v>9770</v>
      </c>
      <c r="C46" s="123" t="s">
        <v>148</v>
      </c>
      <c r="D46" s="141" t="s">
        <v>280</v>
      </c>
      <c r="E46" s="136">
        <v>9000</v>
      </c>
      <c r="F46" s="202">
        <v>9000</v>
      </c>
      <c r="G46" s="202"/>
      <c r="H46" s="202"/>
      <c r="I46" s="259"/>
      <c r="J46" s="125"/>
      <c r="K46" s="259"/>
      <c r="L46" s="259"/>
      <c r="M46" s="259"/>
      <c r="N46" s="259"/>
      <c r="O46" s="259"/>
      <c r="P46" s="125">
        <f>E46+J46</f>
        <v>9000</v>
      </c>
      <c r="Q46" s="301"/>
    </row>
    <row r="47" spans="1:17" ht="26.25" customHeight="1" x14ac:dyDescent="0.2">
      <c r="A47" s="122"/>
      <c r="B47" s="122"/>
      <c r="C47" s="123"/>
      <c r="D47" s="141" t="s">
        <v>281</v>
      </c>
      <c r="E47" s="136">
        <v>9000</v>
      </c>
      <c r="F47" s="202">
        <v>9000</v>
      </c>
      <c r="G47" s="202"/>
      <c r="H47" s="202"/>
      <c r="I47" s="259"/>
      <c r="J47" s="125"/>
      <c r="K47" s="259"/>
      <c r="L47" s="259"/>
      <c r="M47" s="259"/>
      <c r="N47" s="259"/>
      <c r="O47" s="259"/>
      <c r="P47" s="125">
        <v>9000</v>
      </c>
      <c r="Q47" s="301"/>
    </row>
    <row r="48" spans="1:17" ht="26.25" customHeight="1" x14ac:dyDescent="0.2">
      <c r="A48" s="122" t="s">
        <v>275</v>
      </c>
      <c r="B48" s="122" t="s">
        <v>276</v>
      </c>
      <c r="C48" s="123" t="s">
        <v>149</v>
      </c>
      <c r="D48" s="129" t="s">
        <v>277</v>
      </c>
      <c r="E48" s="136">
        <v>2935900</v>
      </c>
      <c r="F48" s="202"/>
      <c r="G48" s="202"/>
      <c r="H48" s="202"/>
      <c r="I48" s="259"/>
      <c r="J48" s="125"/>
      <c r="K48" s="259"/>
      <c r="L48" s="259"/>
      <c r="M48" s="259"/>
      <c r="N48" s="259"/>
      <c r="O48" s="259"/>
      <c r="P48" s="125"/>
      <c r="Q48" s="301"/>
    </row>
    <row r="49" spans="1:17" x14ac:dyDescent="0.2">
      <c r="A49" s="306" t="s">
        <v>6</v>
      </c>
      <c r="B49" s="307" t="s">
        <v>6</v>
      </c>
      <c r="C49" s="308" t="s">
        <v>6</v>
      </c>
      <c r="D49" s="309" t="s">
        <v>284</v>
      </c>
      <c r="E49" s="284">
        <f>E15+E19+E28+E36+E43</f>
        <v>6232</v>
      </c>
      <c r="F49" s="284">
        <f>F15+F19+F28+F36+F43</f>
        <v>-2929668</v>
      </c>
      <c r="G49" s="284">
        <f>G15+G19+G28+G36+G43</f>
        <v>-4442200</v>
      </c>
      <c r="H49" s="284">
        <f>H15+H19+H28+H36+H43</f>
        <v>1999892</v>
      </c>
      <c r="I49" s="284"/>
      <c r="J49" s="284">
        <v>18000</v>
      </c>
      <c r="K49" s="284">
        <f>K14</f>
        <v>0</v>
      </c>
      <c r="L49" s="284">
        <f>L14</f>
        <v>0</v>
      </c>
      <c r="M49" s="284">
        <f>M14</f>
        <v>0</v>
      </c>
      <c r="N49" s="284">
        <f>N14</f>
        <v>0</v>
      </c>
      <c r="O49" s="284">
        <f>O14</f>
        <v>0</v>
      </c>
      <c r="P49" s="284">
        <f t="shared" si="0"/>
        <v>24232</v>
      </c>
      <c r="Q49" s="310"/>
    </row>
    <row r="50" spans="1:17" x14ac:dyDescent="0.2">
      <c r="E50" s="311"/>
      <c r="F50" s="312"/>
      <c r="G50" s="313"/>
      <c r="H50" s="314"/>
      <c r="I50" s="312"/>
      <c r="J50" s="314"/>
      <c r="K50" s="314"/>
      <c r="L50" s="314"/>
      <c r="M50" s="312"/>
      <c r="N50" s="312"/>
      <c r="O50" s="314"/>
      <c r="P50" s="311"/>
    </row>
    <row r="51" spans="1:17" x14ac:dyDescent="0.2">
      <c r="E51" s="315"/>
    </row>
    <row r="52" spans="1:17" x14ac:dyDescent="0.2">
      <c r="B52" s="316" t="s">
        <v>332</v>
      </c>
      <c r="E52" s="311"/>
      <c r="I52" s="176"/>
    </row>
  </sheetData>
  <mergeCells count="26">
    <mergeCell ref="P9:P12"/>
    <mergeCell ref="E10:E12"/>
    <mergeCell ref="F10:F12"/>
    <mergeCell ref="G10:H10"/>
    <mergeCell ref="I10:I12"/>
    <mergeCell ref="J10:J12"/>
    <mergeCell ref="K10:K12"/>
    <mergeCell ref="L10:L12"/>
    <mergeCell ref="M10:N10"/>
    <mergeCell ref="O10:O12"/>
    <mergeCell ref="J9:O9"/>
    <mergeCell ref="M11:M12"/>
    <mergeCell ref="N11:N12"/>
    <mergeCell ref="A9:A12"/>
    <mergeCell ref="B9:B12"/>
    <mergeCell ref="C9:C12"/>
    <mergeCell ref="D9:D12"/>
    <mergeCell ref="E9:I9"/>
    <mergeCell ref="G11:G12"/>
    <mergeCell ref="H11:H12"/>
    <mergeCell ref="D7:N7"/>
    <mergeCell ref="L2:P2"/>
    <mergeCell ref="A4:P4"/>
    <mergeCell ref="A5:P5"/>
    <mergeCell ref="E6:I6"/>
    <mergeCell ref="J6:T6"/>
  </mergeCells>
  <pageMargins left="0.19685039370078741" right="0.19685039370078741" top="0.39370078740157483" bottom="0.19685039370078741" header="0" footer="0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Дод.1</vt:lpstr>
      <vt:lpstr>Дод.2</vt:lpstr>
      <vt:lpstr>Дод.3</vt:lpstr>
      <vt:lpstr>дод5</vt:lpstr>
      <vt:lpstr>дод6</vt:lpstr>
      <vt:lpstr>дод7</vt:lpstr>
      <vt:lpstr>дод8</vt:lpstr>
      <vt:lpstr>Порівняльна таблиця_Доходи</vt:lpstr>
      <vt:lpstr>Порівняльна таблиця</vt:lpstr>
      <vt:lpstr>Дод.1!Область_печати</vt:lpstr>
      <vt:lpstr>Дод.3!Область_печати</vt:lpstr>
      <vt:lpstr>дод5!Область_печати</vt:lpstr>
      <vt:lpstr>дод7!Область_печати</vt:lpstr>
      <vt:lpstr>дод8!Область_печати</vt:lpstr>
      <vt:lpstr>'Порівняльна таблиця'!Область_печати</vt:lpstr>
      <vt:lpstr>'Порівняльна таблиця_Доходи'!Область_печати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2022-12-02T12:43:18Z</cp:lastPrinted>
  <dcterms:created xsi:type="dcterms:W3CDTF">2020-12-23T06:51:23Z</dcterms:created>
  <dcterms:modified xsi:type="dcterms:W3CDTF">2022-12-09T08:37:04Z</dcterms:modified>
</cp:coreProperties>
</file>