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0" windowWidth="13290" windowHeight="12660" activeTab="2"/>
  </bookViews>
  <sheets>
    <sheet name="Дод.1" sheetId="16" r:id="rId1"/>
    <sheet name="Дод.2" sheetId="21" r:id="rId2"/>
    <sheet name="Дод.3" sheetId="20" r:id="rId3"/>
    <sheet name="Дод.4" sheetId="22" r:id="rId4"/>
    <sheet name="Дод.5" sheetId="17" r:id="rId5"/>
    <sheet name="Дод.6" sheetId="23" r:id="rId6"/>
    <sheet name="Дод.7" sheetId="19" r:id="rId7"/>
    <sheet name="Дод.8" sheetId="24" r:id="rId8"/>
  </sheets>
  <definedNames>
    <definedName name="_xlnm.Print_Area" localSheetId="0">Дод.1!$A$1:$F$94</definedName>
    <definedName name="_xlnm.Print_Area" localSheetId="2">Дод.3!$A$1:$P$69</definedName>
    <definedName name="_xlnm.Print_Area" localSheetId="4">Дод.5!$A$1:$D$51</definedName>
    <definedName name="_xlnm.Print_Area" localSheetId="6">Дод.7!$A$1:$J$54</definedName>
  </definedNames>
  <calcPr calcId="145621" refMode="R1C1"/>
</workbook>
</file>

<file path=xl/calcChain.xml><?xml version="1.0" encoding="utf-8"?>
<calcChain xmlns="http://schemas.openxmlformats.org/spreadsheetml/2006/main">
  <c r="P57" i="20" l="1"/>
  <c r="E58" i="20"/>
  <c r="P58" i="20" s="1"/>
  <c r="H45" i="19" l="1"/>
  <c r="H39" i="19"/>
  <c r="I39" i="19"/>
  <c r="G26" i="19"/>
  <c r="P29" i="20" l="1"/>
  <c r="D59" i="16" l="1"/>
  <c r="D40" i="16"/>
  <c r="D16" i="16" l="1"/>
  <c r="C38" i="16" l="1"/>
  <c r="C37" i="16"/>
  <c r="C25" i="16"/>
  <c r="C22" i="16"/>
  <c r="C21" i="16"/>
  <c r="C20" i="16"/>
  <c r="C19" i="16"/>
  <c r="C18" i="16"/>
  <c r="C17" i="16"/>
  <c r="C16" i="16"/>
  <c r="J28" i="20"/>
  <c r="O25" i="20"/>
  <c r="D83" i="16"/>
  <c r="D64" i="16"/>
  <c r="D63" i="16" s="1"/>
  <c r="D58" i="16" s="1"/>
  <c r="D49" i="16"/>
  <c r="D39" i="16" s="1"/>
  <c r="D24" i="16"/>
  <c r="D23" i="16" s="1"/>
  <c r="D15" i="16"/>
  <c r="C15" i="16" s="1"/>
  <c r="D14" i="16" l="1"/>
  <c r="D81" i="16" s="1"/>
  <c r="E60" i="20"/>
  <c r="C14" i="16" l="1"/>
  <c r="K25" i="20"/>
  <c r="J25" i="20"/>
  <c r="G25" i="20"/>
  <c r="F25" i="20"/>
  <c r="E25" i="20"/>
  <c r="N16" i="20"/>
  <c r="M16" i="20"/>
  <c r="L16" i="20"/>
  <c r="K16" i="20"/>
  <c r="J16" i="20"/>
  <c r="I16" i="20"/>
  <c r="H16" i="20"/>
  <c r="G16" i="20"/>
  <c r="F16" i="20"/>
  <c r="I17" i="24" l="1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P56" i="20" l="1"/>
  <c r="P54" i="20"/>
  <c r="L60" i="20" l="1"/>
  <c r="M60" i="20"/>
  <c r="N60" i="20"/>
  <c r="O60" i="20"/>
  <c r="K60" i="20"/>
  <c r="J60" i="20"/>
  <c r="G60" i="20"/>
  <c r="H60" i="20"/>
  <c r="I60" i="20"/>
  <c r="F60" i="20"/>
  <c r="D14" i="17" l="1"/>
  <c r="D16" i="17"/>
  <c r="D27" i="17" l="1"/>
  <c r="P65" i="20"/>
  <c r="P64" i="20"/>
  <c r="P62" i="20"/>
  <c r="I59" i="20"/>
  <c r="H59" i="20"/>
  <c r="F59" i="20"/>
  <c r="O59" i="20"/>
  <c r="K59" i="20"/>
  <c r="J59" i="20"/>
  <c r="G59" i="20"/>
  <c r="J55" i="20"/>
  <c r="E55" i="20"/>
  <c r="J52" i="20"/>
  <c r="E52" i="20"/>
  <c r="J51" i="20"/>
  <c r="E51" i="20"/>
  <c r="J50" i="20"/>
  <c r="E50" i="20"/>
  <c r="J49" i="20"/>
  <c r="E49" i="20"/>
  <c r="J48" i="20"/>
  <c r="E48" i="20"/>
  <c r="L47" i="20"/>
  <c r="K47" i="20"/>
  <c r="H47" i="20"/>
  <c r="G47" i="20"/>
  <c r="F47" i="20"/>
  <c r="E46" i="20"/>
  <c r="P46" i="20" s="1"/>
  <c r="E45" i="20"/>
  <c r="E44" i="20"/>
  <c r="P44" i="20" s="1"/>
  <c r="J43" i="20"/>
  <c r="J37" i="20" s="1"/>
  <c r="E43" i="20"/>
  <c r="E42" i="20"/>
  <c r="P42" i="20" s="1"/>
  <c r="E41" i="20"/>
  <c r="P41" i="20" s="1"/>
  <c r="E40" i="20"/>
  <c r="P40" i="20" s="1"/>
  <c r="E39" i="20"/>
  <c r="P39" i="20" s="1"/>
  <c r="E38" i="20"/>
  <c r="P38" i="20" s="1"/>
  <c r="L37" i="20"/>
  <c r="K37" i="20"/>
  <c r="H37" i="20"/>
  <c r="G37" i="20"/>
  <c r="F37" i="20"/>
  <c r="P36" i="20"/>
  <c r="P35" i="20"/>
  <c r="P34" i="20"/>
  <c r="P33" i="20"/>
  <c r="P32" i="20"/>
  <c r="P31" i="20"/>
  <c r="P30" i="20"/>
  <c r="P28" i="20"/>
  <c r="P27" i="20"/>
  <c r="P26" i="20"/>
  <c r="L25" i="20"/>
  <c r="L24" i="20" s="1"/>
  <c r="K24" i="20"/>
  <c r="J24" i="20"/>
  <c r="H25" i="20"/>
  <c r="H24" i="20" s="1"/>
  <c r="G24" i="20"/>
  <c r="F24" i="20"/>
  <c r="O24" i="20"/>
  <c r="P23" i="20"/>
  <c r="P22" i="20"/>
  <c r="P21" i="20"/>
  <c r="P20" i="20"/>
  <c r="P19" i="20"/>
  <c r="E18" i="20"/>
  <c r="E17" i="20"/>
  <c r="L15" i="20"/>
  <c r="J15" i="20"/>
  <c r="H15" i="20"/>
  <c r="G15" i="20"/>
  <c r="P25" i="20" l="1"/>
  <c r="E16" i="20"/>
  <c r="P16" i="20" s="1"/>
  <c r="P55" i="20"/>
  <c r="P53" i="20"/>
  <c r="P17" i="20"/>
  <c r="H66" i="20"/>
  <c r="P50" i="20"/>
  <c r="P52" i="20"/>
  <c r="P61" i="20"/>
  <c r="P60" i="20"/>
  <c r="P48" i="20"/>
  <c r="P63" i="20"/>
  <c r="E37" i="20"/>
  <c r="P37" i="20" s="1"/>
  <c r="P43" i="20"/>
  <c r="P49" i="20"/>
  <c r="L66" i="20"/>
  <c r="O66" i="20"/>
  <c r="G66" i="20"/>
  <c r="J47" i="20"/>
  <c r="J66" i="20" s="1"/>
  <c r="E24" i="20"/>
  <c r="K66" i="20"/>
  <c r="F66" i="20"/>
  <c r="F15" i="20"/>
  <c r="P18" i="20"/>
  <c r="E47" i="20"/>
  <c r="P47" i="20" s="1"/>
  <c r="E59" i="20"/>
  <c r="P59" i="20" s="1"/>
  <c r="P24" i="20" l="1"/>
  <c r="E15" i="20"/>
  <c r="P15" i="20" s="1"/>
  <c r="E66" i="20" l="1"/>
  <c r="P66" i="20" s="1"/>
  <c r="G47" i="19"/>
  <c r="G46" i="19"/>
  <c r="G45" i="19" s="1"/>
  <c r="I45" i="19"/>
  <c r="G44" i="19"/>
  <c r="G43" i="19"/>
  <c r="G42" i="19"/>
  <c r="G41" i="19"/>
  <c r="G40" i="19"/>
  <c r="G38" i="19"/>
  <c r="G37" i="19"/>
  <c r="G36" i="19"/>
  <c r="G35" i="19"/>
  <c r="G34" i="19"/>
  <c r="G33" i="19"/>
  <c r="G32" i="19"/>
  <c r="G31" i="19"/>
  <c r="G30" i="19"/>
  <c r="G29" i="19"/>
  <c r="G28" i="19"/>
  <c r="I27" i="19"/>
  <c r="H27" i="19"/>
  <c r="G25" i="19"/>
  <c r="G24" i="19"/>
  <c r="G23" i="19"/>
  <c r="G22" i="19"/>
  <c r="G21" i="19"/>
  <c r="G20" i="19"/>
  <c r="G19" i="19"/>
  <c r="J18" i="19"/>
  <c r="I18" i="19"/>
  <c r="H18" i="19"/>
  <c r="G17" i="19"/>
  <c r="G16" i="19"/>
  <c r="G15" i="19"/>
  <c r="G14" i="19"/>
  <c r="G13" i="19"/>
  <c r="J12" i="19"/>
  <c r="J49" i="19" s="1"/>
  <c r="I12" i="19"/>
  <c r="H12" i="19"/>
  <c r="G39" i="19" l="1"/>
  <c r="G12" i="19"/>
  <c r="I49" i="19"/>
  <c r="G27" i="19"/>
  <c r="G18" i="19"/>
  <c r="H49" i="19"/>
  <c r="A22" i="17"/>
  <c r="G49" i="19" l="1"/>
  <c r="D35" i="17" l="1"/>
  <c r="D44" i="17" s="1"/>
  <c r="D82" i="16" l="1"/>
  <c r="D91" i="16" s="1"/>
  <c r="D20" i="17" l="1"/>
  <c r="D18" i="17"/>
  <c r="C91" i="16" l="1"/>
  <c r="C87" i="16"/>
  <c r="C86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6" i="16"/>
  <c r="C35" i="16"/>
  <c r="C34" i="16"/>
  <c r="C33" i="16"/>
  <c r="C32" i="16"/>
  <c r="C31" i="16"/>
  <c r="C30" i="16"/>
  <c r="C29" i="16"/>
  <c r="C28" i="16"/>
  <c r="C27" i="16"/>
  <c r="C26" i="16"/>
  <c r="C24" i="16"/>
  <c r="C23" i="16"/>
</calcChain>
</file>

<file path=xl/sharedStrings.xml><?xml version="1.0" encoding="utf-8"?>
<sst xmlns="http://schemas.openxmlformats.org/spreadsheetml/2006/main" count="724" uniqueCount="353">
  <si>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</si>
  <si>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</si>
  <si>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</si>
  <si>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</si>
  <si>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</si>
  <si>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</si>
  <si>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</si>
  <si>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</si>
  <si>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</si>
  <si>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</si>
  <si>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М.МАЗУРА</t>
  </si>
  <si>
    <t>0119800</t>
  </si>
  <si>
    <t xml:space="preserve"> "Комплексна програма профілактики злочинності і правопорушень на 2021 - 2025 роки" 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</si>
  <si>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</si>
  <si>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</si>
  <si>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</si>
  <si>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</si>
  <si>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</si>
  <si>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</si>
  <si>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</si>
  <si>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</si>
  <si>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</si>
  <si>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</si>
  <si>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</si>
  <si>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</si>
  <si>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</si>
  <si>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</si>
  <si>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</si>
  <si>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</si>
  <si>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</si>
  <si>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</si>
  <si>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</si>
  <si>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</si>
  <si>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</si>
  <si>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</si>
  <si>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</si>
  <si>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</si>
  <si>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</si>
  <si>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</si>
  <si>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</si>
  <si>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</si>
  <si>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</si>
  <si>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</si>
  <si>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</si>
  <si>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</si>
  <si>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</si>
  <si>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</si>
  <si>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</si>
  <si>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</si>
  <si>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</si>
  <si>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</si>
  <si>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</si>
  <si>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</si>
  <si>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</si>
  <si>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</si>
  <si>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</si>
  <si>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</si>
  <si>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</si>
  <si>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</si>
  <si>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</si>
  <si>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</si>
  <si>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</si>
  <si>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</si>
  <si>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</si>
  <si>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</si>
  <si>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</si>
  <si>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</si>
  <si>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</si>
  <si>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</si>
  <si>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</si>
  <si>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</si>
  <si>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</si>
  <si>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</si>
  <si>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</si>
  <si>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</si>
  <si>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</si>
  <si>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</si>
  <si>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</si>
  <si>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</si>
  <si>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</si>
  <si>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</si>
  <si>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</si>
  <si>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</si>
  <si>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</si>
  <si>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</si>
  <si>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</si>
  <si>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</si>
  <si>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</si>
  <si>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</si>
  <si>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</si>
  <si>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</si>
  <si>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</si>
  <si>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</si>
  <si>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</si>
  <si>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</si>
  <si>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</si>
  <si>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</si>
  <si>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</si>
  <si>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</si>
  <si>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</si>
  <si>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</si>
  <si>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 xml:space="preserve">                                                                                                                                                           Додаток 3</t>
  </si>
  <si>
    <t xml:space="preserve">Субвенція  з місцевого бюджету за рахунок залишку коштів освітньої  субвенції, що утворився на початок бюдженого періоду , в т.ч. : </t>
  </si>
  <si>
    <t>Державний бюджет</t>
  </si>
  <si>
    <t>Обласний бюджет</t>
  </si>
  <si>
    <t>03719770</t>
  </si>
  <si>
    <t>03719320</t>
  </si>
  <si>
    <t>Субвенція до бюджету Новоукраїнської міської  територіальноїгромади  на заходи та роботи з територіальної оборони</t>
  </si>
  <si>
    <t>Субвеція з місцевого бюджету державному бюджету на виконання програм соціально - економічного розвитку регіонів , в т.ч.: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</si>
  <si>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призовників)</t>
  </si>
  <si>
    <t>Субвенція до бюджету Новоукраїнської міської  територіальної  громади ( на заходи та роботи з територіальної оборони)</t>
  </si>
  <si>
    <t>"Інші дотації з місцевого бюджету"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</si>
  <si>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 , що утворився на початок бюджетного періоду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</si>
  <si>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</si>
  <si>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</si>
  <si>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</si>
  <si>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</si>
  <si>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</si>
  <si>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</si>
  <si>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</si>
  <si>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</si>
  <si>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</si>
  <si>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</si>
  <si>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</si>
  <si>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</si>
  <si>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</si>
  <si>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</si>
  <si>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</si>
  <si>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</si>
  <si>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</si>
  <si>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</si>
  <si>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</si>
  <si>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</si>
  <si>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</si>
  <si>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</si>
  <si>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</si>
  <si>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</si>
  <si>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</si>
  <si>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</si>
  <si>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</si>
  <si>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</si>
  <si>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</si>
  <si>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</si>
  <si>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</si>
  <si>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</si>
  <si>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</si>
  <si>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</si>
  <si>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</si>
  <si>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</si>
  <si>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</si>
  <si>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</si>
  <si>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</si>
  <si>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</si>
  <si>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</si>
  <si>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</si>
  <si>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</si>
  <si>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</si>
  <si>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</si>
  <si>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</si>
  <si>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</si>
  <si>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</si>
  <si>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</si>
  <si>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0380</t>
  </si>
  <si>
    <t>Заходи та робота з територіальної оборони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</si>
  <si>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</si>
  <si>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</si>
  <si>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</si>
  <si>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</si>
  <si>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</si>
  <si>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</si>
  <si>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</si>
  <si>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</si>
  <si>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</si>
  <si>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</si>
  <si>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</si>
  <si>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</si>
  <si>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</si>
  <si>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</si>
  <si>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</si>
  <si>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</si>
  <si>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</si>
  <si>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</si>
  <si>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</si>
  <si>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</si>
  <si>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</si>
  <si>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</si>
  <si>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</si>
  <si>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</si>
  <si>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</si>
  <si>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</si>
  <si>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</si>
  <si>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</si>
  <si>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</si>
  <si>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</si>
  <si>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</si>
  <si>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</si>
  <si>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</si>
  <si>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</si>
  <si>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</si>
  <si>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</si>
  <si>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</si>
  <si>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</si>
  <si>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</si>
  <si>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</si>
  <si>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</si>
  <si>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</si>
  <si>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</si>
  <si>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</si>
  <si>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</si>
  <si>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</si>
  <si>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</si>
  <si>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</si>
  <si>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</si>
  <si>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</si>
  <si>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</si>
  <si>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</si>
  <si>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</si>
  <si>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</si>
  <si>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</si>
  <si>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</si>
  <si>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</si>
  <si>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</si>
  <si>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</si>
  <si>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</si>
  <si>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</si>
  <si>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</si>
  <si>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</si>
  <si>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</si>
  <si>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</si>
  <si>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</si>
  <si>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</si>
  <si>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</si>
  <si>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</si>
  <si>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</si>
  <si>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</si>
  <si>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</si>
  <si>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</si>
  <si>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0411</t>
  </si>
  <si>
    <t>Сприяння розвитку малого та середнього підприєжмництва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</si>
  <si>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</si>
  <si>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</si>
  <si>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</si>
  <si>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</si>
  <si>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</si>
  <si>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</si>
  <si>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</si>
  <si>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</si>
  <si>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</si>
  <si>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</si>
  <si>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</si>
  <si>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</si>
  <si>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</si>
  <si>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</si>
  <si>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Додаток 4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</si>
  <si>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</si>
  <si>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</si>
  <si>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</si>
  <si>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</si>
  <si>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</si>
  <si>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</si>
  <si>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</si>
  <si>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</si>
  <si>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</si>
  <si>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</si>
  <si>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</si>
  <si>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</si>
  <si>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09.07.2021 року № 150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</si>
  <si>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</si>
  <si>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</si>
  <si>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</si>
  <si>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</si>
  <si>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</si>
  <si>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</si>
  <si>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</si>
  <si>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</si>
  <si>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</si>
  <si>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</si>
  <si>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</si>
  <si>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</si>
  <si>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</si>
  <si>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</si>
  <si>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</si>
  <si>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</si>
  <si>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</si>
  <si>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"Про бюджет Смолінської селищної територіальної громади на 2023 рік"</t>
  </si>
  <si>
    <t>41020100</t>
  </si>
  <si>
    <t>Базова дотація </t>
  </si>
  <si>
    <t>Бюджет Смолінської селищної територіальної громади</t>
  </si>
  <si>
    <t xml:space="preserve">до рішення сесії Смолінської селищної ради від 16.12.2022 року № </t>
  </si>
  <si>
    <t>ДОХОДИ_x000D_
місцевого бюджету на 2023 рік</t>
  </si>
  <si>
    <t xml:space="preserve">видатків бюджету Смолінської селищної територіальної громади на 2023 рік </t>
  </si>
  <si>
    <t xml:space="preserve">                                                                                                                                       до рішення сесії Смолінської селищної ради  від 16.12.2022 року № 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</si>
  <si>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</si>
  <si>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</si>
  <si>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( код бюджету)</t>
  </si>
  <si>
    <t xml:space="preserve">                                                                                                   </t>
  </si>
  <si>
    <t xml:space="preserve">до рішення  сесії Смолінської селищної ради  від 16.12.2022 № </t>
  </si>
  <si>
    <t>"Про бюджет Смолінської селищної територіальної громади на 2023 рік""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</si>
  <si>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</si>
  <si>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</si>
  <si>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</si>
  <si>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</si>
  <si>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</si>
  <si>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</si>
  <si>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</si>
  <si>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</si>
  <si>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</si>
  <si>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</si>
  <si>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</si>
  <si>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</si>
  <si>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</si>
  <si>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</si>
  <si>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</si>
  <si>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</si>
  <si>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</si>
  <si>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</si>
  <si>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</si>
  <si>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</si>
  <si>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</si>
  <si>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разом</t>
  </si>
  <si>
    <t xml:space="preserve"> </t>
  </si>
  <si>
    <t>х</t>
  </si>
  <si>
    <t>Додаток 6</t>
  </si>
  <si>
    <t>ОБСЯГИ</t>
  </si>
  <si>
    <t xml:space="preserve">капітальних акладень бюджету у розрізі інвестиційних проектів 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</si>
  <si>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</si>
  <si>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</si>
  <si>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</si>
  <si>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</si>
  <si>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2022 році гривень </t>
  </si>
  <si>
    <t>Очікуваний рівень готовності проекту  на кінець 2022 року , %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</si>
  <si>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</si>
  <si>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Додаток 8</t>
  </si>
  <si>
    <t>ПЕРЕЛІК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</si>
  <si>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</si>
  <si>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</si>
  <si>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</si>
  <si>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</si>
  <si>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</si>
  <si>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</si>
  <si>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</si>
  <si>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</si>
  <si>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</si>
  <si>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ФІНАНСУВАННЯ_x000D_
місцевого бюджету на 2023 рік</t>
  </si>
  <si>
    <t xml:space="preserve">  у 2023 році</t>
  </si>
  <si>
    <t>природоохоронних заходів та об'єктів, фінансування яких буде здійснюватися у 2023 році за рахунок коштів охорони навколишнього природного середовища</t>
  </si>
  <si>
    <t>Рентна плата за спеціальне викориьтсання лісових ресурсів в частині деоревини,заготовленої в поряджку рубок головного користування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</si>
  <si>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</si>
  <si>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</si>
  <si>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видатків селищного бюджету на 2023 рік</t>
  </si>
  <si>
    <t xml:space="preserve">                                                                                                     </t>
  </si>
  <si>
    <t xml:space="preserve">до рішення Смолінської селищної ради від 16.12.2022 року № </t>
  </si>
  <si>
    <t xml:space="preserve">до рішення Смолінської селищної ради від 16.12.2022 року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</si>
</sst>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  <numFmt numFmtId="169" formatCode="0.0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theme="8" tint="-0.499984740745262"/>
      <name val="Times New Roman"/>
      <family val="2"/>
      <charset val="204"/>
    </font>
    <font>
      <sz val="10"/>
      <color theme="3"/>
      <name val="Times New Roman"/>
      <family val="2"/>
      <charset val="204"/>
    </font>
    <font>
      <b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18" fillId="0" borderId="0"/>
    <xf numFmtId="0" fontId="1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2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5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399">
    <xf numFmtId="0" fontId="0" fillId="0" borderId="0" xfId="0"/>
    <xf numFmtId="0" fontId="18" fillId="0" borderId="0" xfId="0" applyFont="1"/>
    <xf numFmtId="0" fontId="0" fillId="0" borderId="0" xfId="0"/>
    <xf numFmtId="0" fontId="19" fillId="0" borderId="2" xfId="108" quotePrefix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0" xfId="113"/>
    <xf numFmtId="0" fontId="12" fillId="0" borderId="2" xfId="113" applyBorder="1" applyAlignment="1">
      <alignment horizontal="center" vertical="center" wrapText="1"/>
    </xf>
    <xf numFmtId="0" fontId="12" fillId="2" borderId="2" xfId="113" applyFill="1" applyBorder="1" applyAlignment="1">
      <alignment horizontal="center" vertical="center" wrapText="1"/>
    </xf>
    <xf numFmtId="0" fontId="19" fillId="0" borderId="2" xfId="113" applyFont="1" applyBorder="1" applyAlignment="1">
      <alignment vertical="center"/>
    </xf>
    <xf numFmtId="0" fontId="19" fillId="0" borderId="2" xfId="113" applyFont="1" applyBorder="1" applyAlignment="1">
      <alignment vertical="center" wrapText="1"/>
    </xf>
    <xf numFmtId="4" fontId="19" fillId="2" borderId="2" xfId="113" applyNumberFormat="1" applyFont="1" applyFill="1" applyBorder="1" applyAlignment="1">
      <alignment vertical="center"/>
    </xf>
    <xf numFmtId="4" fontId="19" fillId="0" borderId="2" xfId="113" applyNumberFormat="1" applyFont="1" applyBorder="1" applyAlignment="1">
      <alignment vertical="center"/>
    </xf>
    <xf numFmtId="0" fontId="12" fillId="0" borderId="2" xfId="113" applyBorder="1" applyAlignment="1">
      <alignment vertical="center"/>
    </xf>
    <xf numFmtId="0" fontId="12" fillId="0" borderId="2" xfId="113" applyBorder="1" applyAlignment="1">
      <alignment vertical="center" wrapText="1"/>
    </xf>
    <xf numFmtId="4" fontId="12" fillId="2" borderId="2" xfId="113" applyNumberFormat="1" applyFill="1" applyBorder="1" applyAlignment="1">
      <alignment vertical="center"/>
    </xf>
    <xf numFmtId="4" fontId="12" fillId="0" borderId="2" xfId="113" applyNumberFormat="1" applyBorder="1" applyAlignment="1">
      <alignment vertical="center"/>
    </xf>
    <xf numFmtId="0" fontId="19" fillId="2" borderId="2" xfId="113" applyFont="1" applyFill="1" applyBorder="1" applyAlignment="1">
      <alignment vertical="center"/>
    </xf>
    <xf numFmtId="0" fontId="19" fillId="2" borderId="2" xfId="113" applyFont="1" applyFill="1" applyBorder="1" applyAlignment="1">
      <alignment vertical="center" wrapText="1"/>
    </xf>
    <xf numFmtId="0" fontId="19" fillId="2" borderId="2" xfId="113" applyFont="1" applyFill="1" applyBorder="1" applyAlignment="1">
      <alignment horizontal="center" vertical="center"/>
    </xf>
    <xf numFmtId="0" fontId="19" fillId="0" borderId="0" xfId="113" applyFont="1" applyAlignment="1">
      <alignment horizontal="left"/>
    </xf>
    <xf numFmtId="0" fontId="19" fillId="0" borderId="0" xfId="114" applyFont="1" applyAlignment="1">
      <alignment horizontal="left"/>
    </xf>
    <xf numFmtId="164" fontId="18" fillId="0" borderId="0" xfId="103" applyFont="1" applyAlignment="1"/>
    <xf numFmtId="164" fontId="18" fillId="0" borderId="0" xfId="103" applyFont="1"/>
    <xf numFmtId="0" fontId="11" fillId="0" borderId="0" xfId="115"/>
    <xf numFmtId="0" fontId="11" fillId="0" borderId="0" xfId="115" applyFont="1" applyAlignment="1"/>
    <xf numFmtId="0" fontId="18" fillId="0" borderId="0" xfId="0" applyFont="1" applyAlignment="1">
      <alignment wrapText="1"/>
    </xf>
    <xf numFmtId="164" fontId="18" fillId="0" borderId="0" xfId="103" applyFont="1" applyAlignment="1">
      <alignment horizontal="right"/>
    </xf>
    <xf numFmtId="4" fontId="18" fillId="0" borderId="0" xfId="103" applyNumberFormat="1" applyFont="1" applyAlignment="1">
      <alignment horizontal="center" vertical="center"/>
    </xf>
    <xf numFmtId="164" fontId="27" fillId="0" borderId="0" xfId="103" applyFont="1" applyAlignment="1">
      <alignment horizontal="left"/>
    </xf>
    <xf numFmtId="164" fontId="18" fillId="0" borderId="3" xfId="103" applyFont="1" applyBorder="1" applyAlignment="1">
      <alignment horizontal="center" vertical="top" wrapText="1"/>
    </xf>
    <xf numFmtId="4" fontId="18" fillId="0" borderId="4" xfId="103" applyNumberFormat="1" applyFont="1" applyBorder="1" applyAlignment="1">
      <alignment horizontal="center" vertical="center" wrapText="1"/>
    </xf>
    <xf numFmtId="166" fontId="18" fillId="0" borderId="7" xfId="103" applyNumberFormat="1" applyFont="1" applyBorder="1" applyAlignment="1">
      <alignment horizontal="center" vertical="top" wrapText="1"/>
    </xf>
    <xf numFmtId="1" fontId="18" fillId="0" borderId="8" xfId="103" applyNumberFormat="1" applyFont="1" applyBorder="1" applyAlignment="1">
      <alignment horizontal="center" vertical="center" wrapText="1"/>
    </xf>
    <xf numFmtId="164" fontId="19" fillId="0" borderId="3" xfId="103" applyFont="1" applyBorder="1" applyAlignment="1">
      <alignment horizontal="center" vertical="center"/>
    </xf>
    <xf numFmtId="164" fontId="19" fillId="0" borderId="3" xfId="103" applyFont="1" applyBorder="1" applyAlignment="1">
      <alignment horizontal="centerContinuous" vertical="center" wrapText="1"/>
    </xf>
    <xf numFmtId="164" fontId="19" fillId="0" borderId="4" xfId="103" applyFont="1" applyBorder="1" applyAlignment="1">
      <alignment horizontal="centerContinuous" vertical="center"/>
    </xf>
    <xf numFmtId="4" fontId="19" fillId="2" borderId="4" xfId="103" applyNumberFormat="1" applyFont="1" applyFill="1" applyBorder="1" applyAlignment="1">
      <alignment horizontal="center" vertical="center"/>
    </xf>
    <xf numFmtId="164" fontId="18" fillId="0" borderId="3" xfId="103" applyFont="1" applyBorder="1" applyAlignment="1">
      <alignment horizontal="centerContinuous" vertical="center" wrapText="1"/>
    </xf>
    <xf numFmtId="164" fontId="18" fillId="0" borderId="4" xfId="103" applyFont="1" applyBorder="1" applyAlignment="1">
      <alignment horizontal="centerContinuous" vertical="center"/>
    </xf>
    <xf numFmtId="4" fontId="18" fillId="0" borderId="4" xfId="103" applyNumberFormat="1" applyFont="1" applyBorder="1" applyAlignment="1">
      <alignment horizontal="center" vertical="center"/>
    </xf>
    <xf numFmtId="164" fontId="19" fillId="3" borderId="3" xfId="103" applyFont="1" applyFill="1" applyBorder="1" applyAlignment="1">
      <alignment horizontal="center"/>
    </xf>
    <xf numFmtId="164" fontId="19" fillId="3" borderId="3" xfId="103" applyFont="1" applyFill="1" applyBorder="1" applyAlignment="1">
      <alignment horizontal="left" vertical="center"/>
    </xf>
    <xf numFmtId="164" fontId="19" fillId="3" borderId="4" xfId="103" applyFont="1" applyFill="1" applyBorder="1" applyAlignment="1">
      <alignment horizontal="centerContinuous" vertical="center"/>
    </xf>
    <xf numFmtId="4" fontId="19" fillId="3" borderId="4" xfId="103" applyNumberFormat="1" applyFont="1" applyFill="1" applyBorder="1" applyAlignment="1">
      <alignment horizontal="center" vertical="top"/>
    </xf>
    <xf numFmtId="4" fontId="19" fillId="3" borderId="4" xfId="103" applyNumberFormat="1" applyFont="1" applyFill="1" applyBorder="1" applyAlignment="1">
      <alignment horizontal="center" vertical="center"/>
    </xf>
    <xf numFmtId="164" fontId="18" fillId="0" borderId="2" xfId="103" applyFont="1" applyBorder="1" applyAlignment="1">
      <alignment horizontal="center" vertical="top" wrapText="1"/>
    </xf>
    <xf numFmtId="4" fontId="18" fillId="0" borderId="2" xfId="103" applyNumberFormat="1" applyFont="1" applyBorder="1" applyAlignment="1">
      <alignment horizontal="center" vertical="center" wrapText="1"/>
    </xf>
    <xf numFmtId="166" fontId="18" fillId="0" borderId="2" xfId="103" applyNumberFormat="1" applyFont="1" applyBorder="1" applyAlignment="1">
      <alignment horizontal="center" vertical="top" wrapText="1"/>
    </xf>
    <xf numFmtId="166" fontId="18" fillId="0" borderId="8" xfId="103" applyNumberFormat="1" applyFont="1" applyBorder="1" applyAlignment="1">
      <alignment horizontal="center" vertical="top" wrapText="1"/>
    </xf>
    <xf numFmtId="166" fontId="18" fillId="0" borderId="5" xfId="103" applyNumberFormat="1" applyFont="1" applyBorder="1" applyAlignment="1">
      <alignment horizontal="center" vertical="top" wrapText="1"/>
    </xf>
    <xf numFmtId="1" fontId="18" fillId="0" borderId="5" xfId="103" applyNumberFormat="1" applyFont="1" applyBorder="1" applyAlignment="1">
      <alignment horizontal="center" vertical="center" wrapText="1"/>
    </xf>
    <xf numFmtId="164" fontId="18" fillId="0" borderId="2" xfId="103" applyFont="1" applyBorder="1" applyAlignment="1">
      <alignment horizontal="center"/>
    </xf>
    <xf numFmtId="167" fontId="19" fillId="0" borderId="2" xfId="103" applyNumberFormat="1" applyFont="1" applyBorder="1" applyAlignment="1">
      <alignment horizontal="center"/>
    </xf>
    <xf numFmtId="0" fontId="19" fillId="0" borderId="4" xfId="103" applyNumberFormat="1" applyFont="1" applyBorder="1" applyAlignment="1">
      <alignment horizontal="centerContinuous" vertical="center"/>
    </xf>
    <xf numFmtId="164" fontId="18" fillId="0" borderId="2" xfId="103" applyFont="1" applyBorder="1" applyAlignment="1">
      <alignment horizontal="centerContinuous" vertical="center" wrapText="1"/>
    </xf>
    <xf numFmtId="4" fontId="18" fillId="2" borderId="2" xfId="103" applyNumberFormat="1" applyFont="1" applyFill="1" applyBorder="1" applyAlignment="1">
      <alignment horizontal="center" vertical="center"/>
    </xf>
    <xf numFmtId="164" fontId="19" fillId="0" borderId="2" xfId="103" applyFont="1" applyBorder="1" applyAlignment="1">
      <alignment horizontal="centerContinuous" vertical="center"/>
    </xf>
    <xf numFmtId="0" fontId="19" fillId="0" borderId="2" xfId="103" applyNumberFormat="1" applyFont="1" applyBorder="1" applyAlignment="1">
      <alignment horizontal="centerContinuous" vertical="center"/>
    </xf>
    <xf numFmtId="4" fontId="11" fillId="0" borderId="2" xfId="115" quotePrefix="1" applyNumberFormat="1" applyFont="1" applyBorder="1" applyAlignment="1">
      <alignment vertical="center" wrapText="1"/>
    </xf>
    <xf numFmtId="4" fontId="18" fillId="2" borderId="5" xfId="103" applyNumberFormat="1" applyFont="1" applyFill="1" applyBorder="1" applyAlignment="1">
      <alignment horizontal="center" vertical="center"/>
    </xf>
    <xf numFmtId="164" fontId="19" fillId="0" borderId="2" xfId="103" applyFont="1" applyBorder="1" applyAlignment="1">
      <alignment horizontal="center" vertical="center"/>
    </xf>
    <xf numFmtId="164" fontId="19" fillId="0" borderId="4" xfId="103" applyFont="1" applyBorder="1" applyAlignment="1">
      <alignment horizontal="center" vertical="center"/>
    </xf>
    <xf numFmtId="164" fontId="19" fillId="0" borderId="3" xfId="103" applyFont="1" applyBorder="1" applyAlignment="1">
      <alignment horizontal="center" vertical="center" wrapText="1"/>
    </xf>
    <xf numFmtId="4" fontId="19" fillId="2" borderId="2" xfId="103" applyNumberFormat="1" applyFont="1" applyFill="1" applyBorder="1" applyAlignment="1">
      <alignment horizontal="center" vertical="center"/>
    </xf>
    <xf numFmtId="164" fontId="19" fillId="3" borderId="2" xfId="103" applyFont="1" applyFill="1" applyBorder="1" applyAlignment="1">
      <alignment horizontal="center" vertical="center"/>
    </xf>
    <xf numFmtId="164" fontId="19" fillId="3" borderId="4" xfId="103" applyFont="1" applyFill="1" applyBorder="1" applyAlignment="1">
      <alignment horizontal="center" vertical="center"/>
    </xf>
    <xf numFmtId="4" fontId="19" fillId="3" borderId="2" xfId="103" applyNumberFormat="1" applyFont="1" applyFill="1" applyBorder="1" applyAlignment="1">
      <alignment horizontal="center" vertical="center"/>
    </xf>
    <xf numFmtId="164" fontId="18" fillId="0" borderId="9" xfId="103" applyFont="1" applyBorder="1"/>
    <xf numFmtId="164" fontId="19" fillId="0" borderId="0" xfId="103" applyFont="1" applyAlignment="1">
      <alignment horizontal="left"/>
    </xf>
    <xf numFmtId="164" fontId="19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18" fillId="0" borderId="0" xfId="103" applyFont="1" applyAlignment="1">
      <alignment horizontal="left"/>
    </xf>
    <xf numFmtId="4" fontId="8" fillId="0" borderId="2" xfId="108" quotePrefix="1" applyNumberFormat="1" applyFont="1" applyBorder="1" applyAlignment="1">
      <alignment vertical="center" wrapText="1"/>
    </xf>
    <xf numFmtId="0" fontId="18" fillId="0" borderId="3" xfId="103" applyNumberFormat="1" applyFont="1" applyBorder="1" applyAlignment="1">
      <alignment horizontal="center" vertical="center"/>
    </xf>
    <xf numFmtId="2" fontId="18" fillId="0" borderId="3" xfId="103" applyNumberFormat="1" applyFont="1" applyBorder="1" applyAlignment="1">
      <alignment horizontal="center" vertical="center"/>
    </xf>
    <xf numFmtId="164" fontId="18" fillId="0" borderId="4" xfId="103" applyFont="1" applyBorder="1" applyAlignment="1">
      <alignment horizontal="center" vertical="center"/>
    </xf>
    <xf numFmtId="0" fontId="19" fillId="0" borderId="4" xfId="103" quotePrefix="1" applyNumberFormat="1" applyFont="1" applyBorder="1" applyAlignment="1">
      <alignment horizontal="centerContinuous" vertical="center" wrapText="1"/>
    </xf>
    <xf numFmtId="0" fontId="18" fillId="0" borderId="2" xfId="103" applyNumberFormat="1" applyFont="1" applyBorder="1" applyAlignment="1">
      <alignment horizontal="center" vertical="center" wrapText="1"/>
    </xf>
    <xf numFmtId="0" fontId="0" fillId="0" borderId="0" xfId="0"/>
    <xf numFmtId="0" fontId="18" fillId="0" borderId="2" xfId="0" applyFont="1" applyBorder="1" applyAlignment="1">
      <alignment horizontal="center" vertical="center"/>
    </xf>
    <xf numFmtId="0" fontId="19" fillId="0" borderId="2" xfId="103" quotePrefix="1" applyNumberFormat="1" applyFont="1" applyBorder="1" applyAlignment="1">
      <alignment horizontal="centerContinuous" vertical="center"/>
    </xf>
    <xf numFmtId="0" fontId="19" fillId="0" borderId="2" xfId="103" quotePrefix="1" applyNumberFormat="1" applyFont="1" applyBorder="1" applyAlignment="1">
      <alignment horizontal="center" vertical="center" wrapText="1"/>
    </xf>
    <xf numFmtId="0" fontId="19" fillId="0" borderId="1" xfId="113" quotePrefix="1" applyFont="1" applyBorder="1" applyAlignment="1">
      <alignment horizontal="center"/>
    </xf>
    <xf numFmtId="0" fontId="28" fillId="0" borderId="0" xfId="113" applyFont="1"/>
    <xf numFmtId="0" fontId="28" fillId="0" borderId="0" xfId="113" applyFont="1" applyAlignment="1">
      <alignment horizontal="center"/>
    </xf>
    <xf numFmtId="0" fontId="19" fillId="0" borderId="0" xfId="113" applyFont="1"/>
    <xf numFmtId="0" fontId="19" fillId="0" borderId="0" xfId="113" applyFont="1" applyAlignment="1">
      <alignment horizontal="right"/>
    </xf>
    <xf numFmtId="4" fontId="8" fillId="0" borderId="2" xfId="115" quotePrefix="1" applyNumberFormat="1" applyFont="1" applyBorder="1" applyAlignment="1">
      <alignment vertical="center" wrapText="1"/>
    </xf>
    <xf numFmtId="0" fontId="6" fillId="0" borderId="2" xfId="113" applyFont="1" applyBorder="1" applyAlignment="1">
      <alignment vertical="center" wrapText="1"/>
    </xf>
    <xf numFmtId="164" fontId="18" fillId="0" borderId="7" xfId="103" applyFont="1" applyBorder="1" applyAlignment="1">
      <alignment horizontal="centerContinuous" vertical="center" wrapText="1"/>
    </xf>
    <xf numFmtId="0" fontId="19" fillId="0" borderId="2" xfId="113" applyFont="1" applyBorder="1" applyAlignment="1">
      <alignment horizontal="center" vertical="center"/>
    </xf>
    <xf numFmtId="0" fontId="19" fillId="0" borderId="2" xfId="113" applyFont="1" applyBorder="1" applyAlignment="1">
      <alignment horizontal="center" vertical="center" wrapText="1"/>
    </xf>
    <xf numFmtId="4" fontId="18" fillId="0" borderId="2" xfId="113" applyNumberFormat="1" applyFont="1" applyBorder="1" applyAlignment="1">
      <alignment horizontal="center" vertical="center"/>
    </xf>
    <xf numFmtId="4" fontId="19" fillId="0" borderId="0" xfId="113" applyNumberFormat="1" applyFont="1" applyFill="1" applyBorder="1" applyAlignment="1">
      <alignment vertical="center"/>
    </xf>
    <xf numFmtId="0" fontId="32" fillId="0" borderId="2" xfId="123" quotePrefix="1" applyFont="1" applyFill="1" applyBorder="1" applyAlignment="1">
      <alignment horizontal="center" vertical="center" wrapText="1"/>
    </xf>
    <xf numFmtId="4" fontId="33" fillId="0" borderId="2" xfId="123" quotePrefix="1" applyNumberFormat="1" applyFont="1" applyFill="1" applyBorder="1" applyAlignment="1">
      <alignment vertical="center" wrapText="1"/>
    </xf>
    <xf numFmtId="4" fontId="31" fillId="0" borderId="2" xfId="123" applyNumberFormat="1" applyFont="1" applyFill="1" applyBorder="1" applyAlignment="1">
      <alignment vertical="center" wrapText="1"/>
    </xf>
    <xf numFmtId="4" fontId="34" fillId="0" borderId="2" xfId="0" quotePrefix="1" applyNumberFormat="1" applyFont="1" applyBorder="1" applyAlignment="1">
      <alignment vertical="center" wrapText="1"/>
    </xf>
    <xf numFmtId="0" fontId="18" fillId="0" borderId="2" xfId="0" quotePrefix="1" applyFont="1" applyBorder="1" applyAlignment="1">
      <alignment horizontal="center" vertical="center" wrapText="1"/>
    </xf>
    <xf numFmtId="4" fontId="18" fillId="0" borderId="2" xfId="0" quotePrefix="1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5" fillId="0" borderId="0" xfId="124"/>
    <xf numFmtId="0" fontId="36" fillId="0" borderId="0" xfId="0" applyFont="1"/>
    <xf numFmtId="0" fontId="37" fillId="0" borderId="0" xfId="0" quotePrefix="1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18" fillId="2" borderId="2" xfId="0" applyFont="1" applyFill="1" applyBorder="1"/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right" vertical="center" wrapText="1"/>
    </xf>
    <xf numFmtId="0" fontId="18" fillId="0" borderId="2" xfId="0" quotePrefix="1" applyFont="1" applyFill="1" applyBorder="1" applyAlignment="1">
      <alignment horizontal="center" vertical="center"/>
    </xf>
    <xf numFmtId="4" fontId="18" fillId="0" borderId="2" xfId="0" quotePrefix="1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1" fillId="0" borderId="2" xfId="122" applyNumberFormat="1" applyFont="1" applyBorder="1" applyAlignment="1">
      <alignment vertical="center" wrapText="1"/>
    </xf>
    <xf numFmtId="164" fontId="18" fillId="0" borderId="2" xfId="103" quotePrefix="1" applyFont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5" fillId="0" borderId="2" xfId="122" quotePrefix="1" applyFont="1" applyBorder="1" applyAlignment="1">
      <alignment horizontal="center" vertical="center" wrapText="1"/>
    </xf>
    <xf numFmtId="4" fontId="31" fillId="0" borderId="2" xfId="122" quotePrefix="1" applyNumberFormat="1" applyFont="1" applyBorder="1" applyAlignment="1">
      <alignment horizontal="center" vertical="center" wrapText="1"/>
    </xf>
    <xf numFmtId="4" fontId="31" fillId="0" borderId="2" xfId="122" quotePrefix="1" applyNumberFormat="1" applyFont="1" applyBorder="1" applyAlignment="1">
      <alignment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4" fontId="5" fillId="0" borderId="2" xfId="122" applyNumberFormat="1" applyFill="1" applyBorder="1" applyAlignment="1">
      <alignment vertical="center" wrapText="1"/>
    </xf>
    <xf numFmtId="0" fontId="0" fillId="5" borderId="0" xfId="0" applyFill="1"/>
    <xf numFmtId="0" fontId="19" fillId="0" borderId="0" xfId="0" applyFont="1" applyFill="1" applyBorder="1" applyAlignment="1">
      <alignment vertical="center" wrapText="1"/>
    </xf>
    <xf numFmtId="2" fontId="0" fillId="0" borderId="0" xfId="0" applyNumberFormat="1"/>
    <xf numFmtId="4" fontId="20" fillId="5" borderId="2" xfId="0" applyNumberFormat="1" applyFont="1" applyFill="1" applyBorder="1" applyAlignment="1">
      <alignment vertical="center" wrapText="1"/>
    </xf>
    <xf numFmtId="1" fontId="18" fillId="0" borderId="2" xfId="0" quotePrefix="1" applyNumberFormat="1" applyFont="1" applyBorder="1" applyAlignment="1">
      <alignment horizontal="center" vertical="center" wrapText="1"/>
    </xf>
    <xf numFmtId="4" fontId="5" fillId="0" borderId="2" xfId="124" quotePrefix="1" applyNumberFormat="1" applyBorder="1" applyAlignment="1">
      <alignment vertical="center" wrapText="1"/>
    </xf>
    <xf numFmtId="0" fontId="32" fillId="0" borderId="2" xfId="124" quotePrefix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horizontal="center" vertical="center" wrapText="1"/>
    </xf>
    <xf numFmtId="4" fontId="32" fillId="0" borderId="2" xfId="124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124" applyNumberFormat="1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4" fontId="32" fillId="0" borderId="2" xfId="0" applyNumberFormat="1" applyFont="1" applyBorder="1" applyAlignment="1">
      <alignment horizontal="right" vertical="center"/>
    </xf>
    <xf numFmtId="0" fontId="33" fillId="0" borderId="2" xfId="124" quotePrefix="1" applyFont="1" applyBorder="1" applyAlignment="1">
      <alignment horizontal="center" vertical="center" wrapText="1"/>
    </xf>
    <xf numFmtId="4" fontId="33" fillId="0" borderId="2" xfId="124" quotePrefix="1" applyNumberFormat="1" applyFont="1" applyBorder="1" applyAlignment="1">
      <alignment horizontal="center" vertical="center" wrapText="1"/>
    </xf>
    <xf numFmtId="4" fontId="33" fillId="0" borderId="2" xfId="124" quotePrefix="1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4" fontId="33" fillId="0" borderId="2" xfId="124" applyNumberFormat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4" fontId="33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4" fontId="33" fillId="0" borderId="2" xfId="122" applyNumberFormat="1" applyFont="1" applyFill="1" applyBorder="1" applyAlignment="1">
      <alignment vertical="center" wrapText="1"/>
    </xf>
    <xf numFmtId="4" fontId="33" fillId="0" borderId="2" xfId="122" applyNumberFormat="1" applyFont="1" applyBorder="1" applyAlignment="1">
      <alignment vertical="center" wrapText="1"/>
    </xf>
    <xf numFmtId="4" fontId="33" fillId="0" borderId="2" xfId="124" applyNumberFormat="1" applyFont="1" applyBorder="1" applyAlignment="1">
      <alignment vertical="center" wrapText="1"/>
    </xf>
    <xf numFmtId="4" fontId="33" fillId="2" borderId="2" xfId="122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5" fillId="0" borderId="2" xfId="123" quotePrefix="1" applyNumberForma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4" fontId="32" fillId="0" borderId="2" xfId="124" quotePrefix="1" applyNumberFormat="1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4" fontId="32" fillId="0" borderId="2" xfId="124" applyNumberFormat="1" applyFont="1" applyBorder="1" applyAlignment="1">
      <alignment vertical="center" wrapText="1"/>
    </xf>
    <xf numFmtId="4" fontId="5" fillId="0" borderId="2" xfId="122" applyNumberFormat="1" applyBorder="1" applyAlignment="1">
      <alignment vertical="center" wrapText="1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/>
    <xf numFmtId="4" fontId="19" fillId="2" borderId="2" xfId="0" applyNumberFormat="1" applyFont="1" applyFill="1" applyBorder="1" applyAlignment="1">
      <alignment horizontal="right"/>
    </xf>
    <xf numFmtId="0" fontId="18" fillId="0" borderId="0" xfId="103" quotePrefix="1" applyNumberFormat="1" applyFont="1" applyBorder="1" applyAlignment="1">
      <alignment horizontal="centerContinuous" vertical="center"/>
    </xf>
    <xf numFmtId="164" fontId="18" fillId="0" borderId="0" xfId="103" applyFont="1" applyBorder="1" applyAlignment="1">
      <alignment horizontal="center"/>
    </xf>
    <xf numFmtId="0" fontId="0" fillId="0" borderId="0" xfId="0" applyBorder="1"/>
    <xf numFmtId="4" fontId="12" fillId="0" borderId="5" xfId="113" applyNumberFormat="1" applyBorder="1" applyAlignment="1">
      <alignment vertical="center"/>
    </xf>
    <xf numFmtId="4" fontId="12" fillId="0" borderId="10" xfId="113" applyNumberFormat="1" applyBorder="1" applyAlignment="1">
      <alignment vertical="center"/>
    </xf>
    <xf numFmtId="0" fontId="19" fillId="0" borderId="3" xfId="103" applyNumberFormat="1" applyFont="1" applyBorder="1" applyAlignment="1">
      <alignment horizontal="center" vertical="center"/>
    </xf>
    <xf numFmtId="0" fontId="4" fillId="0" borderId="0" xfId="126"/>
    <xf numFmtId="0" fontId="4" fillId="0" borderId="0" xfId="126" applyFont="1"/>
    <xf numFmtId="0" fontId="4" fillId="0" borderId="0" xfId="127" applyFont="1" applyAlignment="1"/>
    <xf numFmtId="0" fontId="4" fillId="0" borderId="0" xfId="126" applyAlignment="1">
      <alignment horizontal="center"/>
    </xf>
    <xf numFmtId="0" fontId="19" fillId="0" borderId="0" xfId="126" applyFont="1"/>
    <xf numFmtId="0" fontId="4" fillId="0" borderId="0" xfId="126" applyAlignment="1">
      <alignment horizontal="right"/>
    </xf>
    <xf numFmtId="0" fontId="4" fillId="0" borderId="2" xfId="126" applyBorder="1" applyAlignment="1">
      <alignment horizontal="center" vertical="center" wrapText="1"/>
    </xf>
    <xf numFmtId="0" fontId="4" fillId="2" borderId="2" xfId="126" applyFill="1" applyBorder="1" applyAlignment="1">
      <alignment horizontal="center" vertical="center" wrapText="1"/>
    </xf>
    <xf numFmtId="0" fontId="19" fillId="0" borderId="2" xfId="126" quotePrefix="1" applyFont="1" applyBorder="1" applyAlignment="1">
      <alignment horizontal="center" vertical="center" wrapText="1"/>
    </xf>
    <xf numFmtId="0" fontId="19" fillId="0" borderId="2" xfId="126" applyFont="1" applyBorder="1" applyAlignment="1">
      <alignment horizontal="center" vertical="center" wrapText="1"/>
    </xf>
    <xf numFmtId="4" fontId="19" fillId="0" borderId="2" xfId="126" applyNumberFormat="1" applyFont="1" applyBorder="1" applyAlignment="1">
      <alignment horizontal="center" vertical="center" wrapText="1"/>
    </xf>
    <xf numFmtId="4" fontId="19" fillId="0" borderId="2" xfId="126" quotePrefix="1" applyNumberFormat="1" applyFont="1" applyBorder="1" applyAlignment="1">
      <alignment vertical="center" wrapText="1"/>
    </xf>
    <xf numFmtId="4" fontId="19" fillId="2" borderId="2" xfId="126" applyNumberFormat="1" applyFont="1" applyFill="1" applyBorder="1" applyAlignment="1">
      <alignment vertical="center" wrapText="1"/>
    </xf>
    <xf numFmtId="4" fontId="19" fillId="0" borderId="2" xfId="126" applyNumberFormat="1" applyFont="1" applyBorder="1" applyAlignment="1">
      <alignment vertical="center" wrapText="1"/>
    </xf>
    <xf numFmtId="0" fontId="19" fillId="4" borderId="2" xfId="126" quotePrefix="1" applyFont="1" applyFill="1" applyBorder="1" applyAlignment="1">
      <alignment horizontal="center" vertical="center" wrapText="1"/>
    </xf>
    <xf numFmtId="0" fontId="19" fillId="4" borderId="2" xfId="126" applyFont="1" applyFill="1" applyBorder="1" applyAlignment="1">
      <alignment horizontal="center" vertical="center" wrapText="1"/>
    </xf>
    <xf numFmtId="4" fontId="19" fillId="4" borderId="2" xfId="126" applyNumberFormat="1" applyFont="1" applyFill="1" applyBorder="1" applyAlignment="1">
      <alignment horizontal="center" vertical="center" wrapText="1"/>
    </xf>
    <xf numFmtId="4" fontId="19" fillId="4" borderId="2" xfId="126" quotePrefix="1" applyNumberFormat="1" applyFont="1" applyFill="1" applyBorder="1" applyAlignment="1">
      <alignment vertical="center" wrapText="1"/>
    </xf>
    <xf numFmtId="4" fontId="19" fillId="4" borderId="2" xfId="126" applyNumberFormat="1" applyFont="1" applyFill="1" applyBorder="1" applyAlignment="1">
      <alignment vertical="center" wrapText="1"/>
    </xf>
    <xf numFmtId="0" fontId="4" fillId="0" borderId="2" xfId="126" quotePrefix="1" applyBorder="1" applyAlignment="1">
      <alignment horizontal="center" vertical="center" wrapText="1"/>
    </xf>
    <xf numFmtId="4" fontId="4" fillId="0" borderId="2" xfId="126" quotePrefix="1" applyNumberFormat="1" applyBorder="1" applyAlignment="1">
      <alignment horizontal="center" vertical="center" wrapText="1"/>
    </xf>
    <xf numFmtId="4" fontId="4" fillId="0" borderId="2" xfId="126" quotePrefix="1" applyNumberFormat="1" applyBorder="1" applyAlignment="1">
      <alignment vertical="center" wrapText="1"/>
    </xf>
    <xf numFmtId="4" fontId="4" fillId="2" borderId="2" xfId="127" applyNumberFormat="1" applyFill="1" applyBorder="1" applyAlignment="1">
      <alignment vertical="center" wrapText="1"/>
    </xf>
    <xf numFmtId="4" fontId="4" fillId="0" borderId="2" xfId="126" applyNumberFormat="1" applyBorder="1" applyAlignment="1">
      <alignment vertical="center" wrapText="1"/>
    </xf>
    <xf numFmtId="4" fontId="4" fillId="2" borderId="2" xfId="126" applyNumberFormat="1" applyFill="1" applyBorder="1" applyAlignment="1">
      <alignment vertical="center" wrapText="1"/>
    </xf>
    <xf numFmtId="4" fontId="4" fillId="0" borderId="0" xfId="126" applyNumberFormat="1" applyFont="1"/>
    <xf numFmtId="4" fontId="31" fillId="0" borderId="2" xfId="126" quotePrefix="1" applyNumberFormat="1" applyFont="1" applyBorder="1" applyAlignment="1">
      <alignment vertical="center" wrapText="1"/>
    </xf>
    <xf numFmtId="4" fontId="31" fillId="2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Border="1" applyAlignment="1">
      <alignment vertical="center" wrapText="1"/>
    </xf>
    <xf numFmtId="0" fontId="31" fillId="0" borderId="2" xfId="126" quotePrefix="1" applyFont="1" applyBorder="1" applyAlignment="1">
      <alignment horizontal="center" vertical="center" wrapText="1"/>
    </xf>
    <xf numFmtId="4" fontId="31" fillId="0" borderId="2" xfId="126" quotePrefix="1" applyNumberFormat="1" applyFont="1" applyBorder="1" applyAlignment="1">
      <alignment horizontal="center" vertical="center" wrapText="1"/>
    </xf>
    <xf numFmtId="0" fontId="29" fillId="0" borderId="0" xfId="126" applyFont="1"/>
    <xf numFmtId="0" fontId="4" fillId="0" borderId="2" xfId="126" quotePrefix="1" applyFont="1" applyBorder="1" applyAlignment="1">
      <alignment horizontal="center" vertical="center" wrapText="1"/>
    </xf>
    <xf numFmtId="4" fontId="4" fillId="0" borderId="0" xfId="126" applyNumberFormat="1"/>
    <xf numFmtId="2" fontId="4" fillId="0" borderId="0" xfId="126" applyNumberFormat="1"/>
    <xf numFmtId="4" fontId="4" fillId="0" borderId="2" xfId="126" quotePrefix="1" applyNumberFormat="1" applyFont="1" applyBorder="1" applyAlignment="1">
      <alignment vertical="center" wrapText="1"/>
    </xf>
    <xf numFmtId="3" fontId="4" fillId="0" borderId="0" xfId="126" applyNumberFormat="1"/>
    <xf numFmtId="4" fontId="4" fillId="6" borderId="2" xfId="126" applyNumberFormat="1" applyFill="1" applyBorder="1" applyAlignment="1">
      <alignment vertical="center" wrapText="1"/>
    </xf>
    <xf numFmtId="4" fontId="31" fillId="0" borderId="2" xfId="126" applyNumberFormat="1" applyFont="1" applyFill="1" applyBorder="1" applyAlignment="1">
      <alignment vertical="center" wrapText="1"/>
    </xf>
    <xf numFmtId="0" fontId="32" fillId="4" borderId="2" xfId="126" quotePrefix="1" applyFont="1" applyFill="1" applyBorder="1" applyAlignment="1">
      <alignment horizontal="center" vertical="center" wrapText="1"/>
    </xf>
    <xf numFmtId="4" fontId="32" fillId="4" borderId="2" xfId="126" quotePrefix="1" applyNumberFormat="1" applyFont="1" applyFill="1" applyBorder="1" applyAlignment="1">
      <alignment horizontal="center" vertical="center" wrapText="1"/>
    </xf>
    <xf numFmtId="4" fontId="32" fillId="4" borderId="2" xfId="126" quotePrefix="1" applyNumberFormat="1" applyFont="1" applyFill="1" applyBorder="1" applyAlignment="1">
      <alignment vertical="center" wrapText="1"/>
    </xf>
    <xf numFmtId="4" fontId="32" fillId="4" borderId="2" xfId="127" applyNumberFormat="1" applyFont="1" applyFill="1" applyBorder="1" applyAlignment="1">
      <alignment vertical="center" wrapText="1"/>
    </xf>
    <xf numFmtId="4" fontId="32" fillId="4" borderId="2" xfId="126" applyNumberFormat="1" applyFont="1" applyFill="1" applyBorder="1" applyAlignment="1">
      <alignment vertical="center" wrapText="1"/>
    </xf>
    <xf numFmtId="4" fontId="4" fillId="0" borderId="6" xfId="126" applyNumberFormat="1" applyFont="1" applyFill="1" applyBorder="1" applyAlignment="1">
      <alignment wrapText="1"/>
    </xf>
    <xf numFmtId="0" fontId="4" fillId="0" borderId="0" xfId="126" applyAlignment="1">
      <alignment wrapText="1"/>
    </xf>
    <xf numFmtId="0" fontId="33" fillId="0" borderId="2" xfId="128" quotePrefix="1" applyFont="1" applyFill="1" applyBorder="1" applyAlignment="1">
      <alignment horizontal="center" vertical="center" wrapText="1"/>
    </xf>
    <xf numFmtId="0" fontId="31" fillId="0" borderId="2" xfId="128" quotePrefix="1" applyFont="1" applyBorder="1" applyAlignment="1">
      <alignment horizontal="center" vertical="center" wrapText="1"/>
    </xf>
    <xf numFmtId="0" fontId="4" fillId="0" borderId="2" xfId="128" quotePrefix="1" applyNumberFormat="1" applyBorder="1" applyAlignment="1">
      <alignment horizontal="center" vertical="center" wrapText="1"/>
    </xf>
    <xf numFmtId="4" fontId="33" fillId="0" borderId="2" xfId="128" quotePrefix="1" applyNumberFormat="1" applyFont="1" applyFill="1" applyBorder="1" applyAlignment="1">
      <alignment vertical="center" wrapText="1"/>
    </xf>
    <xf numFmtId="4" fontId="31" fillId="0" borderId="2" xfId="128" applyNumberFormat="1" applyFont="1" applyFill="1" applyBorder="1" applyAlignment="1">
      <alignment vertical="center" wrapText="1"/>
    </xf>
    <xf numFmtId="4" fontId="31" fillId="2" borderId="2" xfId="128" applyNumberFormat="1" applyFont="1" applyFill="1" applyBorder="1" applyAlignment="1">
      <alignment vertical="center" wrapText="1"/>
    </xf>
    <xf numFmtId="4" fontId="33" fillId="0" borderId="2" xfId="126" quotePrefix="1" applyNumberFormat="1" applyFont="1" applyBorder="1" applyAlignment="1">
      <alignment horizontal="center" vertical="center" wrapText="1"/>
    </xf>
    <xf numFmtId="0" fontId="18" fillId="0" borderId="2" xfId="126" quotePrefix="1" applyFont="1" applyBorder="1" applyAlignment="1">
      <alignment horizontal="center" vertical="center" wrapText="1"/>
    </xf>
    <xf numFmtId="4" fontId="33" fillId="2" borderId="2" xfId="126" applyNumberFormat="1" applyFont="1" applyFill="1" applyBorder="1" applyAlignment="1">
      <alignment vertical="center" wrapText="1"/>
    </xf>
    <xf numFmtId="4" fontId="32" fillId="0" borderId="2" xfId="126" applyNumberFormat="1" applyFont="1" applyFill="1" applyBorder="1" applyAlignment="1">
      <alignment vertical="center" wrapText="1"/>
    </xf>
    <xf numFmtId="4" fontId="19" fillId="0" borderId="2" xfId="126" applyNumberFormat="1" applyFont="1" applyFill="1" applyBorder="1" applyAlignment="1">
      <alignment vertical="center" wrapText="1"/>
    </xf>
    <xf numFmtId="4" fontId="33" fillId="0" borderId="2" xfId="126" applyNumberFormat="1" applyFont="1" applyFill="1" applyBorder="1" applyAlignment="1">
      <alignment vertical="center" wrapText="1"/>
    </xf>
    <xf numFmtId="0" fontId="19" fillId="2" borderId="2" xfId="126" applyFont="1" applyFill="1" applyBorder="1" applyAlignment="1">
      <alignment horizontal="center" vertical="center" wrapText="1"/>
    </xf>
    <xf numFmtId="0" fontId="19" fillId="2" borderId="2" xfId="126" quotePrefix="1" applyFont="1" applyFill="1" applyBorder="1" applyAlignment="1">
      <alignment horizontal="center" vertical="center" wrapText="1"/>
    </xf>
    <xf numFmtId="4" fontId="19" fillId="2" borderId="2" xfId="126" applyNumberFormat="1" applyFont="1" applyFill="1" applyBorder="1" applyAlignment="1">
      <alignment horizontal="center" vertical="center" wrapText="1"/>
    </xf>
    <xf numFmtId="4" fontId="19" fillId="2" borderId="2" xfId="126" quotePrefix="1" applyNumberFormat="1" applyFont="1" applyFill="1" applyBorder="1" applyAlignment="1">
      <alignment vertical="center" wrapText="1"/>
    </xf>
    <xf numFmtId="4" fontId="19" fillId="0" borderId="0" xfId="126" applyNumberFormat="1" applyFont="1" applyFill="1" applyBorder="1" applyAlignment="1">
      <alignment vertical="center" wrapText="1"/>
    </xf>
    <xf numFmtId="3" fontId="4" fillId="0" borderId="0" xfId="126" applyNumberFormat="1" applyFill="1"/>
    <xf numFmtId="4" fontId="4" fillId="0" borderId="0" xfId="126" applyNumberFormat="1" applyFill="1"/>
    <xf numFmtId="0" fontId="4" fillId="0" borderId="0" xfId="126" applyFill="1"/>
    <xf numFmtId="4" fontId="35" fillId="0" borderId="0" xfId="126" applyNumberFormat="1" applyFont="1" applyFill="1" applyBorder="1"/>
    <xf numFmtId="4" fontId="35" fillId="0" borderId="0" xfId="126" applyNumberFormat="1" applyFont="1" applyFill="1"/>
    <xf numFmtId="0" fontId="35" fillId="0" borderId="0" xfId="126" applyFont="1" applyFill="1"/>
    <xf numFmtId="0" fontId="35" fillId="0" borderId="0" xfId="126" applyFont="1"/>
    <xf numFmtId="0" fontId="19" fillId="0" borderId="0" xfId="126" applyFont="1" applyAlignment="1">
      <alignment horizontal="left"/>
    </xf>
    <xf numFmtId="4" fontId="18" fillId="0" borderId="0" xfId="126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Continuous" vertical="center" wrapText="1"/>
    </xf>
    <xf numFmtId="0" fontId="18" fillId="0" borderId="4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168" fontId="19" fillId="2" borderId="2" xfId="0" applyNumberFormat="1" applyFont="1" applyFill="1" applyBorder="1" applyAlignment="1">
      <alignment horizontal="center" vertical="center"/>
    </xf>
    <xf numFmtId="168" fontId="18" fillId="0" borderId="2" xfId="0" applyNumberFormat="1" applyFont="1" applyBorder="1" applyAlignment="1">
      <alignment horizontal="center" vertical="center"/>
    </xf>
    <xf numFmtId="4" fontId="19" fillId="6" borderId="4" xfId="103" applyNumberFormat="1" applyFont="1" applyFill="1" applyBorder="1" applyAlignment="1">
      <alignment horizontal="center" vertical="center"/>
    </xf>
    <xf numFmtId="4" fontId="19" fillId="6" borderId="2" xfId="113" applyNumberFormat="1" applyFont="1" applyFill="1" applyBorder="1" applyAlignment="1">
      <alignment horizontal="center" vertical="center"/>
    </xf>
    <xf numFmtId="0" fontId="12" fillId="0" borderId="0" xfId="113" applyAlignment="1">
      <alignment horizontal="center"/>
    </xf>
    <xf numFmtId="164" fontId="18" fillId="0" borderId="0" xfId="103" applyFont="1" applyAlignment="1">
      <alignment horizontal="center"/>
    </xf>
    <xf numFmtId="0" fontId="19" fillId="0" borderId="0" xfId="126" applyFont="1" applyAlignment="1"/>
    <xf numFmtId="0" fontId="3" fillId="0" borderId="0" xfId="115" applyFont="1" applyAlignment="1"/>
    <xf numFmtId="0" fontId="19" fillId="0" borderId="0" xfId="0" applyFont="1" applyBorder="1" applyAlignment="1">
      <alignment horizontal="center" vertical="center"/>
    </xf>
    <xf numFmtId="166" fontId="18" fillId="0" borderId="1" xfId="103" applyNumberFormat="1" applyFont="1" applyBorder="1" applyAlignment="1">
      <alignment horizontal="center"/>
    </xf>
    <xf numFmtId="0" fontId="19" fillId="0" borderId="1" xfId="113" quotePrefix="1" applyFont="1" applyBorder="1" applyAlignment="1">
      <alignment horizontal="center" wrapText="1"/>
    </xf>
    <xf numFmtId="0" fontId="18" fillId="0" borderId="0" xfId="129" applyFont="1" applyAlignment="1"/>
    <xf numFmtId="0" fontId="18" fillId="0" borderId="1" xfId="0" quotePrefix="1" applyFont="1" applyBorder="1" applyAlignment="1">
      <alignment horizontal="center"/>
    </xf>
    <xf numFmtId="0" fontId="38" fillId="0" borderId="0" xfId="0" applyFont="1"/>
    <xf numFmtId="0" fontId="18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18" fillId="2" borderId="2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top" wrapText="1"/>
    </xf>
    <xf numFmtId="0" fontId="39" fillId="0" borderId="18" xfId="0" applyFont="1" applyBorder="1" applyAlignment="1">
      <alignment horizontal="center" vertical="top" wrapText="1"/>
    </xf>
    <xf numFmtId="0" fontId="42" fillId="0" borderId="18" xfId="0" applyFont="1" applyBorder="1" applyAlignment="1">
      <alignment vertical="top" wrapText="1"/>
    </xf>
    <xf numFmtId="0" fontId="0" fillId="0" borderId="0" xfId="0" applyAlignment="1"/>
    <xf numFmtId="0" fontId="43" fillId="0" borderId="0" xfId="0" applyFont="1" applyAlignment="1"/>
    <xf numFmtId="0" fontId="33" fillId="0" borderId="1" xfId="0" quotePrefix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4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18" fillId="0" borderId="2" xfId="0" quotePrefix="1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0" fontId="45" fillId="0" borderId="0" xfId="0" applyFont="1"/>
    <xf numFmtId="0" fontId="35" fillId="0" borderId="0" xfId="0" applyFont="1"/>
    <xf numFmtId="0" fontId="19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quotePrefix="1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quotePrefix="1" applyNumberFormat="1" applyFont="1" applyBorder="1" applyAlignment="1">
      <alignment vertical="center" wrapText="1"/>
    </xf>
    <xf numFmtId="0" fontId="2" fillId="0" borderId="0" xfId="126" applyFont="1"/>
    <xf numFmtId="0" fontId="0" fillId="0" borderId="2" xfId="0" applyFill="1" applyBorder="1" applyAlignment="1">
      <alignment vertical="center"/>
    </xf>
    <xf numFmtId="4" fontId="0" fillId="0" borderId="2" xfId="0" applyNumberFormat="1" applyBorder="1" applyAlignment="1">
      <alignment vertical="center" wrapText="1"/>
    </xf>
    <xf numFmtId="0" fontId="19" fillId="0" borderId="0" xfId="113" applyFont="1" applyAlignment="1">
      <alignment horizontal="center" wrapText="1"/>
    </xf>
    <xf numFmtId="0" fontId="12" fillId="0" borderId="0" xfId="113" applyAlignment="1">
      <alignment horizontal="center"/>
    </xf>
    <xf numFmtId="0" fontId="18" fillId="0" borderId="2" xfId="113" applyFont="1" applyBorder="1" applyAlignment="1">
      <alignment vertical="center"/>
    </xf>
    <xf numFmtId="4" fontId="18" fillId="0" borderId="2" xfId="113" applyNumberFormat="1" applyFont="1" applyBorder="1" applyAlignment="1">
      <alignment vertical="center"/>
    </xf>
    <xf numFmtId="4" fontId="2" fillId="2" borderId="2" xfId="126" applyNumberFormat="1" applyFont="1" applyFill="1" applyBorder="1" applyAlignment="1">
      <alignment vertical="center" wrapText="1"/>
    </xf>
    <xf numFmtId="0" fontId="18" fillId="0" borderId="2" xfId="113" applyFont="1" applyBorder="1" applyAlignment="1">
      <alignment vertical="center" wrapText="1"/>
    </xf>
    <xf numFmtId="4" fontId="18" fillId="2" borderId="2" xfId="113" applyNumberFormat="1" applyFont="1" applyFill="1" applyBorder="1" applyAlignment="1">
      <alignment vertical="center"/>
    </xf>
    <xf numFmtId="0" fontId="2" fillId="0" borderId="2" xfId="130" applyBorder="1" applyAlignment="1">
      <alignment vertical="center" wrapText="1"/>
    </xf>
    <xf numFmtId="4" fontId="1" fillId="2" borderId="2" xfId="126" applyNumberFormat="1" applyFont="1" applyFill="1" applyBorder="1" applyAlignment="1">
      <alignment vertical="center" wrapText="1"/>
    </xf>
    <xf numFmtId="0" fontId="28" fillId="0" borderId="0" xfId="113" quotePrefix="1" applyFont="1"/>
    <xf numFmtId="0" fontId="19" fillId="0" borderId="0" xfId="113" quotePrefix="1" applyFont="1" applyBorder="1" applyAlignment="1">
      <alignment horizontal="center" wrapText="1"/>
    </xf>
    <xf numFmtId="2" fontId="12" fillId="0" borderId="0" xfId="113" applyNumberFormat="1" applyFill="1" applyBorder="1"/>
    <xf numFmtId="4" fontId="31" fillId="0" borderId="0" xfId="0" applyNumberFormat="1" applyFont="1" applyFill="1" applyBorder="1" applyAlignment="1">
      <alignment vertical="center"/>
    </xf>
    <xf numFmtId="0" fontId="12" fillId="0" borderId="0" xfId="113" applyFill="1" applyBorder="1"/>
    <xf numFmtId="2" fontId="2" fillId="0" borderId="0" xfId="113" applyNumberFormat="1" applyFont="1" applyFill="1" applyBorder="1"/>
    <xf numFmtId="4" fontId="46" fillId="0" borderId="0" xfId="0" applyNumberFormat="1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47" fillId="0" borderId="0" xfId="0" applyNumberFormat="1" applyFont="1" applyFill="1" applyBorder="1" applyAlignment="1">
      <alignment vertical="center"/>
    </xf>
    <xf numFmtId="0" fontId="28" fillId="0" borderId="0" xfId="126" applyFont="1"/>
    <xf numFmtId="0" fontId="48" fillId="0" borderId="1" xfId="126" quotePrefix="1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28" fillId="0" borderId="0" xfId="0" applyFont="1"/>
    <xf numFmtId="0" fontId="12" fillId="0" borderId="0" xfId="113" applyAlignment="1">
      <alignment horizontal="left"/>
    </xf>
    <xf numFmtId="0" fontId="3" fillId="0" borderId="0" xfId="113" applyFont="1" applyAlignment="1">
      <alignment horizontal="left" wrapText="1"/>
    </xf>
    <xf numFmtId="0" fontId="12" fillId="0" borderId="0" xfId="113" applyFont="1" applyAlignment="1">
      <alignment horizontal="left" wrapText="1"/>
    </xf>
    <xf numFmtId="0" fontId="18" fillId="0" borderId="0" xfId="0" applyFont="1" applyAlignment="1">
      <alignment horizontal="left"/>
    </xf>
    <xf numFmtId="0" fontId="19" fillId="0" borderId="0" xfId="113" applyFont="1" applyAlignment="1">
      <alignment horizontal="center" wrapText="1"/>
    </xf>
    <xf numFmtId="0" fontId="12" fillId="0" borderId="0" xfId="113" applyAlignment="1">
      <alignment horizontal="center"/>
    </xf>
    <xf numFmtId="0" fontId="12" fillId="0" borderId="2" xfId="113" applyBorder="1" applyAlignment="1">
      <alignment horizontal="center" vertical="center" wrapText="1"/>
    </xf>
    <xf numFmtId="0" fontId="12" fillId="2" borderId="2" xfId="113" applyFill="1" applyBorder="1" applyAlignment="1">
      <alignment horizontal="center" vertical="center" wrapText="1"/>
    </xf>
    <xf numFmtId="0" fontId="26" fillId="0" borderId="2" xfId="113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4" xfId="0" applyFont="1" applyBorder="1" applyAlignment="1"/>
    <xf numFmtId="0" fontId="18" fillId="0" borderId="0" xfId="129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4" fillId="0" borderId="2" xfId="126" applyBorder="1" applyAlignment="1">
      <alignment horizontal="center" vertical="center" wrapText="1"/>
    </xf>
    <xf numFmtId="0" fontId="4" fillId="0" borderId="0" xfId="126" applyFont="1" applyAlignment="1">
      <alignment horizontal="center" wrapText="1"/>
    </xf>
    <xf numFmtId="0" fontId="4" fillId="2" borderId="2" xfId="126" applyFill="1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4" fillId="0" borderId="0" xfId="126" applyFont="1" applyAlignment="1">
      <alignment horizontal="left"/>
    </xf>
    <xf numFmtId="0" fontId="4" fillId="0" borderId="0" xfId="126" applyAlignment="1">
      <alignment horizontal="left" wrapText="1"/>
    </xf>
    <xf numFmtId="0" fontId="19" fillId="0" borderId="0" xfId="126" applyFont="1" applyAlignment="1">
      <alignment horizontal="center"/>
    </xf>
    <xf numFmtId="0" fontId="4" fillId="0" borderId="0" xfId="126" applyAlignment="1">
      <alignment horizontal="center"/>
    </xf>
    <xf numFmtId="0" fontId="30" fillId="0" borderId="2" xfId="126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164" fontId="39" fillId="0" borderId="12" xfId="103" applyFont="1" applyBorder="1" applyAlignment="1">
      <alignment horizontal="center" vertical="center" wrapText="1"/>
    </xf>
    <xf numFmtId="164" fontId="39" fillId="0" borderId="16" xfId="103" applyFont="1" applyBorder="1" applyAlignment="1">
      <alignment horizontal="center" vertical="center" wrapText="1"/>
    </xf>
    <xf numFmtId="164" fontId="39" fillId="0" borderId="17" xfId="103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164" fontId="18" fillId="0" borderId="2" xfId="103" applyFont="1" applyBorder="1" applyAlignment="1">
      <alignment horizontal="center"/>
    </xf>
    <xf numFmtId="164" fontId="18" fillId="0" borderId="5" xfId="103" applyFont="1" applyBorder="1" applyAlignment="1">
      <alignment horizontal="center"/>
    </xf>
    <xf numFmtId="164" fontId="20" fillId="0" borderId="0" xfId="103" applyFont="1" applyAlignment="1">
      <alignment horizontal="center"/>
    </xf>
    <xf numFmtId="164" fontId="19" fillId="0" borderId="0" xfId="103" applyFont="1" applyAlignment="1">
      <alignment horizontal="center"/>
    </xf>
    <xf numFmtId="164" fontId="18" fillId="0" borderId="0" xfId="103" applyFont="1" applyAlignment="1">
      <alignment horizontal="center"/>
    </xf>
    <xf numFmtId="164" fontId="18" fillId="0" borderId="3" xfId="103" applyFont="1" applyBorder="1" applyAlignment="1">
      <alignment horizontal="center" vertical="top" wrapText="1"/>
    </xf>
    <xf numFmtId="164" fontId="18" fillId="0" borderId="4" xfId="103" applyFont="1" applyBorder="1" applyAlignment="1">
      <alignment horizontal="center" vertical="top" wrapText="1"/>
    </xf>
    <xf numFmtId="166" fontId="18" fillId="0" borderId="7" xfId="103" applyNumberFormat="1" applyFont="1" applyBorder="1" applyAlignment="1">
      <alignment horizontal="center" vertical="top" wrapText="1"/>
    </xf>
    <xf numFmtId="166" fontId="18" fillId="0" borderId="8" xfId="103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5" fillId="0" borderId="0" xfId="124" applyFont="1" applyAlignment="1">
      <alignment horizontal="left" wrapText="1"/>
    </xf>
    <xf numFmtId="0" fontId="5" fillId="0" borderId="0" xfId="124" applyAlignment="1">
      <alignment horizontal="left" wrapText="1"/>
    </xf>
    <xf numFmtId="0" fontId="2" fillId="0" borderId="0" xfId="124" applyFont="1" applyAlignment="1">
      <alignment horizontal="left" wrapText="1"/>
    </xf>
  </cellXfs>
  <cellStyles count="13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zoomScaleNormal="100" zoomScalePageLayoutView="55" workbookViewId="0">
      <selection activeCell="I17" sqref="I17"/>
    </sheetView>
  </sheetViews>
  <sheetFormatPr defaultRowHeight="12.75" x14ac:dyDescent="0.2"/>
  <cols>
    <col min="1" max="1" width="11.7109375" style="5" customWidth="1"/>
    <col min="2" max="2" width="56.5703125" style="5" customWidth="1"/>
    <col min="3" max="3" width="15.42578125" style="5" customWidth="1"/>
    <col min="4" max="4" width="17.7109375" style="5" customWidth="1"/>
    <col min="5" max="5" width="15.7109375" style="5" customWidth="1"/>
    <col min="6" max="6" width="18.28515625" style="5" customWidth="1"/>
    <col min="7" max="7" width="11.28515625" style="5" customWidth="1"/>
    <col min="8" max="16384" width="9.140625" style="5"/>
  </cols>
  <sheetData>
    <row r="1" spans="1:11" x14ac:dyDescent="0.2">
      <c r="C1" s="338" t="s">
        <v>0</v>
      </c>
      <c r="D1" s="338"/>
      <c r="E1" s="338"/>
      <c r="F1" s="338"/>
    </row>
    <row r="2" spans="1:11" ht="12.75" customHeight="1" x14ac:dyDescent="0.2">
      <c r="C2" s="339" t="s">
        <v>288</v>
      </c>
      <c r="D2" s="340"/>
      <c r="E2" s="340"/>
      <c r="F2" s="340"/>
    </row>
    <row r="3" spans="1:11" s="2" customFormat="1" ht="12.75" customHeight="1" x14ac:dyDescent="0.2">
      <c r="A3" s="1"/>
      <c r="B3" s="1"/>
      <c r="C3" s="341" t="s">
        <v>284</v>
      </c>
      <c r="D3" s="341"/>
      <c r="E3" s="341"/>
      <c r="F3" s="341"/>
      <c r="G3" s="25"/>
      <c r="H3" s="25"/>
      <c r="I3" s="25"/>
      <c r="J3" s="25"/>
      <c r="K3" s="4"/>
    </row>
    <row r="4" spans="1:11" s="2" customFormat="1" ht="24" customHeight="1" x14ac:dyDescent="0.2">
      <c r="A4" s="1"/>
      <c r="B4" s="1"/>
      <c r="C4" s="1"/>
      <c r="D4" s="25"/>
      <c r="E4" s="25"/>
      <c r="F4" s="25"/>
      <c r="G4" s="25"/>
      <c r="H4" s="25"/>
      <c r="I4" s="25"/>
      <c r="J4" s="25"/>
      <c r="K4" s="4"/>
    </row>
    <row r="5" spans="1:11" ht="19.5" customHeight="1" x14ac:dyDescent="0.2"/>
    <row r="6" spans="1:11" ht="28.5" customHeight="1" x14ac:dyDescent="0.2">
      <c r="A6" s="342" t="s">
        <v>289</v>
      </c>
      <c r="B6" s="343"/>
      <c r="C6" s="343"/>
      <c r="D6" s="343"/>
      <c r="E6" s="343"/>
      <c r="F6" s="343"/>
    </row>
    <row r="7" spans="1:11" ht="18" customHeight="1" x14ac:dyDescent="0.2">
      <c r="A7" s="316"/>
      <c r="B7" s="317"/>
      <c r="C7" s="317"/>
      <c r="D7" s="317"/>
      <c r="E7" s="317"/>
      <c r="F7" s="317"/>
    </row>
    <row r="8" spans="1:11" ht="12" customHeight="1" x14ac:dyDescent="0.2">
      <c r="A8" s="275" t="s">
        <v>8</v>
      </c>
      <c r="B8" s="85" t="s">
        <v>350</v>
      </c>
      <c r="C8" s="326"/>
      <c r="D8" s="269"/>
      <c r="E8" s="269"/>
      <c r="F8" s="269"/>
    </row>
    <row r="9" spans="1:11" ht="12" customHeight="1" x14ac:dyDescent="0.2">
      <c r="A9" s="325" t="s">
        <v>115</v>
      </c>
      <c r="B9" s="86" t="s">
        <v>295</v>
      </c>
      <c r="C9" s="84"/>
      <c r="D9" s="87"/>
      <c r="E9" s="87"/>
      <c r="F9" s="88" t="s">
        <v>13</v>
      </c>
    </row>
    <row r="10" spans="1:11" x14ac:dyDescent="0.2">
      <c r="A10" s="344" t="s">
        <v>14</v>
      </c>
      <c r="B10" s="344" t="s">
        <v>15</v>
      </c>
      <c r="C10" s="345" t="s">
        <v>1</v>
      </c>
      <c r="D10" s="344" t="s">
        <v>2</v>
      </c>
      <c r="E10" s="344" t="s">
        <v>3</v>
      </c>
      <c r="F10" s="344"/>
    </row>
    <row r="11" spans="1:11" x14ac:dyDescent="0.2">
      <c r="A11" s="344"/>
      <c r="B11" s="344"/>
      <c r="C11" s="344"/>
      <c r="D11" s="344"/>
      <c r="E11" s="344" t="s">
        <v>4</v>
      </c>
      <c r="F11" s="346" t="s">
        <v>5</v>
      </c>
    </row>
    <row r="12" spans="1:11" x14ac:dyDescent="0.2">
      <c r="A12" s="344"/>
      <c r="B12" s="344"/>
      <c r="C12" s="344"/>
      <c r="D12" s="344"/>
      <c r="E12" s="344"/>
      <c r="F12" s="344"/>
    </row>
    <row r="13" spans="1:11" x14ac:dyDescent="0.2">
      <c r="A13" s="6">
        <v>1</v>
      </c>
      <c r="B13" s="6">
        <v>2</v>
      </c>
      <c r="C13" s="7">
        <v>3</v>
      </c>
      <c r="D13" s="6">
        <v>4</v>
      </c>
      <c r="E13" s="6">
        <v>5</v>
      </c>
      <c r="F13" s="6">
        <v>6</v>
      </c>
    </row>
    <row r="14" spans="1:11" x14ac:dyDescent="0.2">
      <c r="A14" s="8">
        <v>10000000</v>
      </c>
      <c r="B14" s="9" t="s">
        <v>16</v>
      </c>
      <c r="C14" s="10">
        <f t="shared" ref="C14:C22" si="0">D14+E14</f>
        <v>62140840</v>
      </c>
      <c r="D14" s="11">
        <f>D15+D23+D31+D39+K55</f>
        <v>62140840</v>
      </c>
      <c r="E14" s="11"/>
      <c r="F14" s="11"/>
    </row>
    <row r="15" spans="1:11" ht="25.5" x14ac:dyDescent="0.2">
      <c r="A15" s="8">
        <v>11000000</v>
      </c>
      <c r="B15" s="9" t="s">
        <v>17</v>
      </c>
      <c r="C15" s="10">
        <f t="shared" si="0"/>
        <v>42820000</v>
      </c>
      <c r="D15" s="11">
        <f>D16+D21</f>
        <v>42820000</v>
      </c>
      <c r="E15" s="11"/>
      <c r="F15" s="11"/>
    </row>
    <row r="16" spans="1:11" x14ac:dyDescent="0.2">
      <c r="A16" s="8">
        <v>11010000</v>
      </c>
      <c r="B16" s="9" t="s">
        <v>18</v>
      </c>
      <c r="C16" s="10">
        <f t="shared" si="0"/>
        <v>42810000</v>
      </c>
      <c r="D16" s="11">
        <f>D17+D18+D19+D20</f>
        <v>42810000</v>
      </c>
      <c r="E16" s="11"/>
      <c r="F16" s="11"/>
    </row>
    <row r="17" spans="1:7" ht="31.5" customHeight="1" x14ac:dyDescent="0.2">
      <c r="A17" s="12">
        <v>11010100</v>
      </c>
      <c r="B17" s="13" t="s">
        <v>19</v>
      </c>
      <c r="C17" s="14">
        <f t="shared" si="0"/>
        <v>29800000</v>
      </c>
      <c r="D17" s="15">
        <v>29800000</v>
      </c>
      <c r="E17" s="15"/>
      <c r="F17" s="15"/>
      <c r="G17" s="327"/>
    </row>
    <row r="18" spans="1:7" ht="54" customHeight="1" x14ac:dyDescent="0.2">
      <c r="A18" s="12">
        <v>11010200</v>
      </c>
      <c r="B18" s="13" t="s">
        <v>20</v>
      </c>
      <c r="C18" s="14">
        <f t="shared" si="0"/>
        <v>230000</v>
      </c>
      <c r="D18" s="15">
        <v>230000</v>
      </c>
      <c r="E18" s="15"/>
      <c r="F18" s="15"/>
      <c r="G18" s="327"/>
    </row>
    <row r="19" spans="1:7" ht="33" customHeight="1" x14ac:dyDescent="0.2">
      <c r="A19" s="12">
        <v>11010400</v>
      </c>
      <c r="B19" s="13" t="s">
        <v>21</v>
      </c>
      <c r="C19" s="14">
        <f t="shared" si="0"/>
        <v>11800000</v>
      </c>
      <c r="D19" s="15">
        <v>11800000</v>
      </c>
      <c r="E19" s="15"/>
      <c r="F19" s="15"/>
      <c r="G19" s="328"/>
    </row>
    <row r="20" spans="1:7" ht="36" customHeight="1" x14ac:dyDescent="0.2">
      <c r="A20" s="12">
        <v>11010500</v>
      </c>
      <c r="B20" s="13" t="s">
        <v>22</v>
      </c>
      <c r="C20" s="14">
        <f t="shared" si="0"/>
        <v>980000</v>
      </c>
      <c r="D20" s="15">
        <v>980000</v>
      </c>
      <c r="E20" s="15"/>
      <c r="F20" s="15"/>
      <c r="G20" s="328"/>
    </row>
    <row r="21" spans="1:7" x14ac:dyDescent="0.2">
      <c r="A21" s="8">
        <v>11020000</v>
      </c>
      <c r="B21" s="9" t="s">
        <v>23</v>
      </c>
      <c r="C21" s="10">
        <f t="shared" si="0"/>
        <v>10000</v>
      </c>
      <c r="D21" s="11">
        <v>10000</v>
      </c>
      <c r="E21" s="11"/>
      <c r="F21" s="11"/>
      <c r="G21" s="329"/>
    </row>
    <row r="22" spans="1:7" ht="25.5" x14ac:dyDescent="0.2">
      <c r="A22" s="12">
        <v>11020200</v>
      </c>
      <c r="B22" s="13" t="s">
        <v>24</v>
      </c>
      <c r="C22" s="14">
        <f t="shared" si="0"/>
        <v>10000</v>
      </c>
      <c r="D22" s="15">
        <v>10000</v>
      </c>
      <c r="E22" s="15"/>
      <c r="F22" s="15"/>
      <c r="G22" s="328"/>
    </row>
    <row r="23" spans="1:7" ht="22.5" customHeight="1" x14ac:dyDescent="0.2">
      <c r="A23" s="8">
        <v>13000000</v>
      </c>
      <c r="B23" s="9" t="s">
        <v>25</v>
      </c>
      <c r="C23" s="10">
        <f t="shared" ref="C23:C80" si="1">D23+E23</f>
        <v>48000</v>
      </c>
      <c r="D23" s="11">
        <f>D24+D27+D29</f>
        <v>48000</v>
      </c>
      <c r="E23" s="11">
        <v>0</v>
      </c>
      <c r="F23" s="11">
        <v>0</v>
      </c>
      <c r="G23" s="327"/>
    </row>
    <row r="24" spans="1:7" ht="20.25" customHeight="1" x14ac:dyDescent="0.2">
      <c r="A24" s="8">
        <v>13010000</v>
      </c>
      <c r="B24" s="9" t="s">
        <v>26</v>
      </c>
      <c r="C24" s="10">
        <f t="shared" si="1"/>
        <v>25000</v>
      </c>
      <c r="D24" s="11">
        <f>D25+D26</f>
        <v>25000</v>
      </c>
      <c r="E24" s="11">
        <v>0</v>
      </c>
      <c r="F24" s="11">
        <v>0</v>
      </c>
      <c r="G24" s="330"/>
    </row>
    <row r="25" spans="1:7" ht="36" customHeight="1" x14ac:dyDescent="0.2">
      <c r="A25" s="318">
        <v>13010100</v>
      </c>
      <c r="B25" s="321" t="s">
        <v>346</v>
      </c>
      <c r="C25" s="322">
        <f>D25+E25</f>
        <v>15000</v>
      </c>
      <c r="D25" s="319">
        <v>15000</v>
      </c>
      <c r="E25" s="11"/>
      <c r="F25" s="11"/>
      <c r="G25" s="330"/>
    </row>
    <row r="26" spans="1:7" ht="39.75" customHeight="1" x14ac:dyDescent="0.2">
      <c r="A26" s="12">
        <v>13010200</v>
      </c>
      <c r="B26" s="13" t="s">
        <v>27</v>
      </c>
      <c r="C26" s="14">
        <f t="shared" si="1"/>
        <v>10000</v>
      </c>
      <c r="D26" s="15">
        <v>10000</v>
      </c>
      <c r="E26" s="15">
        <v>0</v>
      </c>
      <c r="F26" s="15">
        <v>0</v>
      </c>
      <c r="G26" s="331"/>
    </row>
    <row r="27" spans="1:7" ht="25.5" x14ac:dyDescent="0.2">
      <c r="A27" s="8">
        <v>13030000</v>
      </c>
      <c r="B27" s="9" t="s">
        <v>28</v>
      </c>
      <c r="C27" s="10">
        <f t="shared" si="1"/>
        <v>23000</v>
      </c>
      <c r="D27" s="11">
        <v>23000</v>
      </c>
      <c r="E27" s="11">
        <v>0</v>
      </c>
      <c r="F27" s="11">
        <v>0</v>
      </c>
      <c r="G27" s="327"/>
    </row>
    <row r="28" spans="1:7" ht="25.5" x14ac:dyDescent="0.2">
      <c r="A28" s="12">
        <v>13030100</v>
      </c>
      <c r="B28" s="13" t="s">
        <v>29</v>
      </c>
      <c r="C28" s="14">
        <f t="shared" si="1"/>
        <v>23000</v>
      </c>
      <c r="D28" s="15">
        <v>23000</v>
      </c>
      <c r="E28" s="15">
        <v>0</v>
      </c>
      <c r="F28" s="15">
        <v>0</v>
      </c>
      <c r="G28" s="327"/>
    </row>
    <row r="29" spans="1:7" ht="21" customHeight="1" x14ac:dyDescent="0.2">
      <c r="A29" s="8">
        <v>13040000</v>
      </c>
      <c r="B29" s="9" t="s">
        <v>30</v>
      </c>
      <c r="C29" s="10">
        <f t="shared" si="1"/>
        <v>0</v>
      </c>
      <c r="D29" s="11">
        <v>0</v>
      </c>
      <c r="E29" s="11">
        <v>0</v>
      </c>
      <c r="F29" s="11">
        <v>0</v>
      </c>
      <c r="G29" s="329"/>
    </row>
    <row r="30" spans="1:7" ht="25.5" x14ac:dyDescent="0.2">
      <c r="A30" s="12">
        <v>13040100</v>
      </c>
      <c r="B30" s="13" t="s">
        <v>31</v>
      </c>
      <c r="C30" s="14">
        <f t="shared" si="1"/>
        <v>0</v>
      </c>
      <c r="D30" s="15">
        <v>0</v>
      </c>
      <c r="E30" s="15">
        <v>0</v>
      </c>
      <c r="F30" s="15">
        <v>0</v>
      </c>
      <c r="G30" s="327"/>
    </row>
    <row r="31" spans="1:7" x14ac:dyDescent="0.2">
      <c r="A31" s="8">
        <v>14000000</v>
      </c>
      <c r="B31" s="9" t="s">
        <v>32</v>
      </c>
      <c r="C31" s="10">
        <f t="shared" si="1"/>
        <v>2628700</v>
      </c>
      <c r="D31" s="11">
        <v>2628700</v>
      </c>
      <c r="E31" s="11">
        <v>0</v>
      </c>
      <c r="F31" s="11">
        <v>0</v>
      </c>
      <c r="G31" s="327"/>
    </row>
    <row r="32" spans="1:7" ht="25.5" x14ac:dyDescent="0.2">
      <c r="A32" s="8">
        <v>14020000</v>
      </c>
      <c r="B32" s="9" t="s">
        <v>33</v>
      </c>
      <c r="C32" s="10">
        <f t="shared" si="1"/>
        <v>27000</v>
      </c>
      <c r="D32" s="11">
        <v>27000</v>
      </c>
      <c r="E32" s="11">
        <v>0</v>
      </c>
      <c r="F32" s="11">
        <v>0</v>
      </c>
      <c r="G32" s="329"/>
    </row>
    <row r="33" spans="1:7" x14ac:dyDescent="0.2">
      <c r="A33" s="12">
        <v>14021900</v>
      </c>
      <c r="B33" s="13" t="s">
        <v>34</v>
      </c>
      <c r="C33" s="14">
        <f t="shared" si="1"/>
        <v>27000</v>
      </c>
      <c r="D33" s="15">
        <v>27000</v>
      </c>
      <c r="E33" s="15">
        <v>0</v>
      </c>
      <c r="F33" s="15">
        <v>0</v>
      </c>
      <c r="G33" s="331"/>
    </row>
    <row r="34" spans="1:7" ht="25.5" x14ac:dyDescent="0.2">
      <c r="A34" s="8">
        <v>14030000</v>
      </c>
      <c r="B34" s="9" t="s">
        <v>35</v>
      </c>
      <c r="C34" s="10">
        <f t="shared" si="1"/>
        <v>201000</v>
      </c>
      <c r="D34" s="11">
        <v>201000</v>
      </c>
      <c r="E34" s="11">
        <v>0</v>
      </c>
      <c r="F34" s="11">
        <v>0</v>
      </c>
      <c r="G34" s="327"/>
    </row>
    <row r="35" spans="1:7" x14ac:dyDescent="0.2">
      <c r="A35" s="12">
        <v>14031900</v>
      </c>
      <c r="B35" s="13" t="s">
        <v>34</v>
      </c>
      <c r="C35" s="14">
        <f t="shared" si="1"/>
        <v>201000</v>
      </c>
      <c r="D35" s="15">
        <v>201000</v>
      </c>
      <c r="E35" s="15">
        <v>0</v>
      </c>
      <c r="F35" s="15">
        <v>0</v>
      </c>
      <c r="G35" s="332"/>
    </row>
    <row r="36" spans="1:7" ht="25.5" x14ac:dyDescent="0.2">
      <c r="A36" s="8">
        <v>14040000</v>
      </c>
      <c r="B36" s="9" t="s">
        <v>36</v>
      </c>
      <c r="C36" s="10">
        <f t="shared" si="1"/>
        <v>2150000</v>
      </c>
      <c r="D36" s="11">
        <v>2150000</v>
      </c>
      <c r="E36" s="15">
        <v>0</v>
      </c>
      <c r="F36" s="15">
        <v>0</v>
      </c>
      <c r="G36" s="331"/>
    </row>
    <row r="37" spans="1:7" ht="63.75" x14ac:dyDescent="0.2">
      <c r="A37" s="12">
        <v>14040100</v>
      </c>
      <c r="B37" s="323" t="s">
        <v>347</v>
      </c>
      <c r="C37" s="14">
        <f>D37+E37</f>
        <v>805000</v>
      </c>
      <c r="D37" s="15">
        <v>805000</v>
      </c>
      <c r="E37" s="15"/>
      <c r="F37" s="15"/>
      <c r="G37" s="331"/>
    </row>
    <row r="38" spans="1:7" ht="51" x14ac:dyDescent="0.2">
      <c r="A38" s="12">
        <v>14040200</v>
      </c>
      <c r="B38" s="323" t="s">
        <v>348</v>
      </c>
      <c r="C38" s="14">
        <f>D38+E38</f>
        <v>1345000</v>
      </c>
      <c r="D38" s="15">
        <v>1345000</v>
      </c>
      <c r="E38" s="15"/>
      <c r="F38" s="15"/>
      <c r="G38" s="331"/>
    </row>
    <row r="39" spans="1:7" ht="33" customHeight="1" x14ac:dyDescent="0.2">
      <c r="A39" s="8">
        <v>18000000</v>
      </c>
      <c r="B39" s="9" t="s">
        <v>37</v>
      </c>
      <c r="C39" s="10">
        <f t="shared" si="1"/>
        <v>16644140</v>
      </c>
      <c r="D39" s="11">
        <f>D40+D49</f>
        <v>16644140</v>
      </c>
      <c r="E39" s="11">
        <v>0</v>
      </c>
      <c r="F39" s="11">
        <v>0</v>
      </c>
      <c r="G39" s="329"/>
    </row>
    <row r="40" spans="1:7" x14ac:dyDescent="0.2">
      <c r="A40" s="8">
        <v>18010000</v>
      </c>
      <c r="B40" s="9" t="s">
        <v>38</v>
      </c>
      <c r="C40" s="10">
        <f t="shared" si="1"/>
        <v>6939300</v>
      </c>
      <c r="D40" s="11">
        <f>D41+D42+D43+D44+D45+D46+D47+D48</f>
        <v>6939300</v>
      </c>
      <c r="E40" s="11">
        <v>0</v>
      </c>
      <c r="F40" s="11">
        <v>0</v>
      </c>
      <c r="G40" s="327"/>
    </row>
    <row r="41" spans="1:7" ht="38.25" x14ac:dyDescent="0.2">
      <c r="A41" s="12">
        <v>18010200</v>
      </c>
      <c r="B41" s="13" t="s">
        <v>39</v>
      </c>
      <c r="C41" s="14">
        <f t="shared" si="1"/>
        <v>23000</v>
      </c>
      <c r="D41" s="15">
        <v>23000</v>
      </c>
      <c r="E41" s="15">
        <v>0</v>
      </c>
      <c r="F41" s="15">
        <v>0</v>
      </c>
      <c r="G41" s="331"/>
    </row>
    <row r="42" spans="1:7" ht="38.25" x14ac:dyDescent="0.2">
      <c r="A42" s="12">
        <v>18010300</v>
      </c>
      <c r="B42" s="13" t="s">
        <v>40</v>
      </c>
      <c r="C42" s="14">
        <f t="shared" si="1"/>
        <v>57000</v>
      </c>
      <c r="D42" s="15">
        <v>57000</v>
      </c>
      <c r="E42" s="15">
        <v>0</v>
      </c>
      <c r="F42" s="15">
        <v>0</v>
      </c>
      <c r="G42" s="331"/>
    </row>
    <row r="43" spans="1:7" ht="38.25" x14ac:dyDescent="0.2">
      <c r="A43" s="12">
        <v>18010400</v>
      </c>
      <c r="B43" s="13" t="s">
        <v>41</v>
      </c>
      <c r="C43" s="14">
        <f t="shared" si="1"/>
        <v>320000</v>
      </c>
      <c r="D43" s="15">
        <v>320000</v>
      </c>
      <c r="E43" s="15">
        <v>0</v>
      </c>
      <c r="F43" s="15">
        <v>0</v>
      </c>
      <c r="G43" s="331"/>
    </row>
    <row r="44" spans="1:7" x14ac:dyDescent="0.2">
      <c r="A44" s="12">
        <v>18010500</v>
      </c>
      <c r="B44" s="13" t="s">
        <v>42</v>
      </c>
      <c r="C44" s="14">
        <f t="shared" si="1"/>
        <v>590000</v>
      </c>
      <c r="D44" s="15">
        <v>590000</v>
      </c>
      <c r="E44" s="15">
        <v>0</v>
      </c>
      <c r="F44" s="15">
        <v>0</v>
      </c>
      <c r="G44" s="332"/>
    </row>
    <row r="45" spans="1:7" x14ac:dyDescent="0.2">
      <c r="A45" s="12">
        <v>18010600</v>
      </c>
      <c r="B45" s="13" t="s">
        <v>43</v>
      </c>
      <c r="C45" s="14">
        <f t="shared" si="1"/>
        <v>3700000</v>
      </c>
      <c r="D45" s="15">
        <v>3700000</v>
      </c>
      <c r="E45" s="15">
        <v>0</v>
      </c>
      <c r="F45" s="15">
        <v>0</v>
      </c>
      <c r="G45" s="331"/>
    </row>
    <row r="46" spans="1:7" x14ac:dyDescent="0.2">
      <c r="A46" s="12">
        <v>18010700</v>
      </c>
      <c r="B46" s="13" t="s">
        <v>44</v>
      </c>
      <c r="C46" s="14">
        <f t="shared" si="1"/>
        <v>1414000</v>
      </c>
      <c r="D46" s="15">
        <v>1414000</v>
      </c>
      <c r="E46" s="15">
        <v>0</v>
      </c>
      <c r="F46" s="15">
        <v>0</v>
      </c>
      <c r="G46" s="331"/>
    </row>
    <row r="47" spans="1:7" x14ac:dyDescent="0.2">
      <c r="A47" s="12">
        <v>18010900</v>
      </c>
      <c r="B47" s="13" t="s">
        <v>45</v>
      </c>
      <c r="C47" s="14">
        <f t="shared" si="1"/>
        <v>810300</v>
      </c>
      <c r="D47" s="15">
        <v>810300</v>
      </c>
      <c r="E47" s="15">
        <v>0</v>
      </c>
      <c r="F47" s="15">
        <v>0</v>
      </c>
      <c r="G47" s="331"/>
    </row>
    <row r="48" spans="1:7" x14ac:dyDescent="0.2">
      <c r="A48" s="12">
        <v>18011100</v>
      </c>
      <c r="B48" s="13" t="s">
        <v>46</v>
      </c>
      <c r="C48" s="14">
        <f t="shared" si="1"/>
        <v>25000</v>
      </c>
      <c r="D48" s="15">
        <v>25000</v>
      </c>
      <c r="E48" s="15">
        <v>0</v>
      </c>
      <c r="F48" s="15">
        <v>0</v>
      </c>
      <c r="G48" s="331"/>
    </row>
    <row r="49" spans="1:7" x14ac:dyDescent="0.2">
      <c r="A49" s="8">
        <v>18050000</v>
      </c>
      <c r="B49" s="9" t="s">
        <v>47</v>
      </c>
      <c r="C49" s="10">
        <f t="shared" si="1"/>
        <v>9704840</v>
      </c>
      <c r="D49" s="11">
        <f>D50+D51+D52</f>
        <v>9704840</v>
      </c>
      <c r="E49" s="11">
        <v>0</v>
      </c>
      <c r="F49" s="11">
        <v>0</v>
      </c>
      <c r="G49" s="331"/>
    </row>
    <row r="50" spans="1:7" x14ac:dyDescent="0.2">
      <c r="A50" s="12">
        <v>18050300</v>
      </c>
      <c r="B50" s="13" t="s">
        <v>48</v>
      </c>
      <c r="C50" s="14">
        <f t="shared" si="1"/>
        <v>50000</v>
      </c>
      <c r="D50" s="15">
        <v>50000</v>
      </c>
      <c r="E50" s="15">
        <v>0</v>
      </c>
      <c r="F50" s="15">
        <v>0</v>
      </c>
      <c r="G50" s="327"/>
    </row>
    <row r="51" spans="1:7" x14ac:dyDescent="0.2">
      <c r="A51" s="12">
        <v>18050400</v>
      </c>
      <c r="B51" s="13" t="s">
        <v>49</v>
      </c>
      <c r="C51" s="14">
        <f t="shared" si="1"/>
        <v>4200000</v>
      </c>
      <c r="D51" s="15">
        <v>4200000</v>
      </c>
      <c r="E51" s="15">
        <v>0</v>
      </c>
      <c r="F51" s="15">
        <v>0</v>
      </c>
      <c r="G51" s="331"/>
    </row>
    <row r="52" spans="1:7" ht="43.5" customHeight="1" x14ac:dyDescent="0.2">
      <c r="A52" s="12">
        <v>18050500</v>
      </c>
      <c r="B52" s="13" t="s">
        <v>50</v>
      </c>
      <c r="C52" s="14">
        <f t="shared" si="1"/>
        <v>5454840</v>
      </c>
      <c r="D52" s="15">
        <v>5454840</v>
      </c>
      <c r="E52" s="15">
        <v>0</v>
      </c>
      <c r="F52" s="15">
        <v>0</v>
      </c>
      <c r="G52" s="331"/>
    </row>
    <row r="53" spans="1:7" x14ac:dyDescent="0.2">
      <c r="A53" s="8">
        <v>19000000</v>
      </c>
      <c r="B53" s="9" t="s">
        <v>51</v>
      </c>
      <c r="C53" s="10">
        <f t="shared" si="1"/>
        <v>18400</v>
      </c>
      <c r="D53" s="11">
        <v>0</v>
      </c>
      <c r="E53" s="11">
        <v>18400</v>
      </c>
      <c r="F53" s="11">
        <v>0</v>
      </c>
      <c r="G53" s="329"/>
    </row>
    <row r="54" spans="1:7" x14ac:dyDescent="0.2">
      <c r="A54" s="8">
        <v>19010000</v>
      </c>
      <c r="B54" s="9" t="s">
        <v>52</v>
      </c>
      <c r="C54" s="10">
        <f t="shared" si="1"/>
        <v>18400</v>
      </c>
      <c r="D54" s="11">
        <v>0</v>
      </c>
      <c r="E54" s="11">
        <v>18400</v>
      </c>
      <c r="F54" s="11">
        <v>0</v>
      </c>
      <c r="G54" s="329"/>
    </row>
    <row r="55" spans="1:7" ht="57" customHeight="1" x14ac:dyDescent="0.2">
      <c r="A55" s="12">
        <v>19010100</v>
      </c>
      <c r="B55" s="13" t="s">
        <v>53</v>
      </c>
      <c r="C55" s="14">
        <f t="shared" si="1"/>
        <v>5900</v>
      </c>
      <c r="D55" s="15">
        <v>0</v>
      </c>
      <c r="E55" s="15">
        <v>5900</v>
      </c>
      <c r="F55" s="15">
        <v>0</v>
      </c>
      <c r="G55" s="329"/>
    </row>
    <row r="56" spans="1:7" ht="25.5" x14ac:dyDescent="0.2">
      <c r="A56" s="12">
        <v>19010200</v>
      </c>
      <c r="B56" s="13" t="s">
        <v>54</v>
      </c>
      <c r="C56" s="14">
        <f t="shared" si="1"/>
        <v>7200</v>
      </c>
      <c r="D56" s="15">
        <v>0</v>
      </c>
      <c r="E56" s="15">
        <v>7200</v>
      </c>
      <c r="F56" s="15">
        <v>0</v>
      </c>
      <c r="G56" s="329"/>
    </row>
    <row r="57" spans="1:7" ht="38.25" x14ac:dyDescent="0.2">
      <c r="A57" s="12">
        <v>19010300</v>
      </c>
      <c r="B57" s="13" t="s">
        <v>55</v>
      </c>
      <c r="C57" s="14">
        <f t="shared" si="1"/>
        <v>5300</v>
      </c>
      <c r="D57" s="15">
        <v>0</v>
      </c>
      <c r="E57" s="15">
        <v>5300</v>
      </c>
      <c r="F57" s="15">
        <v>0</v>
      </c>
      <c r="G57" s="329"/>
    </row>
    <row r="58" spans="1:7" x14ac:dyDescent="0.2">
      <c r="A58" s="8">
        <v>20000000</v>
      </c>
      <c r="B58" s="9" t="s">
        <v>56</v>
      </c>
      <c r="C58" s="10">
        <f t="shared" si="1"/>
        <v>1766000</v>
      </c>
      <c r="D58" s="11">
        <f>D59+D63+D73</f>
        <v>269200</v>
      </c>
      <c r="E58" s="11">
        <v>1496800</v>
      </c>
      <c r="F58" s="11">
        <v>0</v>
      </c>
      <c r="G58" s="329"/>
    </row>
    <row r="59" spans="1:7" x14ac:dyDescent="0.2">
      <c r="A59" s="8">
        <v>21000000</v>
      </c>
      <c r="B59" s="9" t="s">
        <v>57</v>
      </c>
      <c r="C59" s="10">
        <f t="shared" si="1"/>
        <v>30000</v>
      </c>
      <c r="D59" s="11">
        <f>D60</f>
        <v>30000</v>
      </c>
      <c r="E59" s="11">
        <v>0</v>
      </c>
      <c r="F59" s="11">
        <v>0</v>
      </c>
      <c r="G59" s="329"/>
    </row>
    <row r="60" spans="1:7" x14ac:dyDescent="0.2">
      <c r="A60" s="8">
        <v>21080000</v>
      </c>
      <c r="B60" s="9" t="s">
        <v>58</v>
      </c>
      <c r="C60" s="10">
        <f t="shared" si="1"/>
        <v>30000</v>
      </c>
      <c r="D60" s="11">
        <v>30000</v>
      </c>
      <c r="E60" s="11">
        <v>0</v>
      </c>
      <c r="F60" s="11">
        <v>0</v>
      </c>
      <c r="G60" s="327"/>
    </row>
    <row r="61" spans="1:7" x14ac:dyDescent="0.2">
      <c r="A61" s="12">
        <v>21081100</v>
      </c>
      <c r="B61" s="13" t="s">
        <v>59</v>
      </c>
      <c r="C61" s="14">
        <f t="shared" si="1"/>
        <v>30000</v>
      </c>
      <c r="D61" s="15">
        <v>30000</v>
      </c>
      <c r="E61" s="15">
        <v>0</v>
      </c>
      <c r="F61" s="15">
        <v>0</v>
      </c>
      <c r="G61" s="331"/>
    </row>
    <row r="62" spans="1:7" ht="38.25" x14ac:dyDescent="0.2">
      <c r="A62" s="12">
        <v>21081500</v>
      </c>
      <c r="B62" s="13" t="s">
        <v>60</v>
      </c>
      <c r="C62" s="14">
        <f t="shared" si="1"/>
        <v>0</v>
      </c>
      <c r="D62" s="15">
        <v>0</v>
      </c>
      <c r="E62" s="15">
        <v>0</v>
      </c>
      <c r="F62" s="15">
        <v>0</v>
      </c>
      <c r="G62" s="331"/>
    </row>
    <row r="63" spans="1:7" ht="25.5" x14ac:dyDescent="0.2">
      <c r="A63" s="8">
        <v>22000000</v>
      </c>
      <c r="B63" s="9" t="s">
        <v>61</v>
      </c>
      <c r="C63" s="10">
        <f t="shared" si="1"/>
        <v>209200</v>
      </c>
      <c r="D63" s="11">
        <f>D64+D68+D70</f>
        <v>209200</v>
      </c>
      <c r="E63" s="11">
        <v>0</v>
      </c>
      <c r="F63" s="11">
        <v>0</v>
      </c>
      <c r="G63" s="329"/>
    </row>
    <row r="64" spans="1:7" x14ac:dyDescent="0.2">
      <c r="A64" s="8">
        <v>22010000</v>
      </c>
      <c r="B64" s="9" t="s">
        <v>62</v>
      </c>
      <c r="C64" s="10">
        <f t="shared" si="1"/>
        <v>203000</v>
      </c>
      <c r="D64" s="11">
        <f>D65+D66+D67</f>
        <v>203000</v>
      </c>
      <c r="E64" s="11">
        <v>0</v>
      </c>
      <c r="F64" s="11">
        <v>0</v>
      </c>
      <c r="G64" s="329"/>
    </row>
    <row r="65" spans="1:7" ht="38.25" x14ac:dyDescent="0.2">
      <c r="A65" s="12">
        <v>22010300</v>
      </c>
      <c r="B65" s="13" t="s">
        <v>63</v>
      </c>
      <c r="C65" s="14">
        <f t="shared" si="1"/>
        <v>12000</v>
      </c>
      <c r="D65" s="15">
        <v>12000</v>
      </c>
      <c r="E65" s="15">
        <v>0</v>
      </c>
      <c r="F65" s="15">
        <v>0</v>
      </c>
      <c r="G65" s="333"/>
    </row>
    <row r="66" spans="1:7" x14ac:dyDescent="0.2">
      <c r="A66" s="12">
        <v>22012500</v>
      </c>
      <c r="B66" s="13" t="s">
        <v>64</v>
      </c>
      <c r="C66" s="14">
        <f t="shared" si="1"/>
        <v>31000</v>
      </c>
      <c r="D66" s="15">
        <v>31000</v>
      </c>
      <c r="E66" s="15">
        <v>0</v>
      </c>
      <c r="F66" s="15">
        <v>0</v>
      </c>
      <c r="G66" s="333"/>
    </row>
    <row r="67" spans="1:7" ht="25.5" x14ac:dyDescent="0.2">
      <c r="A67" s="12">
        <v>22012600</v>
      </c>
      <c r="B67" s="13" t="s">
        <v>65</v>
      </c>
      <c r="C67" s="14">
        <f t="shared" si="1"/>
        <v>160000</v>
      </c>
      <c r="D67" s="15">
        <v>160000</v>
      </c>
      <c r="E67" s="15">
        <v>0</v>
      </c>
      <c r="F67" s="15">
        <v>0</v>
      </c>
      <c r="G67" s="333"/>
    </row>
    <row r="68" spans="1:7" ht="25.5" x14ac:dyDescent="0.2">
      <c r="A68" s="8">
        <v>22080000</v>
      </c>
      <c r="B68" s="9" t="s">
        <v>66</v>
      </c>
      <c r="C68" s="10">
        <f t="shared" si="1"/>
        <v>3500</v>
      </c>
      <c r="D68" s="11">
        <v>3500</v>
      </c>
      <c r="E68" s="11">
        <v>0</v>
      </c>
      <c r="F68" s="11">
        <v>0</v>
      </c>
      <c r="G68" s="329"/>
    </row>
    <row r="69" spans="1:7" ht="38.25" x14ac:dyDescent="0.2">
      <c r="A69" s="12">
        <v>22080400</v>
      </c>
      <c r="B69" s="13" t="s">
        <v>67</v>
      </c>
      <c r="C69" s="14">
        <f t="shared" si="1"/>
        <v>3500</v>
      </c>
      <c r="D69" s="15">
        <v>3500</v>
      </c>
      <c r="E69" s="15">
        <v>0</v>
      </c>
      <c r="F69" s="15">
        <v>0</v>
      </c>
      <c r="G69" s="333"/>
    </row>
    <row r="70" spans="1:7" x14ac:dyDescent="0.2">
      <c r="A70" s="8">
        <v>22090000</v>
      </c>
      <c r="B70" s="9" t="s">
        <v>68</v>
      </c>
      <c r="C70" s="10">
        <f t="shared" si="1"/>
        <v>2700</v>
      </c>
      <c r="D70" s="11">
        <v>2700</v>
      </c>
      <c r="E70" s="11">
        <v>0</v>
      </c>
      <c r="F70" s="11">
        <v>0</v>
      </c>
      <c r="G70" s="329"/>
    </row>
    <row r="71" spans="1:7" ht="38.25" x14ac:dyDescent="0.2">
      <c r="A71" s="12">
        <v>22090100</v>
      </c>
      <c r="B71" s="13" t="s">
        <v>69</v>
      </c>
      <c r="C71" s="14">
        <f t="shared" si="1"/>
        <v>1400</v>
      </c>
      <c r="D71" s="15">
        <v>1400</v>
      </c>
      <c r="E71" s="15">
        <v>0</v>
      </c>
      <c r="F71" s="15">
        <v>0</v>
      </c>
      <c r="G71" s="333"/>
    </row>
    <row r="72" spans="1:7" ht="35.25" customHeight="1" x14ac:dyDescent="0.2">
      <c r="A72" s="12">
        <v>22090400</v>
      </c>
      <c r="B72" s="13" t="s">
        <v>70</v>
      </c>
      <c r="C72" s="14">
        <f t="shared" si="1"/>
        <v>1300</v>
      </c>
      <c r="D72" s="15">
        <v>1300</v>
      </c>
      <c r="E72" s="15">
        <v>0</v>
      </c>
      <c r="F72" s="15">
        <v>0</v>
      </c>
      <c r="G72" s="333"/>
    </row>
    <row r="73" spans="1:7" x14ac:dyDescent="0.2">
      <c r="A73" s="8">
        <v>24000000</v>
      </c>
      <c r="B73" s="9" t="s">
        <v>71</v>
      </c>
      <c r="C73" s="10">
        <f t="shared" si="1"/>
        <v>30000</v>
      </c>
      <c r="D73" s="11">
        <v>30000</v>
      </c>
      <c r="E73" s="11">
        <v>0</v>
      </c>
      <c r="F73" s="11">
        <v>0</v>
      </c>
      <c r="G73" s="329"/>
    </row>
    <row r="74" spans="1:7" x14ac:dyDescent="0.2">
      <c r="A74" s="8">
        <v>24060000</v>
      </c>
      <c r="B74" s="9" t="s">
        <v>58</v>
      </c>
      <c r="C74" s="10">
        <f t="shared" si="1"/>
        <v>30000</v>
      </c>
      <c r="D74" s="11">
        <v>30000</v>
      </c>
      <c r="E74" s="11">
        <v>0</v>
      </c>
      <c r="F74" s="11">
        <v>0</v>
      </c>
      <c r="G74" s="329"/>
    </row>
    <row r="75" spans="1:7" x14ac:dyDescent="0.2">
      <c r="A75" s="12">
        <v>24060300</v>
      </c>
      <c r="B75" s="13" t="s">
        <v>58</v>
      </c>
      <c r="C75" s="14">
        <f t="shared" si="1"/>
        <v>30000</v>
      </c>
      <c r="D75" s="15">
        <v>30000</v>
      </c>
      <c r="E75" s="15">
        <v>0</v>
      </c>
      <c r="F75" s="15">
        <v>0</v>
      </c>
      <c r="G75" s="333"/>
    </row>
    <row r="76" spans="1:7" ht="60" customHeight="1" x14ac:dyDescent="0.2">
      <c r="A76" s="12">
        <v>24062200</v>
      </c>
      <c r="B76" s="13" t="s">
        <v>72</v>
      </c>
      <c r="C76" s="14">
        <f t="shared" si="1"/>
        <v>0</v>
      </c>
      <c r="D76" s="15">
        <v>0</v>
      </c>
      <c r="E76" s="15">
        <v>0</v>
      </c>
      <c r="F76" s="15">
        <v>0</v>
      </c>
      <c r="G76" s="333"/>
    </row>
    <row r="77" spans="1:7" x14ac:dyDescent="0.2">
      <c r="A77" s="8">
        <v>25000000</v>
      </c>
      <c r="B77" s="9" t="s">
        <v>73</v>
      </c>
      <c r="C77" s="10">
        <f t="shared" si="1"/>
        <v>1496800</v>
      </c>
      <c r="D77" s="11">
        <v>0</v>
      </c>
      <c r="E77" s="11">
        <v>1496800</v>
      </c>
      <c r="F77" s="11">
        <v>0</v>
      </c>
      <c r="G77" s="329"/>
    </row>
    <row r="78" spans="1:7" ht="25.5" x14ac:dyDescent="0.2">
      <c r="A78" s="8">
        <v>25010000</v>
      </c>
      <c r="B78" s="9" t="s">
        <v>74</v>
      </c>
      <c r="C78" s="10">
        <f t="shared" si="1"/>
        <v>1496800</v>
      </c>
      <c r="D78" s="11">
        <v>0</v>
      </c>
      <c r="E78" s="11">
        <v>1496800</v>
      </c>
      <c r="F78" s="11">
        <v>0</v>
      </c>
      <c r="G78" s="329"/>
    </row>
    <row r="79" spans="1:7" ht="25.5" x14ac:dyDescent="0.2">
      <c r="A79" s="12">
        <v>25010100</v>
      </c>
      <c r="B79" s="13" t="s">
        <v>75</v>
      </c>
      <c r="C79" s="14">
        <f t="shared" si="1"/>
        <v>1336800</v>
      </c>
      <c r="D79" s="15">
        <v>0</v>
      </c>
      <c r="E79" s="15">
        <v>1336800</v>
      </c>
      <c r="F79" s="15">
        <v>0</v>
      </c>
      <c r="G79" s="329"/>
    </row>
    <row r="80" spans="1:7" ht="38.25" x14ac:dyDescent="0.2">
      <c r="A80" s="12">
        <v>25010300</v>
      </c>
      <c r="B80" s="13" t="s">
        <v>76</v>
      </c>
      <c r="C80" s="14">
        <f t="shared" si="1"/>
        <v>160000</v>
      </c>
      <c r="D80" s="15">
        <v>0</v>
      </c>
      <c r="E80" s="15">
        <v>160000</v>
      </c>
      <c r="F80" s="15">
        <v>0</v>
      </c>
      <c r="G80" s="329"/>
    </row>
    <row r="81" spans="1:7" x14ac:dyDescent="0.2">
      <c r="A81" s="16"/>
      <c r="B81" s="17" t="s">
        <v>77</v>
      </c>
      <c r="C81" s="10">
        <f t="shared" ref="C81:C91" si="2">D81+E81</f>
        <v>63925240</v>
      </c>
      <c r="D81" s="10">
        <f>D14+D58</f>
        <v>62410040</v>
      </c>
      <c r="E81" s="10">
        <v>1515200</v>
      </c>
      <c r="F81" s="10">
        <v>0</v>
      </c>
      <c r="G81" s="329"/>
    </row>
    <row r="82" spans="1:7" x14ac:dyDescent="0.2">
      <c r="A82" s="8">
        <v>40000000</v>
      </c>
      <c r="B82" s="9" t="s">
        <v>78</v>
      </c>
      <c r="C82" s="10">
        <f t="shared" si="2"/>
        <v>41653400</v>
      </c>
      <c r="D82" s="11">
        <f>D83</f>
        <v>41653400</v>
      </c>
      <c r="E82" s="11">
        <v>0</v>
      </c>
      <c r="F82" s="11">
        <v>0</v>
      </c>
      <c r="G82" s="329"/>
    </row>
    <row r="83" spans="1:7" x14ac:dyDescent="0.2">
      <c r="A83" s="8">
        <v>41000000</v>
      </c>
      <c r="B83" s="9" t="s">
        <v>79</v>
      </c>
      <c r="C83" s="10">
        <f t="shared" si="2"/>
        <v>41653400</v>
      </c>
      <c r="D83" s="11">
        <f>D84+D86</f>
        <v>41653400</v>
      </c>
      <c r="E83" s="11">
        <v>0</v>
      </c>
      <c r="F83" s="11">
        <v>0</v>
      </c>
      <c r="G83" s="329"/>
    </row>
    <row r="84" spans="1:7" x14ac:dyDescent="0.2">
      <c r="A84" s="8"/>
      <c r="B84" s="9"/>
      <c r="C84" s="10"/>
      <c r="D84" s="11">
        <v>13783400</v>
      </c>
      <c r="E84" s="11"/>
      <c r="F84" s="11"/>
      <c r="G84" s="329"/>
    </row>
    <row r="85" spans="1:7" x14ac:dyDescent="0.2">
      <c r="A85" s="314" t="s">
        <v>285</v>
      </c>
      <c r="B85" s="315" t="s">
        <v>286</v>
      </c>
      <c r="C85" s="10"/>
      <c r="D85" s="319">
        <v>13783400</v>
      </c>
      <c r="E85" s="11"/>
      <c r="F85" s="11"/>
      <c r="G85" s="327"/>
    </row>
    <row r="86" spans="1:7" x14ac:dyDescent="0.2">
      <c r="A86" s="8">
        <v>41030000</v>
      </c>
      <c r="B86" s="9" t="s">
        <v>80</v>
      </c>
      <c r="C86" s="10">
        <f t="shared" si="2"/>
        <v>27870000</v>
      </c>
      <c r="D86" s="11">
        <v>27870000</v>
      </c>
      <c r="E86" s="11">
        <v>0</v>
      </c>
      <c r="F86" s="11">
        <v>0</v>
      </c>
      <c r="G86" s="329"/>
    </row>
    <row r="87" spans="1:7" ht="19.5" customHeight="1" x14ac:dyDescent="0.2">
      <c r="A87" s="12">
        <v>41033900</v>
      </c>
      <c r="B87" s="13" t="s">
        <v>81</v>
      </c>
      <c r="C87" s="14">
        <f t="shared" si="2"/>
        <v>27870000</v>
      </c>
      <c r="D87" s="15">
        <v>27870000</v>
      </c>
      <c r="E87" s="15">
        <v>0</v>
      </c>
      <c r="F87" s="15">
        <v>0</v>
      </c>
      <c r="G87" s="327"/>
    </row>
    <row r="88" spans="1:7" x14ac:dyDescent="0.2">
      <c r="A88" s="8">
        <v>41050000</v>
      </c>
      <c r="B88" s="9" t="s">
        <v>82</v>
      </c>
      <c r="C88" s="10"/>
      <c r="D88" s="11"/>
      <c r="E88" s="11"/>
      <c r="F88" s="11"/>
      <c r="G88" s="329"/>
    </row>
    <row r="89" spans="1:7" ht="32.25" customHeight="1" x14ac:dyDescent="0.2">
      <c r="A89" s="12">
        <v>41051000</v>
      </c>
      <c r="B89" s="13" t="s">
        <v>83</v>
      </c>
      <c r="C89" s="14"/>
      <c r="D89" s="15"/>
      <c r="E89" s="182"/>
      <c r="F89" s="15"/>
      <c r="G89" s="329"/>
    </row>
    <row r="90" spans="1:7" ht="38.25" x14ac:dyDescent="0.2">
      <c r="A90" s="12">
        <v>41051200</v>
      </c>
      <c r="B90" s="13" t="s">
        <v>84</v>
      </c>
      <c r="C90" s="14"/>
      <c r="D90" s="15"/>
      <c r="E90" s="183"/>
      <c r="F90" s="15"/>
    </row>
    <row r="91" spans="1:7" x14ac:dyDescent="0.2">
      <c r="A91" s="18" t="s">
        <v>6</v>
      </c>
      <c r="B91" s="17" t="s">
        <v>85</v>
      </c>
      <c r="C91" s="10">
        <f t="shared" si="2"/>
        <v>105578640</v>
      </c>
      <c r="D91" s="10">
        <f>D81+D82</f>
        <v>104063440</v>
      </c>
      <c r="E91" s="10">
        <v>1515200</v>
      </c>
      <c r="F91" s="10">
        <v>0</v>
      </c>
    </row>
    <row r="93" spans="1:7" x14ac:dyDescent="0.2">
      <c r="C93" s="95"/>
    </row>
    <row r="94" spans="1:7" x14ac:dyDescent="0.2">
      <c r="B94" s="19" t="s">
        <v>7</v>
      </c>
      <c r="E94" s="20" t="s">
        <v>10</v>
      </c>
    </row>
  </sheetData>
  <mergeCells count="11">
    <mergeCell ref="C1:F1"/>
    <mergeCell ref="C2:F2"/>
    <mergeCell ref="C3:F3"/>
    <mergeCell ref="A6:F6"/>
    <mergeCell ref="A10:A12"/>
    <mergeCell ref="B10:B12"/>
    <mergeCell ref="C10:C12"/>
    <mergeCell ref="D10:D12"/>
    <mergeCell ref="E10:F10"/>
    <mergeCell ref="E11:E12"/>
    <mergeCell ref="F11:F12"/>
  </mergeCells>
  <conditionalFormatting sqref="A85">
    <cfRule type="expression" dxfId="1" priority="2" stopIfTrue="1">
      <formula>XFD85=1</formula>
    </cfRule>
  </conditionalFormatting>
  <conditionalFormatting sqref="B85">
    <cfRule type="expression" dxfId="0" priority="1" stopIfTrue="1">
      <formula>XFD85=1</formula>
    </cfRule>
  </conditionalFormatting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A6" sqref="A6:A7"/>
    </sheetView>
  </sheetViews>
  <sheetFormatPr defaultRowHeight="12.75" x14ac:dyDescent="0.2"/>
  <cols>
    <col min="1" max="1" width="11.28515625" style="80" customWidth="1"/>
    <col min="2" max="2" width="41" style="80" customWidth="1"/>
    <col min="3" max="3" width="14.7109375" style="80" customWidth="1"/>
    <col min="4" max="4" width="16.5703125" style="80" customWidth="1"/>
    <col min="5" max="5" width="17.42578125" style="80" customWidth="1"/>
    <col min="6" max="6" width="25.42578125" style="80" customWidth="1"/>
    <col min="7" max="16384" width="9.140625" style="80"/>
  </cols>
  <sheetData>
    <row r="1" spans="1:6" x14ac:dyDescent="0.2">
      <c r="A1" s="1"/>
      <c r="B1" s="1"/>
      <c r="C1" s="1"/>
      <c r="D1" s="1" t="s">
        <v>113</v>
      </c>
      <c r="E1" s="1"/>
      <c r="F1" s="1"/>
    </row>
    <row r="2" spans="1:6" ht="12.75" customHeight="1" x14ac:dyDescent="0.2">
      <c r="A2" s="1"/>
      <c r="B2" s="1"/>
      <c r="C2" s="1"/>
      <c r="D2" s="350" t="s">
        <v>351</v>
      </c>
      <c r="E2" s="350"/>
      <c r="F2" s="350"/>
    </row>
    <row r="3" spans="1:6" ht="12.75" customHeight="1" x14ac:dyDescent="0.2">
      <c r="A3" s="1"/>
      <c r="B3" s="1"/>
      <c r="C3" s="1"/>
      <c r="D3" s="276" t="s">
        <v>284</v>
      </c>
      <c r="E3" s="276"/>
      <c r="F3" s="276"/>
    </row>
    <row r="4" spans="1:6" x14ac:dyDescent="0.2">
      <c r="A4" s="1"/>
      <c r="B4" s="1"/>
      <c r="C4" s="1"/>
      <c r="D4" s="104"/>
      <c r="E4" s="104"/>
      <c r="F4" s="104"/>
    </row>
    <row r="5" spans="1:6" ht="25.5" customHeight="1" x14ac:dyDescent="0.2">
      <c r="A5" s="351" t="s">
        <v>343</v>
      </c>
      <c r="B5" s="352"/>
      <c r="C5" s="352"/>
      <c r="D5" s="352"/>
      <c r="E5" s="352"/>
      <c r="F5" s="352"/>
    </row>
    <row r="6" spans="1:6" ht="25.5" customHeight="1" x14ac:dyDescent="0.2">
      <c r="A6" s="336" t="s">
        <v>8</v>
      </c>
      <c r="B6" s="105"/>
      <c r="C6" s="105"/>
      <c r="D6" s="105"/>
      <c r="E6" s="105"/>
      <c r="F6" s="105"/>
    </row>
    <row r="7" spans="1:6" x14ac:dyDescent="0.2">
      <c r="A7" s="337" t="s">
        <v>115</v>
      </c>
      <c r="B7" s="1"/>
      <c r="C7" s="1"/>
      <c r="D7" s="1"/>
      <c r="E7" s="1"/>
      <c r="F7" s="110" t="s">
        <v>13</v>
      </c>
    </row>
    <row r="8" spans="1:6" x14ac:dyDescent="0.2">
      <c r="A8" s="353" t="s">
        <v>14</v>
      </c>
      <c r="B8" s="353" t="s">
        <v>299</v>
      </c>
      <c r="C8" s="354" t="s">
        <v>1</v>
      </c>
      <c r="D8" s="353" t="s">
        <v>2</v>
      </c>
      <c r="E8" s="353" t="s">
        <v>3</v>
      </c>
      <c r="F8" s="353"/>
    </row>
    <row r="9" spans="1:6" x14ac:dyDescent="0.2">
      <c r="A9" s="353"/>
      <c r="B9" s="353"/>
      <c r="C9" s="353"/>
      <c r="D9" s="353"/>
      <c r="E9" s="353" t="s">
        <v>4</v>
      </c>
      <c r="F9" s="353" t="s">
        <v>5</v>
      </c>
    </row>
    <row r="10" spans="1:6" x14ac:dyDescent="0.2">
      <c r="A10" s="353"/>
      <c r="B10" s="353"/>
      <c r="C10" s="353"/>
      <c r="D10" s="353"/>
      <c r="E10" s="353"/>
      <c r="F10" s="353"/>
    </row>
    <row r="11" spans="1:6" x14ac:dyDescent="0.2">
      <c r="A11" s="111">
        <v>1</v>
      </c>
      <c r="B11" s="111">
        <v>2</v>
      </c>
      <c r="C11" s="279">
        <v>3</v>
      </c>
      <c r="D11" s="111">
        <v>4</v>
      </c>
      <c r="E11" s="111">
        <v>5</v>
      </c>
      <c r="F11" s="111">
        <v>6</v>
      </c>
    </row>
    <row r="12" spans="1:6" ht="21" customHeight="1" x14ac:dyDescent="0.2">
      <c r="A12" s="347" t="s">
        <v>300</v>
      </c>
      <c r="B12" s="348"/>
      <c r="C12" s="348"/>
      <c r="D12" s="348"/>
      <c r="E12" s="348"/>
      <c r="F12" s="349"/>
    </row>
    <row r="13" spans="1:6" x14ac:dyDescent="0.2">
      <c r="A13" s="114">
        <v>200000</v>
      </c>
      <c r="B13" s="115" t="s">
        <v>301</v>
      </c>
      <c r="C13" s="280">
        <f t="shared" ref="C13:C23" si="0">D13+E13</f>
        <v>0</v>
      </c>
      <c r="D13" s="281">
        <v>-3000000</v>
      </c>
      <c r="E13" s="281">
        <v>3000000</v>
      </c>
      <c r="F13" s="281">
        <v>3000000</v>
      </c>
    </row>
    <row r="14" spans="1:6" x14ac:dyDescent="0.2">
      <c r="A14" s="114">
        <v>203000</v>
      </c>
      <c r="B14" s="115" t="s">
        <v>302</v>
      </c>
      <c r="C14" s="280">
        <f t="shared" si="0"/>
        <v>0</v>
      </c>
      <c r="D14" s="281">
        <v>0</v>
      </c>
      <c r="E14" s="281">
        <v>0</v>
      </c>
      <c r="F14" s="281">
        <v>0</v>
      </c>
    </row>
    <row r="15" spans="1:6" x14ac:dyDescent="0.2">
      <c r="A15" s="282">
        <v>203410</v>
      </c>
      <c r="B15" s="119" t="s">
        <v>303</v>
      </c>
      <c r="C15" s="283">
        <f t="shared" si="0"/>
        <v>0</v>
      </c>
      <c r="D15" s="284">
        <v>0</v>
      </c>
      <c r="E15" s="284">
        <v>0</v>
      </c>
      <c r="F15" s="284">
        <v>0</v>
      </c>
    </row>
    <row r="16" spans="1:6" ht="25.5" x14ac:dyDescent="0.2">
      <c r="A16" s="114">
        <v>205000</v>
      </c>
      <c r="B16" s="115" t="s">
        <v>304</v>
      </c>
      <c r="C16" s="280">
        <f t="shared" si="0"/>
        <v>0</v>
      </c>
      <c r="D16" s="281">
        <v>0</v>
      </c>
      <c r="E16" s="281">
        <v>0</v>
      </c>
      <c r="F16" s="281">
        <v>0</v>
      </c>
    </row>
    <row r="17" spans="1:6" x14ac:dyDescent="0.2">
      <c r="A17" s="282">
        <v>205100</v>
      </c>
      <c r="B17" s="119" t="s">
        <v>305</v>
      </c>
      <c r="C17" s="283">
        <v>0</v>
      </c>
      <c r="D17" s="284">
        <v>0</v>
      </c>
      <c r="E17" s="284">
        <v>0</v>
      </c>
      <c r="F17" s="284">
        <v>0</v>
      </c>
    </row>
    <row r="18" spans="1:6" x14ac:dyDescent="0.2">
      <c r="A18" s="282">
        <v>205200</v>
      </c>
      <c r="B18" s="119" t="s">
        <v>306</v>
      </c>
      <c r="C18" s="283">
        <v>0</v>
      </c>
      <c r="D18" s="284">
        <v>0</v>
      </c>
      <c r="E18" s="284">
        <v>0</v>
      </c>
      <c r="F18" s="284">
        <v>0</v>
      </c>
    </row>
    <row r="19" spans="1:6" ht="25.5" x14ac:dyDescent="0.2">
      <c r="A19" s="114">
        <v>208000</v>
      </c>
      <c r="B19" s="115" t="s">
        <v>307</v>
      </c>
      <c r="C19" s="280">
        <f t="shared" si="0"/>
        <v>0</v>
      </c>
      <c r="D19" s="281">
        <v>-3000000</v>
      </c>
      <c r="E19" s="281">
        <v>3000000</v>
      </c>
      <c r="F19" s="281">
        <v>3000000</v>
      </c>
    </row>
    <row r="20" spans="1:6" x14ac:dyDescent="0.2">
      <c r="A20" s="282">
        <v>208100</v>
      </c>
      <c r="B20" s="119" t="s">
        <v>305</v>
      </c>
      <c r="C20" s="283">
        <f t="shared" si="0"/>
        <v>0</v>
      </c>
      <c r="D20" s="284">
        <v>0</v>
      </c>
      <c r="E20" s="284">
        <v>0</v>
      </c>
      <c r="F20" s="284">
        <v>0</v>
      </c>
    </row>
    <row r="21" spans="1:6" x14ac:dyDescent="0.2">
      <c r="A21" s="282">
        <v>208200</v>
      </c>
      <c r="B21" s="119" t="s">
        <v>306</v>
      </c>
      <c r="C21" s="283">
        <f t="shared" si="0"/>
        <v>0</v>
      </c>
      <c r="D21" s="284">
        <v>0</v>
      </c>
      <c r="E21" s="284">
        <v>0</v>
      </c>
      <c r="F21" s="284">
        <v>0</v>
      </c>
    </row>
    <row r="22" spans="1:6" ht="38.25" x14ac:dyDescent="0.2">
      <c r="A22" s="282">
        <v>208400</v>
      </c>
      <c r="B22" s="119" t="s">
        <v>308</v>
      </c>
      <c r="C22" s="283">
        <f t="shared" si="0"/>
        <v>0</v>
      </c>
      <c r="D22" s="284">
        <v>-3000000</v>
      </c>
      <c r="E22" s="284">
        <v>3000000</v>
      </c>
      <c r="F22" s="284">
        <v>3000000</v>
      </c>
    </row>
    <row r="23" spans="1:6" x14ac:dyDescent="0.2">
      <c r="A23" s="285" t="s">
        <v>6</v>
      </c>
      <c r="B23" s="286" t="s">
        <v>309</v>
      </c>
      <c r="C23" s="280">
        <f t="shared" si="0"/>
        <v>0</v>
      </c>
      <c r="D23" s="280">
        <v>-3350000</v>
      </c>
      <c r="E23" s="280">
        <v>3350000</v>
      </c>
      <c r="F23" s="280">
        <v>3350000</v>
      </c>
    </row>
    <row r="24" spans="1:6" ht="21" customHeight="1" x14ac:dyDescent="0.2">
      <c r="A24" s="347" t="s">
        <v>310</v>
      </c>
      <c r="B24" s="348"/>
      <c r="C24" s="348"/>
      <c r="D24" s="348"/>
      <c r="E24" s="348"/>
      <c r="F24" s="349"/>
    </row>
    <row r="25" spans="1:6" x14ac:dyDescent="0.2">
      <c r="A25" s="114">
        <v>600000</v>
      </c>
      <c r="B25" s="115" t="s">
        <v>311</v>
      </c>
      <c r="C25" s="280">
        <f t="shared" ref="C25:C30" si="1">D25+E25</f>
        <v>0</v>
      </c>
      <c r="D25" s="281">
        <v>-3000000</v>
      </c>
      <c r="E25" s="281">
        <v>3000000</v>
      </c>
      <c r="F25" s="281">
        <v>3000000</v>
      </c>
    </row>
    <row r="26" spans="1:6" x14ac:dyDescent="0.2">
      <c r="A26" s="114">
        <v>602000</v>
      </c>
      <c r="B26" s="115" t="s">
        <v>312</v>
      </c>
      <c r="C26" s="280">
        <f t="shared" si="1"/>
        <v>0</v>
      </c>
      <c r="D26" s="281">
        <v>-3000000</v>
      </c>
      <c r="E26" s="281">
        <v>3000000</v>
      </c>
      <c r="F26" s="281">
        <v>3000000</v>
      </c>
    </row>
    <row r="27" spans="1:6" x14ac:dyDescent="0.2">
      <c r="A27" s="282">
        <v>602100</v>
      </c>
      <c r="B27" s="119" t="s">
        <v>305</v>
      </c>
      <c r="C27" s="283">
        <f t="shared" si="1"/>
        <v>0</v>
      </c>
      <c r="D27" s="284">
        <v>0</v>
      </c>
      <c r="E27" s="284">
        <v>0</v>
      </c>
      <c r="F27" s="284">
        <v>0</v>
      </c>
    </row>
    <row r="28" spans="1:6" x14ac:dyDescent="0.2">
      <c r="A28" s="282">
        <v>602200</v>
      </c>
      <c r="B28" s="119" t="s">
        <v>306</v>
      </c>
      <c r="C28" s="283">
        <f t="shared" si="1"/>
        <v>0</v>
      </c>
      <c r="D28" s="284">
        <v>0</v>
      </c>
      <c r="E28" s="284">
        <v>0</v>
      </c>
      <c r="F28" s="284">
        <v>0</v>
      </c>
    </row>
    <row r="29" spans="1:6" ht="38.25" x14ac:dyDescent="0.2">
      <c r="A29" s="282">
        <v>602400</v>
      </c>
      <c r="B29" s="119" t="s">
        <v>308</v>
      </c>
      <c r="C29" s="283">
        <f t="shared" si="1"/>
        <v>0</v>
      </c>
      <c r="D29" s="284">
        <v>-3350000</v>
      </c>
      <c r="E29" s="284">
        <v>3350000</v>
      </c>
      <c r="F29" s="284">
        <v>3350000</v>
      </c>
    </row>
    <row r="30" spans="1:6" x14ac:dyDescent="0.2">
      <c r="A30" s="285" t="s">
        <v>6</v>
      </c>
      <c r="B30" s="286" t="s">
        <v>309</v>
      </c>
      <c r="C30" s="280">
        <f t="shared" si="1"/>
        <v>0</v>
      </c>
      <c r="D30" s="280">
        <v>-3000000</v>
      </c>
      <c r="E30" s="280">
        <v>3000000</v>
      </c>
      <c r="F30" s="280">
        <v>3000000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03" t="s">
        <v>7</v>
      </c>
      <c r="C33" s="1"/>
      <c r="D33" s="1"/>
      <c r="E33" s="103" t="s">
        <v>313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4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tabSelected="1" zoomScaleNormal="100" workbookViewId="0">
      <selection activeCell="D50" sqref="D50"/>
    </sheetView>
  </sheetViews>
  <sheetFormatPr defaultRowHeight="12.75" x14ac:dyDescent="0.2"/>
  <cols>
    <col min="1" max="1" width="12.5703125" style="185" customWidth="1"/>
    <col min="2" max="3" width="10.42578125" style="185" customWidth="1"/>
    <col min="4" max="4" width="39.5703125" style="185" customWidth="1"/>
    <col min="5" max="5" width="14.140625" style="185" customWidth="1"/>
    <col min="6" max="6" width="13.85546875" style="185" customWidth="1"/>
    <col min="7" max="7" width="14.7109375" style="185" customWidth="1"/>
    <col min="8" max="8" width="14" style="185" customWidth="1"/>
    <col min="9" max="9" width="11.85546875" style="185" customWidth="1"/>
    <col min="10" max="10" width="13" style="185" customWidth="1"/>
    <col min="11" max="14" width="11.85546875" style="185" customWidth="1"/>
    <col min="15" max="15" width="12.42578125" style="185" customWidth="1"/>
    <col min="16" max="16" width="17.42578125" style="185" customWidth="1"/>
    <col min="17" max="17" width="16.7109375" style="185" customWidth="1"/>
    <col min="18" max="18" width="10" style="185" bestFit="1" customWidth="1"/>
    <col min="19" max="16384" width="9.140625" style="185"/>
  </cols>
  <sheetData>
    <row r="1" spans="1:16" x14ac:dyDescent="0.2">
      <c r="L1" s="186" t="s">
        <v>113</v>
      </c>
    </row>
    <row r="2" spans="1:16" x14ac:dyDescent="0.2">
      <c r="L2" s="358" t="s">
        <v>296</v>
      </c>
      <c r="M2" s="359"/>
      <c r="N2" s="359"/>
      <c r="O2" s="359"/>
      <c r="P2" s="359"/>
    </row>
    <row r="3" spans="1:16" ht="13.5" customHeight="1" x14ac:dyDescent="0.2">
      <c r="L3" s="187" t="s">
        <v>284</v>
      </c>
      <c r="M3" s="187"/>
      <c r="N3" s="187"/>
      <c r="O3" s="187"/>
      <c r="P3" s="187"/>
    </row>
    <row r="4" spans="1:16" ht="13.5" customHeight="1" x14ac:dyDescent="0.2">
      <c r="L4" s="360"/>
      <c r="M4" s="360"/>
      <c r="N4" s="360"/>
      <c r="O4" s="360"/>
      <c r="P4" s="360"/>
    </row>
    <row r="6" spans="1:16" x14ac:dyDescent="0.2">
      <c r="A6" s="361" t="s">
        <v>114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</row>
    <row r="7" spans="1:16" x14ac:dyDescent="0.2">
      <c r="A7" s="361" t="s">
        <v>290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</row>
    <row r="8" spans="1:16" x14ac:dyDescent="0.2">
      <c r="A8" s="335" t="s">
        <v>8</v>
      </c>
      <c r="B8" s="188"/>
      <c r="C8" s="188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188"/>
      <c r="P8" s="188"/>
    </row>
    <row r="9" spans="1:16" x14ac:dyDescent="0.2">
      <c r="A9" s="334" t="s">
        <v>115</v>
      </c>
      <c r="G9" s="189"/>
      <c r="H9" s="189"/>
      <c r="P9" s="190" t="s">
        <v>116</v>
      </c>
    </row>
    <row r="10" spans="1:16" x14ac:dyDescent="0.2">
      <c r="A10" s="363" t="s">
        <v>117</v>
      </c>
      <c r="B10" s="363" t="s">
        <v>118</v>
      </c>
      <c r="C10" s="363" t="s">
        <v>119</v>
      </c>
      <c r="D10" s="355" t="s">
        <v>120</v>
      </c>
      <c r="E10" s="355" t="s">
        <v>2</v>
      </c>
      <c r="F10" s="355"/>
      <c r="G10" s="355"/>
      <c r="H10" s="355"/>
      <c r="I10" s="355"/>
      <c r="J10" s="355" t="s">
        <v>3</v>
      </c>
      <c r="K10" s="355"/>
      <c r="L10" s="355"/>
      <c r="M10" s="355"/>
      <c r="N10" s="355"/>
      <c r="O10" s="355"/>
      <c r="P10" s="357" t="s">
        <v>121</v>
      </c>
    </row>
    <row r="11" spans="1:16" x14ac:dyDescent="0.2">
      <c r="A11" s="355"/>
      <c r="B11" s="355"/>
      <c r="C11" s="355"/>
      <c r="D11" s="355"/>
      <c r="E11" s="357" t="s">
        <v>4</v>
      </c>
      <c r="F11" s="355" t="s">
        <v>122</v>
      </c>
      <c r="G11" s="355" t="s">
        <v>123</v>
      </c>
      <c r="H11" s="355"/>
      <c r="I11" s="355" t="s">
        <v>124</v>
      </c>
      <c r="J11" s="357" t="s">
        <v>4</v>
      </c>
      <c r="K11" s="355" t="s">
        <v>5</v>
      </c>
      <c r="L11" s="355" t="s">
        <v>122</v>
      </c>
      <c r="M11" s="355" t="s">
        <v>123</v>
      </c>
      <c r="N11" s="355"/>
      <c r="O11" s="355" t="s">
        <v>124</v>
      </c>
      <c r="P11" s="355"/>
    </row>
    <row r="12" spans="1:16" x14ac:dyDescent="0.2">
      <c r="A12" s="355"/>
      <c r="B12" s="355"/>
      <c r="C12" s="355"/>
      <c r="D12" s="355"/>
      <c r="E12" s="355"/>
      <c r="F12" s="355"/>
      <c r="G12" s="355" t="s">
        <v>125</v>
      </c>
      <c r="H12" s="355" t="s">
        <v>126</v>
      </c>
      <c r="I12" s="355"/>
      <c r="J12" s="355"/>
      <c r="K12" s="355"/>
      <c r="L12" s="355"/>
      <c r="M12" s="355" t="s">
        <v>125</v>
      </c>
      <c r="N12" s="355" t="s">
        <v>126</v>
      </c>
      <c r="O12" s="355"/>
      <c r="P12" s="355"/>
    </row>
    <row r="13" spans="1:16" ht="44.25" customHeight="1" x14ac:dyDescent="0.2">
      <c r="A13" s="355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</row>
    <row r="14" spans="1:16" x14ac:dyDescent="0.2">
      <c r="A14" s="191">
        <v>1</v>
      </c>
      <c r="B14" s="191">
        <v>2</v>
      </c>
      <c r="C14" s="191">
        <v>3</v>
      </c>
      <c r="D14" s="191">
        <v>4</v>
      </c>
      <c r="E14" s="192">
        <v>5</v>
      </c>
      <c r="F14" s="191">
        <v>6</v>
      </c>
      <c r="G14" s="191">
        <v>7</v>
      </c>
      <c r="H14" s="191">
        <v>8</v>
      </c>
      <c r="I14" s="191">
        <v>9</v>
      </c>
      <c r="J14" s="192">
        <v>10</v>
      </c>
      <c r="K14" s="191">
        <v>11</v>
      </c>
      <c r="L14" s="191">
        <v>12</v>
      </c>
      <c r="M14" s="191">
        <v>13</v>
      </c>
      <c r="N14" s="191">
        <v>14</v>
      </c>
      <c r="O14" s="191">
        <v>15</v>
      </c>
      <c r="P14" s="192">
        <v>16</v>
      </c>
    </row>
    <row r="15" spans="1:16" x14ac:dyDescent="0.2">
      <c r="A15" s="193" t="s">
        <v>127</v>
      </c>
      <c r="B15" s="194"/>
      <c r="C15" s="195"/>
      <c r="D15" s="196" t="s">
        <v>128</v>
      </c>
      <c r="E15" s="197">
        <f>E16</f>
        <v>12545700</v>
      </c>
      <c r="F15" s="198">
        <f>F16</f>
        <v>12545700</v>
      </c>
      <c r="G15" s="198">
        <f>G16</f>
        <v>8079100</v>
      </c>
      <c r="H15" s="198">
        <f>H16</f>
        <v>1460200</v>
      </c>
      <c r="I15" s="198">
        <v>0</v>
      </c>
      <c r="J15" s="197">
        <f>J16</f>
        <v>50000</v>
      </c>
      <c r="K15" s="198">
        <v>0</v>
      </c>
      <c r="L15" s="198">
        <f>L16</f>
        <v>50000</v>
      </c>
      <c r="M15" s="198">
        <v>0</v>
      </c>
      <c r="N15" s="198">
        <v>0</v>
      </c>
      <c r="O15" s="198">
        <v>0</v>
      </c>
      <c r="P15" s="197">
        <f t="shared" ref="P15:P66" si="0">E15+J15</f>
        <v>12595700</v>
      </c>
    </row>
    <row r="16" spans="1:16" ht="87.75" customHeight="1" x14ac:dyDescent="0.2">
      <c r="A16" s="199" t="s">
        <v>129</v>
      </c>
      <c r="B16" s="200"/>
      <c r="C16" s="201"/>
      <c r="D16" s="202" t="s">
        <v>130</v>
      </c>
      <c r="E16" s="203">
        <f>E17+E18+E19+E20+E22</f>
        <v>12545700</v>
      </c>
      <c r="F16" s="203">
        <f>F17+F18+F19+F20+F22</f>
        <v>12545700</v>
      </c>
      <c r="G16" s="203">
        <f>G17+G18+G19+G20+G22</f>
        <v>8079100</v>
      </c>
      <c r="H16" s="203">
        <f>H17+H18+H19+H20+H22</f>
        <v>1460200</v>
      </c>
      <c r="I16" s="203">
        <f>I17</f>
        <v>0</v>
      </c>
      <c r="J16" s="203">
        <f>J17+J20+J22</f>
        <v>50000</v>
      </c>
      <c r="K16" s="203">
        <f>K17+K20+K22</f>
        <v>0</v>
      </c>
      <c r="L16" s="203">
        <f>L17</f>
        <v>50000</v>
      </c>
      <c r="M16" s="203">
        <f>M17</f>
        <v>0</v>
      </c>
      <c r="N16" s="203">
        <f>N17</f>
        <v>0</v>
      </c>
      <c r="O16" s="203"/>
      <c r="P16" s="203">
        <f t="shared" si="0"/>
        <v>12595700</v>
      </c>
    </row>
    <row r="17" spans="1:18" ht="63.75" x14ac:dyDescent="0.2">
      <c r="A17" s="204" t="s">
        <v>131</v>
      </c>
      <c r="B17" s="204" t="s">
        <v>132</v>
      </c>
      <c r="C17" s="205" t="s">
        <v>133</v>
      </c>
      <c r="D17" s="206" t="s">
        <v>134</v>
      </c>
      <c r="E17" s="207">
        <f>F17</f>
        <v>12241300</v>
      </c>
      <c r="F17" s="208">
        <v>12241300</v>
      </c>
      <c r="G17" s="208">
        <v>8079100</v>
      </c>
      <c r="H17" s="208">
        <v>1460200</v>
      </c>
      <c r="I17" s="208"/>
      <c r="J17" s="209">
        <v>50000</v>
      </c>
      <c r="K17" s="208"/>
      <c r="L17" s="208">
        <v>50000</v>
      </c>
      <c r="M17" s="208"/>
      <c r="N17" s="208"/>
      <c r="O17" s="208"/>
      <c r="P17" s="209">
        <f>E17+J17</f>
        <v>12291300</v>
      </c>
      <c r="Q17" s="210"/>
    </row>
    <row r="18" spans="1:18" ht="25.5" x14ac:dyDescent="0.2">
      <c r="A18" s="214" t="s">
        <v>146</v>
      </c>
      <c r="B18" s="214">
        <v>3112</v>
      </c>
      <c r="C18" s="215" t="s">
        <v>147</v>
      </c>
      <c r="D18" s="211" t="s">
        <v>148</v>
      </c>
      <c r="E18" s="212">
        <f>F18</f>
        <v>40000</v>
      </c>
      <c r="F18" s="213">
        <v>40000</v>
      </c>
      <c r="G18" s="208"/>
      <c r="H18" s="208"/>
      <c r="I18" s="208"/>
      <c r="J18" s="209"/>
      <c r="K18" s="208"/>
      <c r="L18" s="208"/>
      <c r="M18" s="208"/>
      <c r="N18" s="208"/>
      <c r="O18" s="208"/>
      <c r="P18" s="209">
        <f t="shared" ref="P18:P38" si="1">E18+J18</f>
        <v>40000</v>
      </c>
    </row>
    <row r="19" spans="1:18" ht="30.75" customHeight="1" x14ac:dyDescent="0.2">
      <c r="A19" s="204" t="s">
        <v>154</v>
      </c>
      <c r="B19" s="214">
        <v>7680</v>
      </c>
      <c r="C19" s="215" t="s">
        <v>155</v>
      </c>
      <c r="D19" s="211" t="s">
        <v>156</v>
      </c>
      <c r="E19" s="212">
        <v>14400</v>
      </c>
      <c r="F19" s="213">
        <v>14400</v>
      </c>
      <c r="G19" s="213"/>
      <c r="H19" s="213"/>
      <c r="I19" s="208"/>
      <c r="J19" s="209"/>
      <c r="K19" s="208"/>
      <c r="L19" s="208"/>
      <c r="M19" s="208"/>
      <c r="N19" s="208"/>
      <c r="O19" s="208"/>
      <c r="P19" s="209">
        <f t="shared" si="1"/>
        <v>14400</v>
      </c>
    </row>
    <row r="20" spans="1:18" ht="30.75" customHeight="1" x14ac:dyDescent="0.2">
      <c r="A20" s="217" t="s">
        <v>157</v>
      </c>
      <c r="B20" s="214">
        <v>8110</v>
      </c>
      <c r="C20" s="215" t="s">
        <v>158</v>
      </c>
      <c r="D20" s="211" t="s">
        <v>159</v>
      </c>
      <c r="E20" s="212">
        <v>200000</v>
      </c>
      <c r="F20" s="213">
        <v>200000</v>
      </c>
      <c r="G20" s="213"/>
      <c r="H20" s="213"/>
      <c r="I20" s="208"/>
      <c r="J20" s="209"/>
      <c r="K20" s="208"/>
      <c r="L20" s="208"/>
      <c r="M20" s="208"/>
      <c r="N20" s="208"/>
      <c r="O20" s="208"/>
      <c r="P20" s="209">
        <f t="shared" si="1"/>
        <v>200000</v>
      </c>
      <c r="Q20" s="218"/>
      <c r="R20" s="210"/>
    </row>
    <row r="21" spans="1:18" ht="52.5" customHeight="1" x14ac:dyDescent="0.2">
      <c r="A21" s="217"/>
      <c r="B21" s="214"/>
      <c r="C21" s="215"/>
      <c r="D21" s="211" t="s">
        <v>160</v>
      </c>
      <c r="E21" s="212"/>
      <c r="F21" s="213"/>
      <c r="G21" s="213"/>
      <c r="H21" s="213"/>
      <c r="I21" s="208"/>
      <c r="J21" s="209"/>
      <c r="K21" s="208"/>
      <c r="L21" s="208"/>
      <c r="M21" s="208"/>
      <c r="N21" s="208"/>
      <c r="O21" s="208"/>
      <c r="P21" s="209">
        <f t="shared" si="1"/>
        <v>0</v>
      </c>
    </row>
    <row r="22" spans="1:18" ht="24.75" customHeight="1" x14ac:dyDescent="0.2">
      <c r="A22" s="217" t="s">
        <v>161</v>
      </c>
      <c r="B22" s="214">
        <v>8240</v>
      </c>
      <c r="C22" s="215" t="s">
        <v>162</v>
      </c>
      <c r="D22" s="211" t="s">
        <v>163</v>
      </c>
      <c r="E22" s="212">
        <v>50000</v>
      </c>
      <c r="F22" s="213">
        <v>50000</v>
      </c>
      <c r="G22" s="213"/>
      <c r="H22" s="213"/>
      <c r="I22" s="208"/>
      <c r="J22" s="209"/>
      <c r="K22" s="208"/>
      <c r="L22" s="208"/>
      <c r="M22" s="208"/>
      <c r="N22" s="208"/>
      <c r="O22" s="208"/>
      <c r="P22" s="209">
        <f t="shared" si="1"/>
        <v>50000</v>
      </c>
      <c r="Q22" s="219"/>
      <c r="R22" s="186"/>
    </row>
    <row r="23" spans="1:18" ht="52.5" customHeight="1" x14ac:dyDescent="0.2">
      <c r="A23" s="217"/>
      <c r="B23" s="214"/>
      <c r="C23" s="215"/>
      <c r="D23" s="211" t="s">
        <v>164</v>
      </c>
      <c r="E23" s="212"/>
      <c r="F23" s="213"/>
      <c r="G23" s="213"/>
      <c r="H23" s="213"/>
      <c r="I23" s="208"/>
      <c r="J23" s="209"/>
      <c r="K23" s="208"/>
      <c r="L23" s="208"/>
      <c r="M23" s="208"/>
      <c r="N23" s="208"/>
      <c r="O23" s="208"/>
      <c r="P23" s="209">
        <f t="shared" si="1"/>
        <v>0</v>
      </c>
    </row>
    <row r="24" spans="1:18" x14ac:dyDescent="0.2">
      <c r="A24" s="199" t="s">
        <v>165</v>
      </c>
      <c r="B24" s="199"/>
      <c r="C24" s="201"/>
      <c r="D24" s="202" t="s">
        <v>166</v>
      </c>
      <c r="E24" s="203">
        <f>E25</f>
        <v>71365500</v>
      </c>
      <c r="F24" s="203">
        <f>F25</f>
        <v>71365500</v>
      </c>
      <c r="G24" s="203">
        <f>G25</f>
        <v>44824100</v>
      </c>
      <c r="H24" s="203">
        <f>H25</f>
        <v>12534900</v>
      </c>
      <c r="I24" s="203">
        <v>0</v>
      </c>
      <c r="J24" s="203">
        <f>J25</f>
        <v>2356800</v>
      </c>
      <c r="K24" s="203">
        <f>K25</f>
        <v>1000000</v>
      </c>
      <c r="L24" s="203">
        <f>L25</f>
        <v>1356800</v>
      </c>
      <c r="M24" s="203">
        <v>0</v>
      </c>
      <c r="N24" s="203">
        <v>0</v>
      </c>
      <c r="O24" s="203">
        <f>O25</f>
        <v>0</v>
      </c>
      <c r="P24" s="203">
        <f t="shared" si="1"/>
        <v>73722300</v>
      </c>
    </row>
    <row r="25" spans="1:18" x14ac:dyDescent="0.2">
      <c r="A25" s="193" t="s">
        <v>167</v>
      </c>
      <c r="B25" s="193"/>
      <c r="C25" s="195"/>
      <c r="D25" s="196" t="s">
        <v>168</v>
      </c>
      <c r="E25" s="197">
        <f>E26+E27+E28+E29+E30+E31+E32+E33+E34+E35+E36</f>
        <v>71365500</v>
      </c>
      <c r="F25" s="198">
        <f>F26+F27+F28+F29+F30+F31+F32+F33+F34+F35+F36</f>
        <v>71365500</v>
      </c>
      <c r="G25" s="198">
        <f>G26+G27+G28+G29+G30+G31+G32+G33+G34+G35+G36</f>
        <v>44824100</v>
      </c>
      <c r="H25" s="198">
        <f>H26+H27+H28+H29+H30+H31+H32+H33+H34+H35+H36</f>
        <v>12534900</v>
      </c>
      <c r="I25" s="198">
        <v>0</v>
      </c>
      <c r="J25" s="197">
        <f>J26+J27+J28+J29+J30+J31+J32+J33+J34+J35+J36</f>
        <v>2356800</v>
      </c>
      <c r="K25" s="198">
        <f>K26+K27+K28+K29+K30+K31+K32+K33+K34+K35+K36</f>
        <v>1000000</v>
      </c>
      <c r="L25" s="198">
        <f>L26+L27+L28+L29+L30+L31+L32+L33+L34+L35+L36</f>
        <v>1356800</v>
      </c>
      <c r="M25" s="198">
        <v>0</v>
      </c>
      <c r="N25" s="198">
        <v>0</v>
      </c>
      <c r="O25" s="198">
        <f>O26+O27+O28+O29+O30+O31+O32+O33+O34+O35+O36</f>
        <v>0</v>
      </c>
      <c r="P25" s="197">
        <f t="shared" si="1"/>
        <v>73722300</v>
      </c>
    </row>
    <row r="26" spans="1:18" ht="38.25" x14ac:dyDescent="0.2">
      <c r="A26" s="204" t="s">
        <v>169</v>
      </c>
      <c r="B26" s="204" t="s">
        <v>170</v>
      </c>
      <c r="C26" s="205" t="s">
        <v>133</v>
      </c>
      <c r="D26" s="206" t="s">
        <v>171</v>
      </c>
      <c r="E26" s="209">
        <v>3150100</v>
      </c>
      <c r="F26" s="208">
        <v>3150100</v>
      </c>
      <c r="G26" s="208">
        <v>2339000</v>
      </c>
      <c r="H26" s="208">
        <v>66200</v>
      </c>
      <c r="I26" s="208"/>
      <c r="J26" s="209"/>
      <c r="K26" s="208"/>
      <c r="L26" s="208"/>
      <c r="M26" s="208"/>
      <c r="N26" s="208"/>
      <c r="O26" s="208"/>
      <c r="P26" s="209">
        <f t="shared" si="1"/>
        <v>3150100</v>
      </c>
      <c r="Q26" s="221"/>
    </row>
    <row r="27" spans="1:18" x14ac:dyDescent="0.2">
      <c r="A27" s="204" t="s">
        <v>172</v>
      </c>
      <c r="B27" s="204" t="s">
        <v>173</v>
      </c>
      <c r="C27" s="205" t="s">
        <v>174</v>
      </c>
      <c r="D27" s="206" t="s">
        <v>175</v>
      </c>
      <c r="E27" s="320">
        <v>14075500</v>
      </c>
      <c r="F27" s="208">
        <v>14075500</v>
      </c>
      <c r="G27" s="208">
        <v>7800000</v>
      </c>
      <c r="H27" s="208">
        <v>3365000</v>
      </c>
      <c r="I27" s="208"/>
      <c r="J27" s="209">
        <v>604000</v>
      </c>
      <c r="K27" s="208"/>
      <c r="L27" s="208">
        <v>604000</v>
      </c>
      <c r="M27" s="208"/>
      <c r="N27" s="208"/>
      <c r="O27" s="208"/>
      <c r="P27" s="209">
        <f t="shared" si="1"/>
        <v>14679500</v>
      </c>
      <c r="Q27" s="218"/>
    </row>
    <row r="28" spans="1:18" ht="25.5" x14ac:dyDescent="0.2">
      <c r="A28" s="204" t="s">
        <v>176</v>
      </c>
      <c r="B28" s="204" t="s">
        <v>177</v>
      </c>
      <c r="C28" s="205" t="s">
        <v>178</v>
      </c>
      <c r="D28" s="206" t="s">
        <v>179</v>
      </c>
      <c r="E28" s="209">
        <v>15931800</v>
      </c>
      <c r="F28" s="208">
        <v>15931800</v>
      </c>
      <c r="G28" s="208">
        <v>6615000</v>
      </c>
      <c r="H28" s="208">
        <v>5707800</v>
      </c>
      <c r="I28" s="208"/>
      <c r="J28" s="209">
        <f>K28+L28</f>
        <v>1621000</v>
      </c>
      <c r="K28" s="208">
        <v>1000000</v>
      </c>
      <c r="L28" s="208">
        <v>621000</v>
      </c>
      <c r="M28" s="208"/>
      <c r="N28" s="208"/>
      <c r="O28" s="208"/>
      <c r="P28" s="209">
        <f t="shared" si="1"/>
        <v>17552800</v>
      </c>
      <c r="Q28" s="210"/>
    </row>
    <row r="29" spans="1:18" ht="25.5" x14ac:dyDescent="0.2">
      <c r="A29" s="204" t="s">
        <v>180</v>
      </c>
      <c r="B29" s="204" t="s">
        <v>181</v>
      </c>
      <c r="C29" s="205" t="s">
        <v>178</v>
      </c>
      <c r="D29" s="206" t="s">
        <v>179</v>
      </c>
      <c r="E29" s="209">
        <v>27870000</v>
      </c>
      <c r="F29" s="208">
        <v>27870000</v>
      </c>
      <c r="G29" s="208">
        <v>22844000</v>
      </c>
      <c r="H29" s="208"/>
      <c r="I29" s="208"/>
      <c r="J29" s="324"/>
      <c r="K29" s="208"/>
      <c r="L29" s="208"/>
      <c r="M29" s="208"/>
      <c r="N29" s="208"/>
      <c r="O29" s="208"/>
      <c r="P29" s="209">
        <f t="shared" si="1"/>
        <v>27870000</v>
      </c>
    </row>
    <row r="30" spans="1:18" ht="38.25" x14ac:dyDescent="0.2">
      <c r="A30" s="204" t="s">
        <v>182</v>
      </c>
      <c r="B30" s="204" t="s">
        <v>144</v>
      </c>
      <c r="C30" s="205" t="s">
        <v>183</v>
      </c>
      <c r="D30" s="206" t="s">
        <v>184</v>
      </c>
      <c r="E30" s="209">
        <v>4750900</v>
      </c>
      <c r="F30" s="208">
        <v>4750900</v>
      </c>
      <c r="G30" s="208">
        <v>1482000</v>
      </c>
      <c r="H30" s="208">
        <v>2740900</v>
      </c>
      <c r="I30" s="208"/>
      <c r="J30" s="209">
        <v>85000</v>
      </c>
      <c r="K30" s="208"/>
      <c r="L30" s="208">
        <v>85000</v>
      </c>
      <c r="M30" s="208"/>
      <c r="N30" s="208"/>
      <c r="O30" s="208"/>
      <c r="P30" s="209">
        <f t="shared" si="1"/>
        <v>4835900</v>
      </c>
    </row>
    <row r="31" spans="1:18" ht="25.5" x14ac:dyDescent="0.2">
      <c r="A31" s="204" t="s">
        <v>185</v>
      </c>
      <c r="B31" s="204" t="s">
        <v>186</v>
      </c>
      <c r="C31" s="205" t="s">
        <v>183</v>
      </c>
      <c r="D31" s="206" t="s">
        <v>187</v>
      </c>
      <c r="E31" s="209">
        <v>3262600</v>
      </c>
      <c r="F31" s="208">
        <v>3262600</v>
      </c>
      <c r="G31" s="208">
        <v>2106000</v>
      </c>
      <c r="H31" s="208">
        <v>500000</v>
      </c>
      <c r="I31" s="208"/>
      <c r="J31" s="209">
        <v>46800</v>
      </c>
      <c r="K31" s="208"/>
      <c r="L31" s="208">
        <v>46800</v>
      </c>
      <c r="M31" s="208"/>
      <c r="N31" s="208"/>
      <c r="O31" s="208"/>
      <c r="P31" s="209">
        <f t="shared" si="1"/>
        <v>3309400</v>
      </c>
    </row>
    <row r="32" spans="1:18" x14ac:dyDescent="0.2">
      <c r="A32" s="204" t="s">
        <v>188</v>
      </c>
      <c r="B32" s="204" t="s">
        <v>189</v>
      </c>
      <c r="C32" s="205" t="s">
        <v>190</v>
      </c>
      <c r="D32" s="206" t="s">
        <v>191</v>
      </c>
      <c r="E32" s="209">
        <v>20000</v>
      </c>
      <c r="F32" s="208">
        <v>20000</v>
      </c>
      <c r="G32" s="208"/>
      <c r="H32" s="208"/>
      <c r="I32" s="208"/>
      <c r="J32" s="209"/>
      <c r="K32" s="208"/>
      <c r="L32" s="208"/>
      <c r="M32" s="208"/>
      <c r="N32" s="208"/>
      <c r="O32" s="208"/>
      <c r="P32" s="209">
        <f t="shared" si="1"/>
        <v>20000</v>
      </c>
    </row>
    <row r="33" spans="1:21" ht="38.25" x14ac:dyDescent="0.2">
      <c r="A33" s="204" t="s">
        <v>192</v>
      </c>
      <c r="B33" s="204" t="s">
        <v>193</v>
      </c>
      <c r="C33" s="205" t="s">
        <v>190</v>
      </c>
      <c r="D33" s="206" t="s">
        <v>194</v>
      </c>
      <c r="E33" s="209"/>
      <c r="F33" s="208"/>
      <c r="G33" s="208"/>
      <c r="H33" s="208"/>
      <c r="I33" s="208"/>
      <c r="J33" s="209"/>
      <c r="K33" s="208"/>
      <c r="L33" s="208"/>
      <c r="M33" s="208"/>
      <c r="N33" s="208"/>
      <c r="O33" s="208"/>
      <c r="P33" s="209">
        <f t="shared" si="1"/>
        <v>0</v>
      </c>
    </row>
    <row r="34" spans="1:21" ht="51" x14ac:dyDescent="0.2">
      <c r="A34" s="204" t="s">
        <v>195</v>
      </c>
      <c r="B34" s="204" t="s">
        <v>196</v>
      </c>
      <c r="C34" s="205" t="s">
        <v>190</v>
      </c>
      <c r="D34" s="206" t="s">
        <v>197</v>
      </c>
      <c r="E34" s="209"/>
      <c r="F34" s="208"/>
      <c r="G34" s="213"/>
      <c r="H34" s="208"/>
      <c r="I34" s="208"/>
      <c r="J34" s="209"/>
      <c r="K34" s="208"/>
      <c r="L34" s="208"/>
      <c r="M34" s="208"/>
      <c r="N34" s="208"/>
      <c r="O34" s="208"/>
      <c r="P34" s="222">
        <f t="shared" si="1"/>
        <v>0</v>
      </c>
    </row>
    <row r="35" spans="1:21" x14ac:dyDescent="0.2">
      <c r="A35" s="204" t="s">
        <v>198</v>
      </c>
      <c r="B35" s="204" t="s">
        <v>199</v>
      </c>
      <c r="C35" s="205" t="s">
        <v>200</v>
      </c>
      <c r="D35" s="206" t="s">
        <v>201</v>
      </c>
      <c r="E35" s="209">
        <v>582000</v>
      </c>
      <c r="F35" s="208">
        <v>582000</v>
      </c>
      <c r="G35" s="208">
        <v>372100</v>
      </c>
      <c r="H35" s="208">
        <v>80000</v>
      </c>
      <c r="I35" s="208"/>
      <c r="J35" s="209"/>
      <c r="K35" s="208"/>
      <c r="L35" s="208"/>
      <c r="M35" s="208"/>
      <c r="N35" s="208"/>
      <c r="O35" s="208"/>
      <c r="P35" s="209">
        <f t="shared" si="1"/>
        <v>582000</v>
      </c>
    </row>
    <row r="36" spans="1:21" ht="38.25" x14ac:dyDescent="0.2">
      <c r="A36" s="204" t="s">
        <v>202</v>
      </c>
      <c r="B36" s="204" t="s">
        <v>203</v>
      </c>
      <c r="C36" s="205" t="s">
        <v>204</v>
      </c>
      <c r="D36" s="206" t="s">
        <v>205</v>
      </c>
      <c r="E36" s="209">
        <v>1722600</v>
      </c>
      <c r="F36" s="208">
        <v>1722600</v>
      </c>
      <c r="G36" s="208">
        <v>1266000</v>
      </c>
      <c r="H36" s="208">
        <v>75000</v>
      </c>
      <c r="I36" s="208"/>
      <c r="J36" s="209"/>
      <c r="K36" s="208"/>
      <c r="L36" s="208"/>
      <c r="M36" s="208"/>
      <c r="N36" s="208"/>
      <c r="O36" s="208"/>
      <c r="P36" s="209">
        <f t="shared" si="1"/>
        <v>1722600</v>
      </c>
    </row>
    <row r="37" spans="1:21" ht="25.5" x14ac:dyDescent="0.2">
      <c r="A37" s="224" t="s">
        <v>206</v>
      </c>
      <c r="B37" s="224" t="s">
        <v>206</v>
      </c>
      <c r="C37" s="225"/>
      <c r="D37" s="226" t="s">
        <v>207</v>
      </c>
      <c r="E37" s="227">
        <f>E38+E39+E40+E41+E42+E43+E44+E46+E45</f>
        <v>8361300</v>
      </c>
      <c r="F37" s="228">
        <f>F38+F39+F40+F41+F42+F43+F44+F46+F45</f>
        <v>8361300</v>
      </c>
      <c r="G37" s="228">
        <f>G38+G39+G40+G41+G42+G43+G44+G46</f>
        <v>2512400</v>
      </c>
      <c r="H37" s="228">
        <f>H38+H39+H40+H41+H42+H43+H44+H46</f>
        <v>56500</v>
      </c>
      <c r="I37" s="228"/>
      <c r="J37" s="228">
        <f>J38+J39+J40+J41+J42+J43+J44+J46</f>
        <v>15000</v>
      </c>
      <c r="K37" s="228">
        <f>K38+K39+K40+K41+K42+K43+K44+K46</f>
        <v>0</v>
      </c>
      <c r="L37" s="228">
        <f>L38+L39+L40+L41+L42+L43+L44+L46</f>
        <v>15000</v>
      </c>
      <c r="M37" s="228"/>
      <c r="N37" s="228"/>
      <c r="O37" s="228"/>
      <c r="P37" s="228">
        <f t="shared" si="1"/>
        <v>8376300</v>
      </c>
    </row>
    <row r="38" spans="1:21" ht="38.25" x14ac:dyDescent="0.2">
      <c r="A38" s="214" t="s">
        <v>208</v>
      </c>
      <c r="B38" s="214" t="s">
        <v>170</v>
      </c>
      <c r="C38" s="215" t="s">
        <v>133</v>
      </c>
      <c r="D38" s="211" t="s">
        <v>171</v>
      </c>
      <c r="E38" s="212">
        <f>F38</f>
        <v>1547700</v>
      </c>
      <c r="F38" s="213">
        <v>1547700</v>
      </c>
      <c r="G38" s="213">
        <v>1100000</v>
      </c>
      <c r="H38" s="213">
        <v>26900</v>
      </c>
      <c r="I38" s="213"/>
      <c r="J38" s="212"/>
      <c r="K38" s="213"/>
      <c r="L38" s="213"/>
      <c r="M38" s="213"/>
      <c r="N38" s="213"/>
      <c r="O38" s="213"/>
      <c r="P38" s="212">
        <f t="shared" si="1"/>
        <v>1547700</v>
      </c>
      <c r="R38" s="218"/>
    </row>
    <row r="39" spans="1:21" ht="25.5" x14ac:dyDescent="0.2">
      <c r="A39" s="214" t="s">
        <v>209</v>
      </c>
      <c r="B39" s="214" t="s">
        <v>138</v>
      </c>
      <c r="C39" s="215" t="s">
        <v>139</v>
      </c>
      <c r="D39" s="211" t="s">
        <v>140</v>
      </c>
      <c r="E39" s="212">
        <f>F39</f>
        <v>2794800</v>
      </c>
      <c r="F39" s="213">
        <v>2794800</v>
      </c>
      <c r="G39" s="213"/>
      <c r="H39" s="213"/>
      <c r="I39" s="213"/>
      <c r="J39" s="212"/>
      <c r="K39" s="213"/>
      <c r="L39" s="213"/>
      <c r="M39" s="213"/>
      <c r="N39" s="213"/>
      <c r="O39" s="213"/>
      <c r="P39" s="212">
        <f t="shared" si="0"/>
        <v>2794800</v>
      </c>
      <c r="Q39" s="210"/>
      <c r="R39" s="356"/>
      <c r="S39" s="356"/>
      <c r="T39" s="356"/>
    </row>
    <row r="40" spans="1:21" ht="38.25" x14ac:dyDescent="0.2">
      <c r="A40" s="214" t="s">
        <v>210</v>
      </c>
      <c r="B40" s="214" t="s">
        <v>211</v>
      </c>
      <c r="C40" s="215" t="s">
        <v>141</v>
      </c>
      <c r="D40" s="211" t="s">
        <v>142</v>
      </c>
      <c r="E40" s="212">
        <f>F40</f>
        <v>1428000</v>
      </c>
      <c r="F40" s="213">
        <v>1428000</v>
      </c>
      <c r="G40" s="213"/>
      <c r="H40" s="213"/>
      <c r="I40" s="213"/>
      <c r="J40" s="212"/>
      <c r="K40" s="213"/>
      <c r="L40" s="213"/>
      <c r="M40" s="213"/>
      <c r="N40" s="213"/>
      <c r="O40" s="213"/>
      <c r="P40" s="212">
        <f t="shared" si="0"/>
        <v>1428000</v>
      </c>
      <c r="Q40" s="229"/>
      <c r="R40" s="230"/>
      <c r="S40" s="230"/>
      <c r="T40" s="230"/>
      <c r="U40" s="230"/>
    </row>
    <row r="41" spans="1:21" ht="25.5" x14ac:dyDescent="0.2">
      <c r="A41" s="214" t="s">
        <v>212</v>
      </c>
      <c r="B41" s="214" t="s">
        <v>213</v>
      </c>
      <c r="C41" s="215" t="s">
        <v>214</v>
      </c>
      <c r="D41" s="211" t="s">
        <v>215</v>
      </c>
      <c r="E41" s="212">
        <f t="shared" ref="E41:E46" si="2">F41</f>
        <v>0</v>
      </c>
      <c r="F41" s="213"/>
      <c r="G41" s="213"/>
      <c r="H41" s="213"/>
      <c r="I41" s="213"/>
      <c r="J41" s="212"/>
      <c r="K41" s="213"/>
      <c r="L41" s="213"/>
      <c r="M41" s="213"/>
      <c r="N41" s="213"/>
      <c r="O41" s="213"/>
      <c r="P41" s="212">
        <f t="shared" si="0"/>
        <v>0</v>
      </c>
    </row>
    <row r="42" spans="1:21" ht="25.5" x14ac:dyDescent="0.2">
      <c r="A42" s="214" t="s">
        <v>216</v>
      </c>
      <c r="B42" s="214" t="s">
        <v>217</v>
      </c>
      <c r="C42" s="215" t="s">
        <v>144</v>
      </c>
      <c r="D42" s="211" t="s">
        <v>145</v>
      </c>
      <c r="E42" s="212">
        <f t="shared" si="2"/>
        <v>3600</v>
      </c>
      <c r="F42" s="213">
        <v>3600</v>
      </c>
      <c r="G42" s="213"/>
      <c r="H42" s="213"/>
      <c r="I42" s="213"/>
      <c r="J42" s="212"/>
      <c r="K42" s="213"/>
      <c r="L42" s="213"/>
      <c r="M42" s="213"/>
      <c r="N42" s="213"/>
      <c r="O42" s="213"/>
      <c r="P42" s="212">
        <f t="shared" si="0"/>
        <v>3600</v>
      </c>
    </row>
    <row r="43" spans="1:21" ht="51" x14ac:dyDescent="0.2">
      <c r="A43" s="214" t="s">
        <v>218</v>
      </c>
      <c r="B43" s="214" t="s">
        <v>219</v>
      </c>
      <c r="C43" s="215" t="s">
        <v>220</v>
      </c>
      <c r="D43" s="211" t="s">
        <v>143</v>
      </c>
      <c r="E43" s="212">
        <f t="shared" si="2"/>
        <v>1768700</v>
      </c>
      <c r="F43" s="213">
        <v>1768700</v>
      </c>
      <c r="G43" s="213">
        <v>1412400</v>
      </c>
      <c r="H43" s="213">
        <v>29600</v>
      </c>
      <c r="I43" s="213"/>
      <c r="J43" s="212">
        <f>L43+O43</f>
        <v>15000</v>
      </c>
      <c r="K43" s="213"/>
      <c r="L43" s="213">
        <v>15000</v>
      </c>
      <c r="M43" s="213"/>
      <c r="N43" s="213"/>
      <c r="O43" s="213"/>
      <c r="P43" s="212">
        <f t="shared" si="0"/>
        <v>1783700</v>
      </c>
    </row>
    <row r="44" spans="1:21" ht="76.5" x14ac:dyDescent="0.2">
      <c r="A44" s="214" t="s">
        <v>221</v>
      </c>
      <c r="B44" s="214" t="s">
        <v>222</v>
      </c>
      <c r="C44" s="215" t="s">
        <v>173</v>
      </c>
      <c r="D44" s="211" t="s">
        <v>149</v>
      </c>
      <c r="E44" s="212">
        <f t="shared" si="2"/>
        <v>48500</v>
      </c>
      <c r="F44" s="213">
        <v>48500</v>
      </c>
      <c r="G44" s="213"/>
      <c r="H44" s="213"/>
      <c r="I44" s="213"/>
      <c r="J44" s="212"/>
      <c r="K44" s="213"/>
      <c r="L44" s="213"/>
      <c r="M44" s="213"/>
      <c r="N44" s="213"/>
      <c r="O44" s="213"/>
      <c r="P44" s="212">
        <f t="shared" si="0"/>
        <v>48500</v>
      </c>
      <c r="Q44" s="186"/>
    </row>
    <row r="45" spans="1:21" ht="51" x14ac:dyDescent="0.2">
      <c r="A45" s="231" t="s">
        <v>223</v>
      </c>
      <c r="B45" s="232">
        <v>3230</v>
      </c>
      <c r="C45" s="233">
        <v>1070</v>
      </c>
      <c r="D45" s="234" t="s">
        <v>224</v>
      </c>
      <c r="E45" s="212">
        <f t="shared" si="2"/>
        <v>90000</v>
      </c>
      <c r="F45" s="235">
        <v>90000</v>
      </c>
      <c r="G45" s="213"/>
      <c r="H45" s="213"/>
      <c r="I45" s="213"/>
      <c r="J45" s="212"/>
      <c r="K45" s="213"/>
      <c r="L45" s="213"/>
      <c r="M45" s="213"/>
      <c r="N45" s="213"/>
      <c r="O45" s="213"/>
      <c r="P45" s="236">
        <v>60000</v>
      </c>
      <c r="Q45" s="218"/>
      <c r="R45" s="356"/>
      <c r="S45" s="356"/>
    </row>
    <row r="46" spans="1:21" ht="25.5" x14ac:dyDescent="0.2">
      <c r="A46" s="214" t="s">
        <v>225</v>
      </c>
      <c r="B46" s="214" t="s">
        <v>226</v>
      </c>
      <c r="C46" s="215" t="s">
        <v>150</v>
      </c>
      <c r="D46" s="211" t="s">
        <v>151</v>
      </c>
      <c r="E46" s="212">
        <f t="shared" si="2"/>
        <v>680000</v>
      </c>
      <c r="F46" s="213">
        <v>680000</v>
      </c>
      <c r="G46" s="213"/>
      <c r="H46" s="213"/>
      <c r="I46" s="213"/>
      <c r="J46" s="212"/>
      <c r="K46" s="213"/>
      <c r="L46" s="213"/>
      <c r="M46" s="213"/>
      <c r="N46" s="213"/>
      <c r="O46" s="213"/>
      <c r="P46" s="212">
        <f t="shared" si="0"/>
        <v>680000</v>
      </c>
      <c r="Q46" s="186"/>
    </row>
    <row r="47" spans="1:21" ht="38.25" x14ac:dyDescent="0.2">
      <c r="A47" s="224">
        <v>1500000</v>
      </c>
      <c r="B47" s="224"/>
      <c r="C47" s="225"/>
      <c r="D47" s="226" t="s">
        <v>227</v>
      </c>
      <c r="E47" s="228">
        <f>E48+E49+E50+E52+E53+E55+E54+E58</f>
        <v>6651900</v>
      </c>
      <c r="F47" s="228">
        <f>F48+F49+F50+F52+F53+F55+F54+F58</f>
        <v>6651900</v>
      </c>
      <c r="G47" s="228">
        <f>G48+G49+G50+G52+G53+G55</f>
        <v>3445000</v>
      </c>
      <c r="H47" s="228">
        <f>H48+H49+H50+H52+H53+H55</f>
        <v>702300</v>
      </c>
      <c r="I47" s="228"/>
      <c r="J47" s="228">
        <f>J48+J49+J50+J52+J53+J55+J51</f>
        <v>2093400</v>
      </c>
      <c r="K47" s="228">
        <f>K48+K49+K50+K52+K53+K55</f>
        <v>2000000</v>
      </c>
      <c r="L47" s="228">
        <f>L48+L49+L50+L52+L53+L55+L51</f>
        <v>93400</v>
      </c>
      <c r="M47" s="228"/>
      <c r="N47" s="228"/>
      <c r="O47" s="228">
        <v>0</v>
      </c>
      <c r="P47" s="228">
        <f>E47+J47</f>
        <v>8745300</v>
      </c>
    </row>
    <row r="48" spans="1:21" ht="38.25" x14ac:dyDescent="0.2">
      <c r="A48" s="214">
        <v>1510160</v>
      </c>
      <c r="B48" s="214" t="s">
        <v>170</v>
      </c>
      <c r="C48" s="237" t="s">
        <v>133</v>
      </c>
      <c r="D48" s="211" t="s">
        <v>171</v>
      </c>
      <c r="E48" s="212">
        <f>F48</f>
        <v>2547300</v>
      </c>
      <c r="F48" s="213">
        <v>2547300</v>
      </c>
      <c r="G48" s="213">
        <v>1965000</v>
      </c>
      <c r="H48" s="213">
        <v>93700</v>
      </c>
      <c r="I48" s="213"/>
      <c r="J48" s="212">
        <f t="shared" ref="J48:J52" si="3">L48+O48</f>
        <v>0</v>
      </c>
      <c r="K48" s="213"/>
      <c r="L48" s="213"/>
      <c r="M48" s="213"/>
      <c r="N48" s="213"/>
      <c r="O48" s="213"/>
      <c r="P48" s="212">
        <f>E48+J48</f>
        <v>2547300</v>
      </c>
    </row>
    <row r="49" spans="1:17" x14ac:dyDescent="0.2">
      <c r="A49" s="214">
        <v>1510180</v>
      </c>
      <c r="B49" s="214" t="s">
        <v>135</v>
      </c>
      <c r="C49" s="237" t="s">
        <v>136</v>
      </c>
      <c r="D49" s="211" t="s">
        <v>137</v>
      </c>
      <c r="E49" s="212">
        <f t="shared" ref="E49:E52" si="4">F49</f>
        <v>1716000</v>
      </c>
      <c r="F49" s="223">
        <v>1716000</v>
      </c>
      <c r="G49" s="213">
        <v>1300000</v>
      </c>
      <c r="H49" s="213"/>
      <c r="I49" s="213"/>
      <c r="J49" s="212">
        <f t="shared" si="3"/>
        <v>0</v>
      </c>
      <c r="K49" s="213"/>
      <c r="L49" s="213"/>
      <c r="M49" s="213"/>
      <c r="N49" s="213"/>
      <c r="O49" s="213"/>
      <c r="P49" s="212">
        <f>E49+J49</f>
        <v>1716000</v>
      </c>
    </row>
    <row r="50" spans="1:17" x14ac:dyDescent="0.2">
      <c r="A50" s="214">
        <v>1516030</v>
      </c>
      <c r="B50" s="214" t="s">
        <v>228</v>
      </c>
      <c r="C50" s="237" t="s">
        <v>152</v>
      </c>
      <c r="D50" s="211" t="s">
        <v>153</v>
      </c>
      <c r="E50" s="212">
        <f t="shared" si="4"/>
        <v>1228200</v>
      </c>
      <c r="F50" s="223">
        <v>1228200</v>
      </c>
      <c r="G50" s="213">
        <v>180000</v>
      </c>
      <c r="H50" s="213">
        <v>608600</v>
      </c>
      <c r="I50" s="213"/>
      <c r="J50" s="212">
        <f t="shared" si="3"/>
        <v>75000</v>
      </c>
      <c r="K50" s="213"/>
      <c r="L50" s="213">
        <v>75000</v>
      </c>
      <c r="M50" s="213"/>
      <c r="N50" s="213"/>
      <c r="O50" s="213"/>
      <c r="P50" s="212">
        <f t="shared" si="0"/>
        <v>1303200</v>
      </c>
      <c r="Q50" s="216"/>
    </row>
    <row r="51" spans="1:17" x14ac:dyDescent="0.2">
      <c r="A51" s="214">
        <v>1517130</v>
      </c>
      <c r="B51" s="214">
        <v>7130</v>
      </c>
      <c r="C51" s="101" t="s">
        <v>229</v>
      </c>
      <c r="D51" s="99" t="s">
        <v>230</v>
      </c>
      <c r="E51" s="212">
        <f t="shared" si="4"/>
        <v>0</v>
      </c>
      <c r="F51" s="213"/>
      <c r="G51" s="213"/>
      <c r="H51" s="213"/>
      <c r="I51" s="213"/>
      <c r="J51" s="212">
        <f t="shared" si="3"/>
        <v>0</v>
      </c>
      <c r="K51" s="213"/>
      <c r="L51" s="223"/>
      <c r="M51" s="213"/>
      <c r="N51" s="213"/>
      <c r="O51" s="213"/>
      <c r="P51" s="212">
        <v>84000</v>
      </c>
    </row>
    <row r="52" spans="1:17" ht="25.5" x14ac:dyDescent="0.2">
      <c r="A52" s="214">
        <v>1517350</v>
      </c>
      <c r="B52" s="214" t="s">
        <v>231</v>
      </c>
      <c r="C52" s="237" t="s">
        <v>232</v>
      </c>
      <c r="D52" s="211" t="s">
        <v>233</v>
      </c>
      <c r="E52" s="212">
        <f t="shared" si="4"/>
        <v>0</v>
      </c>
      <c r="F52" s="223"/>
      <c r="G52" s="213"/>
      <c r="H52" s="213"/>
      <c r="I52" s="213"/>
      <c r="J52" s="212">
        <f t="shared" si="3"/>
        <v>0</v>
      </c>
      <c r="K52" s="213"/>
      <c r="L52" s="213"/>
      <c r="M52" s="213"/>
      <c r="N52" s="213"/>
      <c r="O52" s="213"/>
      <c r="P52" s="212">
        <f t="shared" si="0"/>
        <v>0</v>
      </c>
    </row>
    <row r="53" spans="1:17" ht="38.25" x14ac:dyDescent="0.2">
      <c r="A53" s="214">
        <v>1517461</v>
      </c>
      <c r="B53" s="214" t="s">
        <v>234</v>
      </c>
      <c r="C53" s="237" t="s">
        <v>235</v>
      </c>
      <c r="D53" s="211" t="s">
        <v>236</v>
      </c>
      <c r="E53" s="212">
        <v>1160400</v>
      </c>
      <c r="F53" s="223">
        <v>1160400</v>
      </c>
      <c r="G53" s="213"/>
      <c r="H53" s="213"/>
      <c r="I53" s="213"/>
      <c r="J53" s="212">
        <v>2000000</v>
      </c>
      <c r="K53" s="213">
        <v>2000000</v>
      </c>
      <c r="L53" s="213"/>
      <c r="M53" s="213"/>
      <c r="N53" s="213"/>
      <c r="O53" s="213"/>
      <c r="P53" s="212">
        <f>E53+J53</f>
        <v>3160400</v>
      </c>
    </row>
    <row r="54" spans="1:17" ht="25.5" x14ac:dyDescent="0.2">
      <c r="A54" s="214">
        <v>1517610</v>
      </c>
      <c r="B54" s="214">
        <v>7610</v>
      </c>
      <c r="C54" s="237" t="s">
        <v>237</v>
      </c>
      <c r="D54" s="211" t="s">
        <v>238</v>
      </c>
      <c r="E54" s="212"/>
      <c r="F54" s="213"/>
      <c r="G54" s="213"/>
      <c r="H54" s="213"/>
      <c r="I54" s="213"/>
      <c r="J54" s="212"/>
      <c r="K54" s="213"/>
      <c r="L54" s="223"/>
      <c r="M54" s="213"/>
      <c r="N54" s="213"/>
      <c r="O54" s="213"/>
      <c r="P54" s="212">
        <f t="shared" ref="P54:P58" si="5">E54+J54</f>
        <v>0</v>
      </c>
      <c r="Q54" s="186"/>
    </row>
    <row r="55" spans="1:17" ht="25.5" x14ac:dyDescent="0.2">
      <c r="A55" s="214">
        <v>1518340</v>
      </c>
      <c r="B55" s="214" t="s">
        <v>239</v>
      </c>
      <c r="C55" s="237" t="s">
        <v>240</v>
      </c>
      <c r="D55" s="211" t="s">
        <v>241</v>
      </c>
      <c r="E55" s="212">
        <f>F55</f>
        <v>0</v>
      </c>
      <c r="F55" s="213"/>
      <c r="G55" s="213"/>
      <c r="H55" s="213"/>
      <c r="I55" s="213"/>
      <c r="J55" s="212">
        <f>L55+O55</f>
        <v>18400</v>
      </c>
      <c r="K55" s="213"/>
      <c r="L55" s="213">
        <v>18400</v>
      </c>
      <c r="M55" s="213"/>
      <c r="N55" s="213"/>
      <c r="O55" s="213"/>
      <c r="P55" s="212">
        <f t="shared" si="5"/>
        <v>18400</v>
      </c>
    </row>
    <row r="56" spans="1:17" ht="24" customHeight="1" x14ac:dyDescent="0.2">
      <c r="A56" s="214"/>
      <c r="B56" s="214"/>
      <c r="C56" s="237"/>
      <c r="D56" s="99"/>
      <c r="E56" s="212"/>
      <c r="F56" s="213"/>
      <c r="G56" s="213"/>
      <c r="H56" s="213"/>
      <c r="I56" s="213"/>
      <c r="J56" s="212"/>
      <c r="K56" s="213"/>
      <c r="L56" s="213"/>
      <c r="M56" s="213"/>
      <c r="N56" s="213"/>
      <c r="O56" s="213"/>
      <c r="P56" s="212">
        <f t="shared" si="5"/>
        <v>0</v>
      </c>
    </row>
    <row r="57" spans="1:17" x14ac:dyDescent="0.2">
      <c r="A57" s="214"/>
      <c r="B57" s="214"/>
      <c r="C57" s="101"/>
      <c r="D57" s="99"/>
      <c r="E57" s="212"/>
      <c r="F57" s="213"/>
      <c r="G57" s="213"/>
      <c r="H57" s="213"/>
      <c r="I57" s="213"/>
      <c r="J57" s="212"/>
      <c r="K57" s="213"/>
      <c r="L57" s="223"/>
      <c r="M57" s="213"/>
      <c r="N57" s="213"/>
      <c r="O57" s="213"/>
      <c r="P57" s="212">
        <f t="shared" si="5"/>
        <v>0</v>
      </c>
    </row>
    <row r="58" spans="1:17" x14ac:dyDescent="0.2">
      <c r="A58" s="238"/>
      <c r="B58" s="100"/>
      <c r="C58" s="101"/>
      <c r="D58" s="102"/>
      <c r="E58" s="239">
        <f>F58</f>
        <v>0</v>
      </c>
      <c r="F58" s="213"/>
      <c r="G58" s="213"/>
      <c r="H58" s="213"/>
      <c r="I58" s="213"/>
      <c r="J58" s="212"/>
      <c r="K58" s="213"/>
      <c r="L58" s="223"/>
      <c r="M58" s="213"/>
      <c r="N58" s="213"/>
      <c r="O58" s="213"/>
      <c r="P58" s="212">
        <f t="shared" si="5"/>
        <v>0</v>
      </c>
    </row>
    <row r="59" spans="1:17" ht="25.5" x14ac:dyDescent="0.2">
      <c r="A59" s="199" t="s">
        <v>242</v>
      </c>
      <c r="B59" s="200"/>
      <c r="C59" s="201"/>
      <c r="D59" s="202" t="s">
        <v>243</v>
      </c>
      <c r="E59" s="203">
        <f>E60</f>
        <v>2139040</v>
      </c>
      <c r="F59" s="203">
        <f t="shared" ref="F59:I59" si="6">F60</f>
        <v>1139040</v>
      </c>
      <c r="G59" s="203">
        <f t="shared" si="6"/>
        <v>717000</v>
      </c>
      <c r="H59" s="203">
        <f t="shared" si="6"/>
        <v>51100</v>
      </c>
      <c r="I59" s="203">
        <f t="shared" si="6"/>
        <v>0</v>
      </c>
      <c r="J59" s="203">
        <f>J60</f>
        <v>0</v>
      </c>
      <c r="K59" s="203">
        <f>K60</f>
        <v>0</v>
      </c>
      <c r="L59" s="203">
        <v>0</v>
      </c>
      <c r="M59" s="203">
        <v>0</v>
      </c>
      <c r="N59" s="203">
        <v>0</v>
      </c>
      <c r="O59" s="203">
        <f>O60</f>
        <v>0</v>
      </c>
      <c r="P59" s="203">
        <f t="shared" si="0"/>
        <v>2139040</v>
      </c>
    </row>
    <row r="60" spans="1:17" x14ac:dyDescent="0.2">
      <c r="A60" s="193" t="s">
        <v>244</v>
      </c>
      <c r="B60" s="194"/>
      <c r="C60" s="195"/>
      <c r="D60" s="196" t="s">
        <v>245</v>
      </c>
      <c r="E60" s="197">
        <f>E61+E62+E63</f>
        <v>2139040</v>
      </c>
      <c r="F60" s="240">
        <f>F61+F62+F63</f>
        <v>1139040</v>
      </c>
      <c r="G60" s="240">
        <f t="shared" ref="G60:I60" si="7">G61+G62+G63</f>
        <v>717000</v>
      </c>
      <c r="H60" s="240">
        <f t="shared" si="7"/>
        <v>51100</v>
      </c>
      <c r="I60" s="240">
        <f t="shared" si="7"/>
        <v>0</v>
      </c>
      <c r="J60" s="197">
        <f>J61+J62+J63</f>
        <v>0</v>
      </c>
      <c r="K60" s="241">
        <f>K61+K62+K63</f>
        <v>0</v>
      </c>
      <c r="L60" s="241">
        <f t="shared" ref="L60:O60" si="8">L61+L62+L63</f>
        <v>0</v>
      </c>
      <c r="M60" s="241">
        <f t="shared" si="8"/>
        <v>0</v>
      </c>
      <c r="N60" s="241">
        <f t="shared" si="8"/>
        <v>0</v>
      </c>
      <c r="O60" s="241">
        <f t="shared" si="8"/>
        <v>0</v>
      </c>
      <c r="P60" s="197">
        <f t="shared" si="0"/>
        <v>2139040</v>
      </c>
    </row>
    <row r="61" spans="1:17" ht="38.25" x14ac:dyDescent="0.2">
      <c r="A61" s="204" t="s">
        <v>246</v>
      </c>
      <c r="B61" s="204" t="s">
        <v>170</v>
      </c>
      <c r="C61" s="205" t="s">
        <v>133</v>
      </c>
      <c r="D61" s="206" t="s">
        <v>171</v>
      </c>
      <c r="E61" s="209">
        <v>1040040</v>
      </c>
      <c r="F61" s="242">
        <v>1040040</v>
      </c>
      <c r="G61" s="242">
        <v>717000</v>
      </c>
      <c r="H61" s="242">
        <v>51100</v>
      </c>
      <c r="I61" s="242"/>
      <c r="J61" s="209"/>
      <c r="K61" s="208"/>
      <c r="L61" s="208"/>
      <c r="M61" s="208"/>
      <c r="N61" s="208"/>
      <c r="O61" s="208"/>
      <c r="P61" s="209">
        <f t="shared" si="0"/>
        <v>1040040</v>
      </c>
    </row>
    <row r="62" spans="1:17" x14ac:dyDescent="0.2">
      <c r="A62" s="204" t="s">
        <v>247</v>
      </c>
      <c r="B62" s="204" t="s">
        <v>248</v>
      </c>
      <c r="C62" s="205" t="s">
        <v>136</v>
      </c>
      <c r="D62" s="206" t="s">
        <v>249</v>
      </c>
      <c r="E62" s="209">
        <v>1000000</v>
      </c>
      <c r="F62" s="208"/>
      <c r="G62" s="208"/>
      <c r="H62" s="208"/>
      <c r="I62" s="208"/>
      <c r="J62" s="209"/>
      <c r="K62" s="208"/>
      <c r="L62" s="208"/>
      <c r="M62" s="208"/>
      <c r="N62" s="208"/>
      <c r="O62" s="208"/>
      <c r="P62" s="209">
        <f t="shared" si="0"/>
        <v>1000000</v>
      </c>
    </row>
    <row r="63" spans="1:17" x14ac:dyDescent="0.2">
      <c r="A63" s="204">
        <v>3719770</v>
      </c>
      <c r="B63" s="204">
        <v>9770</v>
      </c>
      <c r="C63" s="205" t="s">
        <v>135</v>
      </c>
      <c r="D63" s="220" t="s">
        <v>250</v>
      </c>
      <c r="E63" s="209">
        <v>99000</v>
      </c>
      <c r="F63" s="208">
        <v>99000</v>
      </c>
      <c r="G63" s="208"/>
      <c r="H63" s="208"/>
      <c r="I63" s="208"/>
      <c r="J63" s="209"/>
      <c r="K63" s="208"/>
      <c r="L63" s="208"/>
      <c r="M63" s="208"/>
      <c r="N63" s="208"/>
      <c r="O63" s="208"/>
      <c r="P63" s="209">
        <f t="shared" ref="P63:P65" si="9">E63+J63</f>
        <v>99000</v>
      </c>
    </row>
    <row r="64" spans="1:17" ht="29.25" customHeight="1" x14ac:dyDescent="0.2">
      <c r="A64" s="204"/>
      <c r="B64" s="204"/>
      <c r="C64" s="205"/>
      <c r="D64" s="220" t="s">
        <v>251</v>
      </c>
      <c r="E64" s="209">
        <v>99000</v>
      </c>
      <c r="F64" s="208">
        <v>99000</v>
      </c>
      <c r="G64" s="208"/>
      <c r="H64" s="208"/>
      <c r="I64" s="208"/>
      <c r="J64" s="209"/>
      <c r="K64" s="208"/>
      <c r="L64" s="208"/>
      <c r="M64" s="208"/>
      <c r="N64" s="208"/>
      <c r="O64" s="208"/>
      <c r="P64" s="209">
        <f t="shared" si="9"/>
        <v>99000</v>
      </c>
      <c r="Q64" s="313"/>
    </row>
    <row r="65" spans="1:17" ht="33.75" customHeight="1" x14ac:dyDescent="0.2">
      <c r="A65" s="204"/>
      <c r="B65" s="204"/>
      <c r="C65" s="205"/>
      <c r="D65" s="211"/>
      <c r="E65" s="209"/>
      <c r="F65" s="208"/>
      <c r="G65" s="208"/>
      <c r="H65" s="208"/>
      <c r="I65" s="208"/>
      <c r="J65" s="209"/>
      <c r="K65" s="208"/>
      <c r="L65" s="208"/>
      <c r="M65" s="208"/>
      <c r="N65" s="208"/>
      <c r="O65" s="208"/>
      <c r="P65" s="209">
        <f t="shared" si="9"/>
        <v>0</v>
      </c>
    </row>
    <row r="66" spans="1:17" x14ac:dyDescent="0.2">
      <c r="A66" s="243" t="s">
        <v>6</v>
      </c>
      <c r="B66" s="244" t="s">
        <v>6</v>
      </c>
      <c r="C66" s="245" t="s">
        <v>6</v>
      </c>
      <c r="D66" s="246" t="s">
        <v>252</v>
      </c>
      <c r="E66" s="197">
        <f>E15+E37+E47+E24+E59</f>
        <v>101063440</v>
      </c>
      <c r="F66" s="197">
        <f>F16+F37+F47+F24+F59</f>
        <v>100063440</v>
      </c>
      <c r="G66" s="197">
        <f>G15+G37+G47+G24+G59</f>
        <v>59577600</v>
      </c>
      <c r="H66" s="197">
        <f>H15+H37+H47+H24+H59</f>
        <v>14805000</v>
      </c>
      <c r="I66" s="197">
        <v>0</v>
      </c>
      <c r="J66" s="197">
        <f>J15+J37+J47+J24+J60</f>
        <v>4515200</v>
      </c>
      <c r="K66" s="197">
        <f>K15+K37+K47+K24+K59</f>
        <v>3000000</v>
      </c>
      <c r="L66" s="197">
        <f>L15+L37+L47+L24+L59</f>
        <v>1515200</v>
      </c>
      <c r="M66" s="197">
        <v>0</v>
      </c>
      <c r="N66" s="197">
        <v>0</v>
      </c>
      <c r="O66" s="197">
        <f>O16+O24+O37+O47+O59</f>
        <v>0</v>
      </c>
      <c r="P66" s="197">
        <f t="shared" si="0"/>
        <v>105578640</v>
      </c>
      <c r="Q66" s="219"/>
    </row>
    <row r="67" spans="1:17" x14ac:dyDescent="0.2">
      <c r="E67" s="247"/>
      <c r="F67" s="247"/>
      <c r="G67" s="248"/>
      <c r="H67" s="249"/>
      <c r="I67" s="250"/>
      <c r="J67" s="249"/>
      <c r="K67" s="249"/>
      <c r="L67" s="249"/>
      <c r="M67" s="250"/>
      <c r="N67" s="250"/>
      <c r="O67" s="249"/>
      <c r="P67" s="247"/>
    </row>
    <row r="68" spans="1:17" x14ac:dyDescent="0.2">
      <c r="D68" s="216"/>
      <c r="E68" s="247"/>
      <c r="F68" s="251"/>
      <c r="G68" s="252"/>
      <c r="H68" s="252"/>
      <c r="I68" s="253"/>
      <c r="J68" s="252"/>
      <c r="K68" s="252"/>
      <c r="L68" s="252"/>
      <c r="M68" s="253"/>
      <c r="N68" s="253"/>
      <c r="O68" s="252"/>
      <c r="P68" s="252"/>
      <c r="Q68" s="254"/>
    </row>
    <row r="69" spans="1:17" x14ac:dyDescent="0.2">
      <c r="B69" s="255" t="s">
        <v>7</v>
      </c>
      <c r="E69" s="256"/>
      <c r="F69" s="250"/>
      <c r="G69" s="250"/>
      <c r="H69" s="256"/>
      <c r="I69" s="103" t="s">
        <v>10</v>
      </c>
    </row>
  </sheetData>
  <mergeCells count="26">
    <mergeCell ref="R45:S45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9:T39"/>
    <mergeCell ref="K11:K13"/>
    <mergeCell ref="L11:L13"/>
    <mergeCell ref="M11:N11"/>
    <mergeCell ref="I11:I13"/>
    <mergeCell ref="J11:J13"/>
  </mergeCells>
  <pageMargins left="0.196850393700787" right="0.196850393700787" top="0.39370078740157499" bottom="0.196850393700787" header="0" footer="0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G29" sqref="G29"/>
    </sheetView>
  </sheetViews>
  <sheetFormatPr defaultRowHeight="12.75" x14ac:dyDescent="0.2"/>
  <cols>
    <col min="1" max="3" width="12.140625" style="80" customWidth="1"/>
    <col min="4" max="4" width="40.7109375" style="80" customWidth="1"/>
    <col min="5" max="13" width="13.7109375" style="80" customWidth="1"/>
    <col min="14" max="14" width="12" style="80" customWidth="1"/>
    <col min="15" max="15" width="13.7109375" style="80" customWidth="1"/>
    <col min="16" max="16" width="12.140625" style="80" customWidth="1"/>
    <col min="17" max="16384" width="9.140625" style="80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253</v>
      </c>
      <c r="N1" s="1"/>
      <c r="O1" s="1"/>
      <c r="P1" s="1"/>
    </row>
    <row r="2" spans="1:16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68" t="s">
        <v>352</v>
      </c>
      <c r="N2" s="368"/>
      <c r="O2" s="368"/>
      <c r="P2" s="368"/>
    </row>
    <row r="3" spans="1:16" ht="28.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68" t="s">
        <v>284</v>
      </c>
      <c r="N3" s="368"/>
      <c r="O3" s="368"/>
      <c r="P3" s="368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369" t="s">
        <v>314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</row>
    <row r="6" spans="1:16" x14ac:dyDescent="0.2">
      <c r="A6" s="369" t="s">
        <v>349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</row>
    <row r="7" spans="1:16" x14ac:dyDescent="0.2">
      <c r="A7" s="277" t="s">
        <v>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ht="13.5" thickBot="1" x14ac:dyDescent="0.25">
      <c r="A8" s="278" t="s">
        <v>115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0" t="s">
        <v>116</v>
      </c>
    </row>
    <row r="9" spans="1:16" ht="13.5" thickBot="1" x14ac:dyDescent="0.25">
      <c r="A9" s="364" t="s">
        <v>117</v>
      </c>
      <c r="B9" s="364" t="s">
        <v>118</v>
      </c>
      <c r="C9" s="364" t="s">
        <v>119</v>
      </c>
      <c r="D9" s="371" t="s">
        <v>315</v>
      </c>
      <c r="E9" s="366" t="s">
        <v>316</v>
      </c>
      <c r="F9" s="374"/>
      <c r="G9" s="374"/>
      <c r="H9" s="367"/>
      <c r="I9" s="366" t="s">
        <v>317</v>
      </c>
      <c r="J9" s="374"/>
      <c r="K9" s="374"/>
      <c r="L9" s="367"/>
      <c r="M9" s="366" t="s">
        <v>318</v>
      </c>
      <c r="N9" s="374"/>
      <c r="O9" s="374"/>
      <c r="P9" s="367"/>
    </row>
    <row r="10" spans="1:16" ht="13.5" thickBot="1" x14ac:dyDescent="0.25">
      <c r="A10" s="370"/>
      <c r="B10" s="370"/>
      <c r="C10" s="370"/>
      <c r="D10" s="372"/>
      <c r="E10" s="364" t="s">
        <v>95</v>
      </c>
      <c r="F10" s="366" t="s">
        <v>96</v>
      </c>
      <c r="G10" s="367"/>
      <c r="H10" s="364" t="s">
        <v>319</v>
      </c>
      <c r="I10" s="364" t="s">
        <v>95</v>
      </c>
      <c r="J10" s="366" t="s">
        <v>96</v>
      </c>
      <c r="K10" s="367"/>
      <c r="L10" s="364" t="s">
        <v>319</v>
      </c>
      <c r="M10" s="364" t="s">
        <v>95</v>
      </c>
      <c r="N10" s="366" t="s">
        <v>96</v>
      </c>
      <c r="O10" s="367"/>
      <c r="P10" s="364" t="s">
        <v>319</v>
      </c>
    </row>
    <row r="11" spans="1:16" ht="55.9" customHeight="1" thickBot="1" x14ac:dyDescent="0.25">
      <c r="A11" s="365"/>
      <c r="B11" s="365"/>
      <c r="C11" s="365"/>
      <c r="D11" s="373"/>
      <c r="E11" s="365"/>
      <c r="F11" s="287" t="s">
        <v>4</v>
      </c>
      <c r="G11" s="287" t="s">
        <v>5</v>
      </c>
      <c r="H11" s="365"/>
      <c r="I11" s="365"/>
      <c r="J11" s="287" t="s">
        <v>4</v>
      </c>
      <c r="K11" s="287" t="s">
        <v>5</v>
      </c>
      <c r="L11" s="365"/>
      <c r="M11" s="365"/>
      <c r="N11" s="287" t="s">
        <v>4</v>
      </c>
      <c r="O11" s="287" t="s">
        <v>5</v>
      </c>
      <c r="P11" s="365"/>
    </row>
    <row r="12" spans="1:16" ht="13.5" thickBot="1" x14ac:dyDescent="0.25">
      <c r="A12" s="288">
        <v>1</v>
      </c>
      <c r="B12" s="289">
        <v>2</v>
      </c>
      <c r="C12" s="289">
        <v>3</v>
      </c>
      <c r="D12" s="289">
        <v>4</v>
      </c>
      <c r="E12" s="289">
        <v>5</v>
      </c>
      <c r="F12" s="289">
        <v>6</v>
      </c>
      <c r="G12" s="289">
        <v>7</v>
      </c>
      <c r="H12" s="289">
        <v>8</v>
      </c>
      <c r="I12" s="289">
        <v>9</v>
      </c>
      <c r="J12" s="289">
        <v>10</v>
      </c>
      <c r="K12" s="289">
        <v>11</v>
      </c>
      <c r="L12" s="289">
        <v>12</v>
      </c>
      <c r="M12" s="289">
        <v>13</v>
      </c>
      <c r="N12" s="289">
        <v>14</v>
      </c>
      <c r="O12" s="289">
        <v>15</v>
      </c>
      <c r="P12" s="289">
        <v>16</v>
      </c>
    </row>
    <row r="13" spans="1:16" ht="13.5" thickBot="1" x14ac:dyDescent="0.25">
      <c r="A13" s="288" t="s">
        <v>320</v>
      </c>
      <c r="B13" s="289" t="s">
        <v>320</v>
      </c>
      <c r="C13" s="289" t="s">
        <v>320</v>
      </c>
      <c r="D13" s="289" t="s">
        <v>320</v>
      </c>
      <c r="E13" s="289" t="s">
        <v>320</v>
      </c>
      <c r="F13" s="289" t="s">
        <v>320</v>
      </c>
      <c r="G13" s="289" t="s">
        <v>320</v>
      </c>
      <c r="H13" s="289" t="s">
        <v>320</v>
      </c>
      <c r="I13" s="289" t="s">
        <v>320</v>
      </c>
      <c r="J13" s="289" t="s">
        <v>320</v>
      </c>
      <c r="K13" s="289" t="s">
        <v>320</v>
      </c>
      <c r="L13" s="289" t="s">
        <v>320</v>
      </c>
      <c r="M13" s="289" t="s">
        <v>320</v>
      </c>
      <c r="N13" s="289" t="s">
        <v>320</v>
      </c>
      <c r="O13" s="289" t="s">
        <v>320</v>
      </c>
      <c r="P13" s="289" t="s">
        <v>320</v>
      </c>
    </row>
    <row r="14" spans="1:16" ht="13.5" thickBot="1" x14ac:dyDescent="0.25">
      <c r="A14" s="288" t="s">
        <v>321</v>
      </c>
      <c r="B14" s="289" t="s">
        <v>321</v>
      </c>
      <c r="C14" s="289" t="s">
        <v>321</v>
      </c>
      <c r="D14" s="290" t="s">
        <v>252</v>
      </c>
      <c r="E14" s="289" t="s">
        <v>320</v>
      </c>
      <c r="F14" s="289" t="s">
        <v>320</v>
      </c>
      <c r="G14" s="289" t="s">
        <v>320</v>
      </c>
      <c r="H14" s="289" t="s">
        <v>320</v>
      </c>
      <c r="I14" s="289" t="s">
        <v>320</v>
      </c>
      <c r="J14" s="289" t="s">
        <v>320</v>
      </c>
      <c r="K14" s="289" t="s">
        <v>320</v>
      </c>
      <c r="L14" s="289" t="s">
        <v>320</v>
      </c>
      <c r="M14" s="289" t="s">
        <v>320</v>
      </c>
      <c r="N14" s="289" t="s">
        <v>320</v>
      </c>
      <c r="O14" s="289" t="s">
        <v>320</v>
      </c>
      <c r="P14" s="289" t="s">
        <v>320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103" t="s">
        <v>7</v>
      </c>
      <c r="C17" s="1"/>
      <c r="D17" s="1"/>
      <c r="E17" s="1"/>
      <c r="F17" s="1"/>
      <c r="G17" s="1"/>
      <c r="H17" s="1"/>
      <c r="I17" s="68" t="s">
        <v>10</v>
      </c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20">
    <mergeCell ref="F10:G10"/>
    <mergeCell ref="H10:H11"/>
    <mergeCell ref="I10:I11"/>
    <mergeCell ref="J10:K10"/>
    <mergeCell ref="L10:L11"/>
    <mergeCell ref="M10:M11"/>
    <mergeCell ref="N10:O10"/>
    <mergeCell ref="P10:P11"/>
    <mergeCell ref="M2:P2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E10:E11"/>
  </mergeCells>
  <pageMargins left="0.196850393700787" right="0.196850393700787" top="0.39370078740157499" bottom="0.196850393700787" header="0" footer="0"/>
  <pageSetup paperSize="9" scale="67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zoomScalePageLayoutView="85" workbookViewId="0">
      <selection activeCell="D46" sqref="D46"/>
    </sheetView>
  </sheetViews>
  <sheetFormatPr defaultRowHeight="12.75" x14ac:dyDescent="0.2"/>
  <cols>
    <col min="1" max="2" width="20.7109375" style="2" customWidth="1"/>
    <col min="3" max="3" width="100.7109375" style="2" customWidth="1"/>
    <col min="4" max="4" width="20.7109375" style="70" customWidth="1"/>
    <col min="5" max="5" width="12.28515625" style="2" bestFit="1" customWidth="1"/>
    <col min="6" max="16384" width="9.140625" style="2"/>
  </cols>
  <sheetData>
    <row r="1" spans="1:11" x14ac:dyDescent="0.2">
      <c r="A1" s="21"/>
      <c r="B1" s="22"/>
      <c r="C1" s="21" t="s">
        <v>101</v>
      </c>
      <c r="D1" s="21"/>
    </row>
    <row r="2" spans="1:11" s="23" customFormat="1" ht="12" customHeight="1" x14ac:dyDescent="0.2">
      <c r="C2" s="272" t="s">
        <v>291</v>
      </c>
      <c r="D2" s="24"/>
      <c r="E2" s="24"/>
      <c r="F2" s="24"/>
      <c r="G2" s="24"/>
    </row>
    <row r="3" spans="1:11" ht="13.5" customHeight="1" x14ac:dyDescent="0.2">
      <c r="A3" s="1"/>
      <c r="B3" s="1"/>
      <c r="C3" s="384" t="s">
        <v>292</v>
      </c>
      <c r="D3" s="384"/>
      <c r="E3" s="25"/>
      <c r="F3" s="25"/>
      <c r="G3" s="368"/>
      <c r="H3" s="368"/>
      <c r="I3" s="368"/>
      <c r="J3" s="368"/>
      <c r="K3" s="4"/>
    </row>
    <row r="4" spans="1:11" x14ac:dyDescent="0.2">
      <c r="A4" s="1"/>
      <c r="B4" s="1"/>
      <c r="C4" s="25"/>
      <c r="D4" s="25"/>
      <c r="E4" s="25"/>
      <c r="F4" s="25"/>
      <c r="G4" s="368"/>
      <c r="H4" s="368"/>
      <c r="I4" s="368"/>
      <c r="J4" s="368"/>
      <c r="K4" s="4"/>
    </row>
    <row r="5" spans="1:11" ht="14.25" customHeight="1" x14ac:dyDescent="0.2">
      <c r="A5" s="22"/>
      <c r="B5" s="22"/>
      <c r="C5" s="26"/>
      <c r="D5" s="27"/>
    </row>
    <row r="6" spans="1:11" x14ac:dyDescent="0.2">
      <c r="A6" s="378" t="s">
        <v>293</v>
      </c>
      <c r="B6" s="379"/>
      <c r="C6" s="379"/>
      <c r="D6" s="379"/>
    </row>
    <row r="7" spans="1:11" x14ac:dyDescent="0.2">
      <c r="A7" s="274">
        <v>11512000000</v>
      </c>
      <c r="B7" s="21"/>
      <c r="C7" s="21"/>
      <c r="D7" s="21"/>
    </row>
    <row r="8" spans="1:11" s="80" customFormat="1" x14ac:dyDescent="0.2">
      <c r="A8" s="270" t="s">
        <v>294</v>
      </c>
      <c r="B8" s="73"/>
      <c r="C8" s="273"/>
      <c r="D8" s="73"/>
    </row>
    <row r="9" spans="1:11" ht="15" x14ac:dyDescent="0.25">
      <c r="A9" s="28" t="s">
        <v>86</v>
      </c>
      <c r="B9" s="22"/>
      <c r="C9" s="22"/>
      <c r="D9" s="27"/>
    </row>
    <row r="10" spans="1:11" x14ac:dyDescent="0.2">
      <c r="A10" s="22"/>
      <c r="B10" s="22"/>
      <c r="C10" s="22"/>
      <c r="D10" s="27" t="s">
        <v>13</v>
      </c>
      <c r="G10" s="72"/>
    </row>
    <row r="11" spans="1:11" ht="38.25" x14ac:dyDescent="0.2">
      <c r="A11" s="29" t="s">
        <v>87</v>
      </c>
      <c r="B11" s="380" t="s">
        <v>88</v>
      </c>
      <c r="C11" s="381"/>
      <c r="D11" s="30" t="s">
        <v>1</v>
      </c>
    </row>
    <row r="12" spans="1:11" x14ac:dyDescent="0.2">
      <c r="A12" s="31">
        <v>1</v>
      </c>
      <c r="B12" s="382">
        <v>2</v>
      </c>
      <c r="C12" s="383"/>
      <c r="D12" s="32">
        <v>3</v>
      </c>
    </row>
    <row r="13" spans="1:11" x14ac:dyDescent="0.2">
      <c r="A13" s="376" t="s">
        <v>89</v>
      </c>
      <c r="B13" s="376"/>
      <c r="C13" s="376"/>
      <c r="D13" s="376"/>
    </row>
    <row r="14" spans="1:11" s="80" customFormat="1" x14ac:dyDescent="0.2">
      <c r="A14" s="257" t="s">
        <v>285</v>
      </c>
      <c r="B14" s="258" t="s">
        <v>286</v>
      </c>
      <c r="C14" s="259"/>
      <c r="D14" s="265">
        <f>D15</f>
        <v>13783400</v>
      </c>
      <c r="E14" s="263"/>
    </row>
    <row r="15" spans="1:11" s="80" customFormat="1" x14ac:dyDescent="0.2">
      <c r="A15" s="260" t="s">
        <v>8</v>
      </c>
      <c r="B15" s="261" t="s">
        <v>287</v>
      </c>
      <c r="C15" s="262"/>
      <c r="D15" s="266">
        <v>13783400</v>
      </c>
      <c r="E15" s="264"/>
    </row>
    <row r="16" spans="1:11" x14ac:dyDescent="0.2">
      <c r="A16" s="33" t="s">
        <v>90</v>
      </c>
      <c r="B16" s="34" t="s">
        <v>81</v>
      </c>
      <c r="C16" s="35"/>
      <c r="D16" s="36">
        <f>D17</f>
        <v>27870000</v>
      </c>
    </row>
    <row r="17" spans="1:13" x14ac:dyDescent="0.2">
      <c r="A17" s="75">
        <v>99000000000</v>
      </c>
      <c r="B17" s="37"/>
      <c r="C17" s="38" t="s">
        <v>103</v>
      </c>
      <c r="D17" s="39">
        <v>27870000</v>
      </c>
    </row>
    <row r="18" spans="1:13" x14ac:dyDescent="0.2">
      <c r="A18" s="33" t="s">
        <v>91</v>
      </c>
      <c r="B18" s="34" t="s">
        <v>83</v>
      </c>
      <c r="C18" s="35"/>
      <c r="D18" s="36">
        <f>D19</f>
        <v>0</v>
      </c>
    </row>
    <row r="19" spans="1:13" x14ac:dyDescent="0.2">
      <c r="A19" s="76">
        <v>11100000000</v>
      </c>
      <c r="B19" s="37"/>
      <c r="C19" s="38" t="s">
        <v>104</v>
      </c>
      <c r="D19" s="39"/>
    </row>
    <row r="20" spans="1:13" ht="25.5" x14ac:dyDescent="0.2">
      <c r="A20" s="33" t="s">
        <v>92</v>
      </c>
      <c r="B20" s="34" t="s">
        <v>84</v>
      </c>
      <c r="C20" s="35"/>
      <c r="D20" s="267">
        <f>D21</f>
        <v>0</v>
      </c>
    </row>
    <row r="21" spans="1:13" ht="12.75" customHeight="1" x14ac:dyDescent="0.2">
      <c r="A21" s="76">
        <v>11100000000</v>
      </c>
      <c r="B21" s="37"/>
      <c r="C21" s="77" t="s">
        <v>104</v>
      </c>
      <c r="D21" s="39"/>
    </row>
    <row r="22" spans="1:13" s="80" customFormat="1" ht="12.75" customHeight="1" x14ac:dyDescent="0.2">
      <c r="A22" s="184" t="e">
        <f>Дод.1!#REF!</f>
        <v>#REF!</v>
      </c>
      <c r="B22" s="91"/>
      <c r="C22" s="90" t="s">
        <v>112</v>
      </c>
      <c r="D22" s="267"/>
    </row>
    <row r="23" spans="1:13" s="80" customFormat="1" ht="12.75" customHeight="1" x14ac:dyDescent="0.2">
      <c r="A23" s="76">
        <v>11100000000</v>
      </c>
      <c r="B23" s="91"/>
      <c r="C23" s="77" t="s">
        <v>104</v>
      </c>
      <c r="D23" s="39"/>
    </row>
    <row r="24" spans="1:13" s="80" customFormat="1" ht="12.75" customHeight="1" x14ac:dyDescent="0.2">
      <c r="A24" s="92">
        <v>41040400</v>
      </c>
      <c r="B24" s="91"/>
      <c r="C24" s="93" t="s">
        <v>111</v>
      </c>
      <c r="D24" s="268"/>
    </row>
    <row r="25" spans="1:13" s="80" customFormat="1" ht="12.75" customHeight="1" x14ac:dyDescent="0.2">
      <c r="A25" s="76">
        <v>11100000000</v>
      </c>
      <c r="B25" s="91"/>
      <c r="C25" s="77" t="s">
        <v>104</v>
      </c>
      <c r="D25" s="94"/>
    </row>
    <row r="26" spans="1:13" x14ac:dyDescent="0.2">
      <c r="A26" s="376" t="s">
        <v>93</v>
      </c>
      <c r="B26" s="376"/>
      <c r="C26" s="376"/>
      <c r="D26" s="376"/>
    </row>
    <row r="27" spans="1:13" x14ac:dyDescent="0.2">
      <c r="A27" s="40" t="s">
        <v>6</v>
      </c>
      <c r="B27" s="41" t="s">
        <v>94</v>
      </c>
      <c r="C27" s="42"/>
      <c r="D27" s="43">
        <f>D14+D16</f>
        <v>41653400</v>
      </c>
      <c r="E27" s="71"/>
    </row>
    <row r="28" spans="1:13" x14ac:dyDescent="0.2">
      <c r="A28" s="40" t="s">
        <v>6</v>
      </c>
      <c r="B28" s="41" t="s">
        <v>95</v>
      </c>
      <c r="C28" s="42"/>
      <c r="D28" s="44">
        <v>0</v>
      </c>
    </row>
    <row r="29" spans="1:13" x14ac:dyDescent="0.2">
      <c r="A29" s="40" t="s">
        <v>6</v>
      </c>
      <c r="B29" s="41" t="s">
        <v>96</v>
      </c>
      <c r="C29" s="42"/>
      <c r="D29" s="44"/>
    </row>
    <row r="30" spans="1:13" x14ac:dyDescent="0.2">
      <c r="A30" s="22"/>
      <c r="B30" s="22"/>
      <c r="C30" s="22"/>
      <c r="D30" s="27"/>
    </row>
    <row r="31" spans="1:13" ht="22.15" customHeight="1" x14ac:dyDescent="0.25">
      <c r="A31" s="28" t="s">
        <v>97</v>
      </c>
      <c r="B31" s="22"/>
      <c r="C31" s="22"/>
      <c r="D31" s="27" t="s">
        <v>13</v>
      </c>
      <c r="M31" s="181"/>
    </row>
    <row r="32" spans="1:13" ht="63.75" x14ac:dyDescent="0.2">
      <c r="A32" s="45" t="s">
        <v>98</v>
      </c>
      <c r="B32" s="45" t="s">
        <v>99</v>
      </c>
      <c r="C32" s="45" t="s">
        <v>100</v>
      </c>
      <c r="D32" s="46" t="s">
        <v>1</v>
      </c>
      <c r="E32" s="180"/>
      <c r="F32" s="179"/>
    </row>
    <row r="33" spans="1:4" x14ac:dyDescent="0.2">
      <c r="A33" s="47">
        <v>1</v>
      </c>
      <c r="B33" s="48">
        <v>2</v>
      </c>
      <c r="C33" s="49">
        <v>3</v>
      </c>
      <c r="D33" s="50">
        <v>4</v>
      </c>
    </row>
    <row r="34" spans="1:4" x14ac:dyDescent="0.2">
      <c r="A34" s="375" t="s">
        <v>89</v>
      </c>
      <c r="B34" s="375"/>
      <c r="C34" s="375"/>
      <c r="D34" s="375"/>
    </row>
    <row r="35" spans="1:4" x14ac:dyDescent="0.2">
      <c r="A35" s="82" t="s">
        <v>105</v>
      </c>
      <c r="B35" s="57">
        <v>9770</v>
      </c>
      <c r="C35" s="51" t="s">
        <v>9</v>
      </c>
      <c r="D35" s="52">
        <f>D36+D37</f>
        <v>99000</v>
      </c>
    </row>
    <row r="36" spans="1:4" ht="25.5" x14ac:dyDescent="0.2">
      <c r="A36" s="81">
        <v>11502000000</v>
      </c>
      <c r="B36" s="78"/>
      <c r="C36" s="54" t="s">
        <v>109</v>
      </c>
      <c r="D36" s="55">
        <v>99000</v>
      </c>
    </row>
    <row r="37" spans="1:4" x14ac:dyDescent="0.2">
      <c r="A37" s="79">
        <v>11314200000</v>
      </c>
      <c r="B37" s="53"/>
      <c r="C37" s="54" t="s">
        <v>107</v>
      </c>
      <c r="D37" s="55">
        <v>0</v>
      </c>
    </row>
    <row r="38" spans="1:4" ht="25.5" x14ac:dyDescent="0.2">
      <c r="A38" s="83" t="s">
        <v>106</v>
      </c>
      <c r="B38" s="57">
        <v>9320</v>
      </c>
      <c r="C38" s="74" t="s">
        <v>102</v>
      </c>
      <c r="D38" s="63">
        <v>0</v>
      </c>
    </row>
    <row r="39" spans="1:4" s="80" customFormat="1" ht="25.5" x14ac:dyDescent="0.2">
      <c r="A39" s="79">
        <v>11314200000</v>
      </c>
      <c r="B39" s="57"/>
      <c r="C39" s="54" t="s">
        <v>110</v>
      </c>
      <c r="D39" s="55">
        <v>0</v>
      </c>
    </row>
    <row r="40" spans="1:4" ht="27" customHeight="1" x14ac:dyDescent="0.2">
      <c r="A40" s="3" t="s">
        <v>11</v>
      </c>
      <c r="B40" s="57">
        <v>9800</v>
      </c>
      <c r="C40" s="89" t="s">
        <v>108</v>
      </c>
      <c r="D40" s="63">
        <v>0</v>
      </c>
    </row>
    <row r="41" spans="1:4" ht="17.25" customHeight="1" x14ac:dyDescent="0.2">
      <c r="A41" s="56"/>
      <c r="B41" s="57"/>
      <c r="C41" s="58" t="s">
        <v>12</v>
      </c>
      <c r="D41" s="59">
        <v>0</v>
      </c>
    </row>
    <row r="42" spans="1:4" ht="19.899999999999999" customHeight="1" x14ac:dyDescent="0.2">
      <c r="A42" s="375" t="s">
        <v>93</v>
      </c>
      <c r="B42" s="375"/>
      <c r="C42" s="375"/>
      <c r="D42" s="376"/>
    </row>
    <row r="43" spans="1:4" x14ac:dyDescent="0.2">
      <c r="A43" s="60"/>
      <c r="B43" s="61"/>
      <c r="C43" s="62" t="s">
        <v>9</v>
      </c>
      <c r="D43" s="63">
        <v>0</v>
      </c>
    </row>
    <row r="44" spans="1:4" x14ac:dyDescent="0.2">
      <c r="A44" s="64" t="s">
        <v>6</v>
      </c>
      <c r="B44" s="65" t="s">
        <v>6</v>
      </c>
      <c r="C44" s="41" t="s">
        <v>94</v>
      </c>
      <c r="D44" s="66">
        <f>D35</f>
        <v>99000</v>
      </c>
    </row>
    <row r="45" spans="1:4" x14ac:dyDescent="0.2">
      <c r="A45" s="64" t="s">
        <v>6</v>
      </c>
      <c r="B45" s="65" t="s">
        <v>6</v>
      </c>
      <c r="C45" s="41" t="s">
        <v>95</v>
      </c>
      <c r="D45" s="66">
        <v>99000</v>
      </c>
    </row>
    <row r="46" spans="1:4" x14ac:dyDescent="0.2">
      <c r="A46" s="64" t="s">
        <v>6</v>
      </c>
      <c r="B46" s="65" t="s">
        <v>6</v>
      </c>
      <c r="C46" s="41" t="s">
        <v>96</v>
      </c>
      <c r="D46" s="66">
        <v>0</v>
      </c>
    </row>
    <row r="47" spans="1:4" x14ac:dyDescent="0.2">
      <c r="A47" s="67"/>
      <c r="B47" s="22"/>
      <c r="C47" s="22"/>
      <c r="D47" s="27"/>
    </row>
    <row r="48" spans="1:4" x14ac:dyDescent="0.2">
      <c r="A48" s="22"/>
      <c r="B48" s="22"/>
      <c r="C48" s="22"/>
      <c r="D48" s="27"/>
    </row>
    <row r="49" spans="1:7" x14ac:dyDescent="0.2">
      <c r="A49" s="22"/>
      <c r="B49" s="22"/>
      <c r="C49" s="22"/>
      <c r="D49" s="27"/>
    </row>
    <row r="50" spans="1:7" x14ac:dyDescent="0.2">
      <c r="A50" s="22"/>
      <c r="B50" s="68" t="s">
        <v>7</v>
      </c>
      <c r="C50" s="69" t="s">
        <v>10</v>
      </c>
      <c r="D50" s="27"/>
    </row>
    <row r="51" spans="1:7" x14ac:dyDescent="0.2">
      <c r="A51" s="377"/>
      <c r="B51" s="377"/>
      <c r="C51" s="377"/>
      <c r="D51" s="377"/>
    </row>
    <row r="52" spans="1:7" x14ac:dyDescent="0.2">
      <c r="G52" s="181"/>
    </row>
  </sheetData>
  <mergeCells count="11">
    <mergeCell ref="C3:D3"/>
    <mergeCell ref="G3:J3"/>
    <mergeCell ref="G4:J4"/>
    <mergeCell ref="A26:D26"/>
    <mergeCell ref="A34:D34"/>
    <mergeCell ref="A42:D42"/>
    <mergeCell ref="A51:D51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E11" sqref="E11"/>
    </sheetView>
  </sheetViews>
  <sheetFormatPr defaultRowHeight="12.75" x14ac:dyDescent="0.2"/>
  <cols>
    <col min="1" max="3" width="12.140625" style="80" customWidth="1"/>
    <col min="4" max="4" width="40.7109375" style="80" customWidth="1"/>
    <col min="5" max="5" width="59.85546875" style="80" customWidth="1"/>
    <col min="6" max="16" width="13.7109375" style="80" customWidth="1"/>
    <col min="17" max="16384" width="9.140625" style="80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322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68" t="s">
        <v>351</v>
      </c>
      <c r="H2" s="368"/>
      <c r="I2" s="368"/>
      <c r="J2" s="368"/>
    </row>
    <row r="3" spans="1:16" ht="28.15" customHeight="1" x14ac:dyDescent="0.2">
      <c r="A3" s="1"/>
      <c r="B3" s="1"/>
      <c r="C3" s="1"/>
      <c r="D3" s="1"/>
      <c r="E3" s="1"/>
      <c r="F3" s="1"/>
      <c r="G3" s="368" t="s">
        <v>284</v>
      </c>
      <c r="H3" s="368"/>
      <c r="I3" s="368"/>
      <c r="J3" s="368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69" t="s">
        <v>323</v>
      </c>
      <c r="B5" s="369"/>
      <c r="C5" s="369"/>
      <c r="D5" s="369"/>
      <c r="E5" s="369"/>
      <c r="F5" s="369"/>
      <c r="G5" s="369"/>
      <c r="H5" s="369"/>
      <c r="I5" s="369"/>
      <c r="J5" s="369"/>
      <c r="K5" s="291"/>
      <c r="L5" s="291"/>
      <c r="M5" s="291"/>
      <c r="N5" s="291"/>
      <c r="O5" s="291"/>
      <c r="P5" s="291"/>
    </row>
    <row r="6" spans="1:16" x14ac:dyDescent="0.2">
      <c r="A6" s="385" t="s">
        <v>324</v>
      </c>
      <c r="B6" s="385"/>
      <c r="C6" s="385"/>
      <c r="D6" s="385"/>
      <c r="E6" s="385"/>
      <c r="F6" s="385"/>
      <c r="G6" s="385"/>
      <c r="H6" s="385"/>
      <c r="I6" s="385"/>
      <c r="J6" s="385"/>
      <c r="K6" s="291"/>
      <c r="L6" s="291"/>
      <c r="M6" s="291"/>
      <c r="N6" s="291"/>
      <c r="O6" s="291"/>
      <c r="P6" s="291"/>
    </row>
    <row r="7" spans="1:16" x14ac:dyDescent="0.2">
      <c r="A7" s="385" t="s">
        <v>344</v>
      </c>
      <c r="B7" s="385"/>
      <c r="C7" s="385"/>
      <c r="D7" s="385"/>
      <c r="E7" s="385"/>
      <c r="F7" s="385"/>
      <c r="G7" s="385"/>
      <c r="H7" s="385"/>
      <c r="I7" s="385"/>
      <c r="J7" s="385"/>
      <c r="K7" s="292"/>
      <c r="L7" s="292"/>
      <c r="M7" s="292"/>
      <c r="N7" s="292"/>
      <c r="O7" s="292"/>
      <c r="P7" s="292"/>
    </row>
    <row r="8" spans="1:16" x14ac:dyDescent="0.2">
      <c r="A8" s="293" t="s">
        <v>8</v>
      </c>
      <c r="B8" s="294"/>
      <c r="C8" s="294"/>
      <c r="D8" s="294"/>
      <c r="E8" s="294"/>
      <c r="F8" s="294"/>
      <c r="G8" s="294"/>
      <c r="H8" s="294"/>
      <c r="I8" s="294"/>
      <c r="J8" s="294"/>
      <c r="K8" s="72"/>
      <c r="L8" s="72"/>
      <c r="M8" s="72"/>
      <c r="N8" s="72"/>
      <c r="O8" s="72"/>
      <c r="P8" s="72"/>
    </row>
    <row r="9" spans="1:16" ht="13.9" customHeight="1" x14ac:dyDescent="0.2">
      <c r="A9" s="295" t="s">
        <v>115</v>
      </c>
      <c r="B9" s="296"/>
      <c r="C9" s="296"/>
      <c r="D9" s="296"/>
      <c r="E9" s="296"/>
      <c r="F9" s="296"/>
      <c r="G9" s="296"/>
      <c r="H9" s="296"/>
      <c r="I9" s="296"/>
      <c r="J9" s="297" t="s">
        <v>116</v>
      </c>
    </row>
    <row r="10" spans="1:16" x14ac:dyDescent="0.2">
      <c r="A10" s="295"/>
      <c r="B10" s="296"/>
      <c r="C10" s="296"/>
      <c r="D10" s="296"/>
      <c r="E10" s="296"/>
      <c r="F10" s="296"/>
      <c r="G10" s="296"/>
      <c r="H10" s="296"/>
      <c r="I10" s="296"/>
      <c r="J10" s="296"/>
      <c r="P10" s="298"/>
    </row>
    <row r="11" spans="1:16" ht="122.45" customHeight="1" x14ac:dyDescent="0.2">
      <c r="A11" s="162" t="s">
        <v>117</v>
      </c>
      <c r="B11" s="162" t="s">
        <v>118</v>
      </c>
      <c r="C11" s="162" t="s">
        <v>119</v>
      </c>
      <c r="D11" s="162" t="s">
        <v>315</v>
      </c>
      <c r="E11" s="162" t="s">
        <v>325</v>
      </c>
      <c r="F11" s="162" t="s">
        <v>326</v>
      </c>
      <c r="G11" s="162" t="s">
        <v>327</v>
      </c>
      <c r="H11" s="162" t="s">
        <v>328</v>
      </c>
      <c r="I11" s="162" t="s">
        <v>329</v>
      </c>
      <c r="J11" s="162" t="s">
        <v>330</v>
      </c>
      <c r="P11" s="298"/>
    </row>
    <row r="12" spans="1:16" x14ac:dyDescent="0.2">
      <c r="A12" s="162">
        <v>1</v>
      </c>
      <c r="B12" s="162">
        <v>2</v>
      </c>
      <c r="C12" s="162">
        <v>3</v>
      </c>
      <c r="D12" s="162">
        <v>4</v>
      </c>
      <c r="E12" s="162">
        <v>5</v>
      </c>
      <c r="F12" s="162">
        <v>6</v>
      </c>
      <c r="G12" s="162">
        <v>7</v>
      </c>
      <c r="H12" s="162">
        <v>8</v>
      </c>
      <c r="I12" s="162">
        <v>9</v>
      </c>
      <c r="J12" s="162">
        <v>10</v>
      </c>
      <c r="P12" s="298"/>
    </row>
    <row r="13" spans="1:16" ht="78" customHeight="1" x14ac:dyDescent="0.2">
      <c r="A13" s="133" t="s">
        <v>176</v>
      </c>
      <c r="B13" s="162">
        <v>1021</v>
      </c>
      <c r="C13" s="299" t="s">
        <v>178</v>
      </c>
      <c r="D13" s="118" t="s">
        <v>179</v>
      </c>
      <c r="E13" s="162" t="s">
        <v>331</v>
      </c>
      <c r="F13" s="162">
        <v>2022</v>
      </c>
      <c r="G13" s="300">
        <v>20000000</v>
      </c>
      <c r="H13" s="300">
        <v>1000000</v>
      </c>
      <c r="I13" s="300">
        <v>1000000</v>
      </c>
      <c r="J13" s="162">
        <v>100</v>
      </c>
      <c r="P13" s="298"/>
    </row>
    <row r="14" spans="1:16" x14ac:dyDescent="0.2">
      <c r="A14" s="162" t="s">
        <v>321</v>
      </c>
      <c r="B14" s="162" t="s">
        <v>321</v>
      </c>
      <c r="C14" s="162" t="s">
        <v>321</v>
      </c>
      <c r="D14" s="162" t="s">
        <v>252</v>
      </c>
      <c r="E14" s="162" t="s">
        <v>321</v>
      </c>
      <c r="F14" s="162" t="s">
        <v>321</v>
      </c>
      <c r="G14" s="162" t="s">
        <v>321</v>
      </c>
      <c r="H14" s="162" t="s">
        <v>320</v>
      </c>
      <c r="I14" s="162" t="s">
        <v>320</v>
      </c>
      <c r="J14" s="162" t="s">
        <v>321</v>
      </c>
      <c r="P14" s="298"/>
    </row>
    <row r="15" spans="1:16" x14ac:dyDescent="0.2">
      <c r="A15" s="301"/>
      <c r="B15" s="302"/>
      <c r="C15" s="302"/>
      <c r="D15" s="302"/>
      <c r="E15" s="302"/>
      <c r="F15" s="302"/>
      <c r="G15" s="302"/>
      <c r="H15" s="302"/>
      <c r="I15" s="302"/>
      <c r="J15" s="302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03" t="s">
        <v>7</v>
      </c>
      <c r="C17" s="1"/>
      <c r="D17" s="1"/>
      <c r="E17" s="1"/>
      <c r="F17" s="1"/>
      <c r="G17" s="1"/>
      <c r="H17" s="1"/>
      <c r="I17" s="103" t="s">
        <v>10</v>
      </c>
      <c r="J17" s="1"/>
    </row>
  </sheetData>
  <mergeCells count="5">
    <mergeCell ref="G2:J2"/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opLeftCell="A4" zoomScale="85" zoomScaleNormal="85" workbookViewId="0">
      <selection activeCell="J40" sqref="J40"/>
    </sheetView>
  </sheetViews>
  <sheetFormatPr defaultRowHeight="12.75" x14ac:dyDescent="0.2"/>
  <cols>
    <col min="1" max="3" width="12.140625" style="80" customWidth="1"/>
    <col min="4" max="4" width="30.7109375" style="80" customWidth="1"/>
    <col min="5" max="5" width="36.28515625" style="80" customWidth="1"/>
    <col min="6" max="6" width="32" style="80" customWidth="1"/>
    <col min="7" max="7" width="14.7109375" style="80" customWidth="1"/>
    <col min="8" max="8" width="14" style="80" customWidth="1"/>
    <col min="9" max="9" width="14.7109375" style="80" customWidth="1"/>
    <col min="10" max="10" width="14.5703125" style="80" customWidth="1"/>
    <col min="11" max="11" width="11.85546875" style="80" customWidth="1"/>
    <col min="12" max="12" width="9.7109375" style="80" bestFit="1" customWidth="1"/>
    <col min="13" max="16384" width="9.140625" style="80"/>
  </cols>
  <sheetData>
    <row r="1" spans="1:11" x14ac:dyDescent="0.2">
      <c r="A1" s="1"/>
      <c r="B1" s="1"/>
      <c r="C1" s="1"/>
      <c r="D1" s="1"/>
      <c r="E1" s="1"/>
      <c r="G1" s="104" t="s">
        <v>253</v>
      </c>
      <c r="H1" s="105"/>
      <c r="I1" s="105"/>
      <c r="J1" s="105"/>
    </row>
    <row r="2" spans="1:11" s="106" customFormat="1" ht="15.75" customHeight="1" x14ac:dyDescent="0.2">
      <c r="D2" s="396"/>
      <c r="E2" s="397"/>
      <c r="F2" s="397"/>
      <c r="G2" s="398" t="s">
        <v>288</v>
      </c>
      <c r="H2" s="396"/>
      <c r="I2" s="396"/>
      <c r="J2" s="396"/>
    </row>
    <row r="3" spans="1:11" s="106" customFormat="1" ht="26.25" customHeight="1" x14ac:dyDescent="0.2">
      <c r="D3" s="397"/>
      <c r="E3" s="397"/>
      <c r="F3" s="397"/>
      <c r="G3" s="398" t="s">
        <v>297</v>
      </c>
      <c r="H3" s="396"/>
      <c r="I3" s="396"/>
      <c r="J3" s="396"/>
    </row>
    <row r="4" spans="1:11" ht="15" customHeight="1" x14ac:dyDescent="0.2">
      <c r="A4" s="1"/>
      <c r="B4" s="1"/>
      <c r="C4" s="1"/>
      <c r="D4" s="368"/>
      <c r="E4" s="368"/>
      <c r="F4" s="368"/>
      <c r="G4" s="368"/>
      <c r="H4" s="368"/>
      <c r="I4" s="368"/>
      <c r="J4" s="368"/>
      <c r="K4" s="4"/>
    </row>
    <row r="5" spans="1:11" ht="17.25" customHeight="1" x14ac:dyDescent="0.2">
      <c r="A5" s="107"/>
      <c r="B5" s="107"/>
      <c r="C5" s="107"/>
      <c r="D5" s="391" t="s">
        <v>298</v>
      </c>
      <c r="E5" s="391"/>
      <c r="F5" s="391"/>
      <c r="G5" s="391"/>
      <c r="H5" s="391"/>
      <c r="I5" s="391"/>
      <c r="J5" s="107"/>
    </row>
    <row r="6" spans="1:11" ht="14.25" x14ac:dyDescent="0.2">
      <c r="A6" s="107">
        <v>11512000000</v>
      </c>
      <c r="B6" s="107"/>
      <c r="C6" s="107"/>
      <c r="D6" s="391"/>
      <c r="E6" s="391"/>
      <c r="F6" s="391"/>
      <c r="G6" s="391"/>
      <c r="H6" s="107"/>
      <c r="I6" s="107"/>
      <c r="J6" s="107"/>
    </row>
    <row r="7" spans="1:11" x14ac:dyDescent="0.2">
      <c r="A7" s="108" t="s">
        <v>294</v>
      </c>
      <c r="B7" s="1"/>
      <c r="C7" s="1"/>
      <c r="D7" s="1"/>
      <c r="E7" s="109"/>
      <c r="F7" s="1"/>
      <c r="G7" s="1"/>
      <c r="H7" s="1"/>
      <c r="I7" s="1"/>
      <c r="J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10" t="s">
        <v>116</v>
      </c>
    </row>
    <row r="9" spans="1:11" ht="13.9" customHeight="1" x14ac:dyDescent="0.2">
      <c r="A9" s="392" t="s">
        <v>117</v>
      </c>
      <c r="B9" s="392" t="s">
        <v>118</v>
      </c>
      <c r="C9" s="392" t="s">
        <v>119</v>
      </c>
      <c r="D9" s="386" t="s">
        <v>120</v>
      </c>
      <c r="E9" s="386" t="s">
        <v>254</v>
      </c>
      <c r="F9" s="392" t="s">
        <v>255</v>
      </c>
      <c r="G9" s="394" t="s">
        <v>1</v>
      </c>
      <c r="H9" s="386" t="s">
        <v>2</v>
      </c>
      <c r="I9" s="388" t="s">
        <v>3</v>
      </c>
      <c r="J9" s="389"/>
    </row>
    <row r="10" spans="1:11" ht="99" customHeight="1" x14ac:dyDescent="0.2">
      <c r="A10" s="393"/>
      <c r="B10" s="393"/>
      <c r="C10" s="393"/>
      <c r="D10" s="387"/>
      <c r="E10" s="387"/>
      <c r="F10" s="393"/>
      <c r="G10" s="395"/>
      <c r="H10" s="387"/>
      <c r="I10" s="111" t="s">
        <v>4</v>
      </c>
      <c r="J10" s="111" t="s">
        <v>5</v>
      </c>
    </row>
    <row r="11" spans="1:11" x14ac:dyDescent="0.2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3">
        <v>7</v>
      </c>
      <c r="H11" s="112">
        <v>8</v>
      </c>
      <c r="I11" s="112">
        <v>9</v>
      </c>
      <c r="J11" s="112">
        <v>10</v>
      </c>
    </row>
    <row r="12" spans="1:11" x14ac:dyDescent="0.2">
      <c r="A12" s="114" t="s">
        <v>127</v>
      </c>
      <c r="B12" s="115" t="s">
        <v>256</v>
      </c>
      <c r="C12" s="115" t="s">
        <v>256</v>
      </c>
      <c r="D12" s="115" t="s">
        <v>257</v>
      </c>
      <c r="E12" s="115" t="s">
        <v>256</v>
      </c>
      <c r="F12" s="115" t="s">
        <v>256</v>
      </c>
      <c r="G12" s="116">
        <f>H12+I12</f>
        <v>12595700</v>
      </c>
      <c r="H12" s="116">
        <f>SUM(H13:H17)</f>
        <v>12545700</v>
      </c>
      <c r="I12" s="116">
        <f>SUM(I13:I17)</f>
        <v>50000</v>
      </c>
      <c r="J12" s="116">
        <f>SUM(J13:J17)</f>
        <v>0</v>
      </c>
    </row>
    <row r="13" spans="1:11" ht="76.5" x14ac:dyDescent="0.2">
      <c r="A13" s="117" t="s">
        <v>131</v>
      </c>
      <c r="B13" s="100" t="s">
        <v>132</v>
      </c>
      <c r="C13" s="100" t="s">
        <v>133</v>
      </c>
      <c r="D13" s="118" t="s">
        <v>134</v>
      </c>
      <c r="E13" s="119" t="s">
        <v>258</v>
      </c>
      <c r="F13" s="119" t="s">
        <v>259</v>
      </c>
      <c r="G13" s="120">
        <f t="shared" ref="G13" si="0">H13+I13</f>
        <v>12291300</v>
      </c>
      <c r="H13" s="121">
        <v>12241300</v>
      </c>
      <c r="I13" s="121">
        <v>50000</v>
      </c>
      <c r="J13" s="121"/>
    </row>
    <row r="14" spans="1:11" ht="38.25" x14ac:dyDescent="0.2">
      <c r="A14" s="122" t="s">
        <v>146</v>
      </c>
      <c r="B14" s="111" t="s">
        <v>264</v>
      </c>
      <c r="C14" s="111" t="s">
        <v>147</v>
      </c>
      <c r="D14" s="119" t="s">
        <v>148</v>
      </c>
      <c r="E14" s="123" t="s">
        <v>265</v>
      </c>
      <c r="F14" s="119" t="s">
        <v>266</v>
      </c>
      <c r="G14" s="120">
        <f>H14+I14</f>
        <v>40000</v>
      </c>
      <c r="H14" s="121">
        <v>40000</v>
      </c>
      <c r="I14" s="121"/>
      <c r="J14" s="121"/>
    </row>
    <row r="15" spans="1:11" ht="51" x14ac:dyDescent="0.2">
      <c r="A15" s="100" t="s">
        <v>154</v>
      </c>
      <c r="B15" s="111">
        <v>7680</v>
      </c>
      <c r="C15" s="101" t="s">
        <v>155</v>
      </c>
      <c r="D15" s="128" t="s">
        <v>156</v>
      </c>
      <c r="E15" s="119" t="s">
        <v>258</v>
      </c>
      <c r="F15" s="119" t="s">
        <v>259</v>
      </c>
      <c r="G15" s="120">
        <f t="shared" ref="G15" si="1">H15+I15</f>
        <v>14400</v>
      </c>
      <c r="H15" s="129">
        <v>14400</v>
      </c>
      <c r="I15" s="121"/>
      <c r="J15" s="121"/>
    </row>
    <row r="16" spans="1:11" ht="63.75" x14ac:dyDescent="0.2">
      <c r="A16" s="130" t="s">
        <v>157</v>
      </c>
      <c r="B16" s="111">
        <v>8110</v>
      </c>
      <c r="C16" s="131" t="s">
        <v>158</v>
      </c>
      <c r="D16" s="132" t="s">
        <v>159</v>
      </c>
      <c r="E16" s="132" t="s">
        <v>160</v>
      </c>
      <c r="F16" s="119" t="s">
        <v>259</v>
      </c>
      <c r="G16" s="120">
        <f>I16+H16</f>
        <v>200000</v>
      </c>
      <c r="H16" s="127">
        <v>200000</v>
      </c>
      <c r="I16" s="121"/>
      <c r="J16" s="121"/>
    </row>
    <row r="17" spans="1:11" ht="60" customHeight="1" x14ac:dyDescent="0.2">
      <c r="A17" s="130" t="s">
        <v>161</v>
      </c>
      <c r="B17" s="100">
        <v>8240</v>
      </c>
      <c r="C17" s="131" t="s">
        <v>162</v>
      </c>
      <c r="D17" s="132" t="s">
        <v>163</v>
      </c>
      <c r="E17" s="132" t="s">
        <v>164</v>
      </c>
      <c r="F17" s="119" t="s">
        <v>270</v>
      </c>
      <c r="G17" s="120">
        <f>H17</f>
        <v>50000</v>
      </c>
      <c r="H17" s="121">
        <v>50000</v>
      </c>
      <c r="I17" s="121"/>
      <c r="J17" s="121"/>
      <c r="K17" s="126"/>
    </row>
    <row r="18" spans="1:11" s="126" customFormat="1" ht="39.75" customHeight="1" x14ac:dyDescent="0.2">
      <c r="A18" s="134" t="s">
        <v>165</v>
      </c>
      <c r="B18" s="135" t="s">
        <v>256</v>
      </c>
      <c r="C18" s="136" t="s">
        <v>256</v>
      </c>
      <c r="D18" s="135" t="s">
        <v>271</v>
      </c>
      <c r="E18" s="135" t="s">
        <v>256</v>
      </c>
      <c r="F18" s="135" t="s">
        <v>256</v>
      </c>
      <c r="G18" s="116">
        <f>H18+I18</f>
        <v>45852300</v>
      </c>
      <c r="H18" s="137">
        <f>SUM(H19:H26)</f>
        <v>43495500</v>
      </c>
      <c r="I18" s="137">
        <f>SUM(I19:I26)</f>
        <v>2356800</v>
      </c>
      <c r="J18" s="137">
        <f>SUM(J19:J26)</f>
        <v>1000000</v>
      </c>
    </row>
    <row r="19" spans="1:11" s="139" customFormat="1" ht="51" x14ac:dyDescent="0.2">
      <c r="A19" s="117" t="s">
        <v>272</v>
      </c>
      <c r="B19" s="100" t="s">
        <v>170</v>
      </c>
      <c r="C19" s="100" t="s">
        <v>133</v>
      </c>
      <c r="D19" s="119" t="s">
        <v>171</v>
      </c>
      <c r="E19" s="119" t="s">
        <v>273</v>
      </c>
      <c r="F19" s="119" t="s">
        <v>259</v>
      </c>
      <c r="G19" s="120">
        <f>H19+I19</f>
        <v>3150100</v>
      </c>
      <c r="H19" s="138">
        <v>3150100</v>
      </c>
      <c r="I19" s="121"/>
      <c r="J19" s="121"/>
    </row>
    <row r="20" spans="1:11" ht="51" x14ac:dyDescent="0.2">
      <c r="A20" s="117" t="s">
        <v>172</v>
      </c>
      <c r="B20" s="111">
        <v>1010</v>
      </c>
      <c r="C20" s="100" t="s">
        <v>174</v>
      </c>
      <c r="D20" s="119" t="s">
        <v>175</v>
      </c>
      <c r="E20" s="119" t="s">
        <v>273</v>
      </c>
      <c r="F20" s="119" t="s">
        <v>259</v>
      </c>
      <c r="G20" s="120">
        <f>H20+I20</f>
        <v>14679500</v>
      </c>
      <c r="H20" s="138">
        <v>14075500</v>
      </c>
      <c r="I20" s="121">
        <v>604000</v>
      </c>
      <c r="J20" s="121"/>
      <c r="K20" s="140" t="s">
        <v>256</v>
      </c>
    </row>
    <row r="21" spans="1:11" ht="51" x14ac:dyDescent="0.2">
      <c r="A21" s="122" t="s">
        <v>176</v>
      </c>
      <c r="B21" s="111" t="s">
        <v>177</v>
      </c>
      <c r="C21" s="111" t="s">
        <v>178</v>
      </c>
      <c r="D21" s="119" t="s">
        <v>179</v>
      </c>
      <c r="E21" s="119" t="s">
        <v>273</v>
      </c>
      <c r="F21" s="119" t="s">
        <v>259</v>
      </c>
      <c r="G21" s="120">
        <f>H21+I21</f>
        <v>17552800</v>
      </c>
      <c r="H21" s="138">
        <v>15931800</v>
      </c>
      <c r="I21" s="121">
        <v>1621000</v>
      </c>
      <c r="J21" s="121">
        <v>1000000</v>
      </c>
      <c r="K21" s="141"/>
    </row>
    <row r="22" spans="1:11" ht="51" x14ac:dyDescent="0.2">
      <c r="A22" s="117" t="s">
        <v>182</v>
      </c>
      <c r="B22" s="111">
        <v>1070</v>
      </c>
      <c r="C22" s="100" t="s">
        <v>183</v>
      </c>
      <c r="D22" s="118" t="s">
        <v>274</v>
      </c>
      <c r="E22" s="119" t="s">
        <v>273</v>
      </c>
      <c r="F22" s="119" t="s">
        <v>259</v>
      </c>
      <c r="G22" s="120">
        <f t="shared" ref="G22:G23" si="2">H22+I22</f>
        <v>4835900</v>
      </c>
      <c r="H22" s="121">
        <v>4750900</v>
      </c>
      <c r="I22" s="121">
        <v>85000</v>
      </c>
      <c r="J22" s="121"/>
    </row>
    <row r="23" spans="1:11" ht="51" x14ac:dyDescent="0.2">
      <c r="A23" s="117" t="s">
        <v>185</v>
      </c>
      <c r="B23" s="111">
        <v>1080</v>
      </c>
      <c r="C23" s="100" t="s">
        <v>183</v>
      </c>
      <c r="D23" s="118" t="s">
        <v>275</v>
      </c>
      <c r="E23" s="119" t="s">
        <v>273</v>
      </c>
      <c r="F23" s="119" t="s">
        <v>259</v>
      </c>
      <c r="G23" s="120">
        <f t="shared" si="2"/>
        <v>3309400</v>
      </c>
      <c r="H23" s="121">
        <v>3262600</v>
      </c>
      <c r="I23" s="121">
        <v>46800</v>
      </c>
      <c r="J23" s="121"/>
    </row>
    <row r="24" spans="1:11" ht="51" x14ac:dyDescent="0.2">
      <c r="A24" s="117" t="s">
        <v>188</v>
      </c>
      <c r="B24" s="111">
        <v>1142</v>
      </c>
      <c r="C24" s="143" t="s">
        <v>190</v>
      </c>
      <c r="D24" s="144" t="s">
        <v>191</v>
      </c>
      <c r="E24" s="119" t="s">
        <v>273</v>
      </c>
      <c r="F24" s="119" t="s">
        <v>259</v>
      </c>
      <c r="G24" s="120">
        <f>H24+I24</f>
        <v>20000</v>
      </c>
      <c r="H24" s="121">
        <v>20000</v>
      </c>
      <c r="I24" s="142"/>
      <c r="J24" s="142"/>
    </row>
    <row r="25" spans="1:11" ht="51" x14ac:dyDescent="0.2">
      <c r="A25" s="122" t="s">
        <v>198</v>
      </c>
      <c r="B25" s="111" t="s">
        <v>199</v>
      </c>
      <c r="C25" s="111" t="s">
        <v>200</v>
      </c>
      <c r="D25" s="119" t="s">
        <v>201</v>
      </c>
      <c r="E25" s="119" t="s">
        <v>276</v>
      </c>
      <c r="F25" s="119" t="s">
        <v>259</v>
      </c>
      <c r="G25" s="120">
        <f>H25+I25</f>
        <v>582000</v>
      </c>
      <c r="H25" s="121">
        <v>582000</v>
      </c>
      <c r="I25" s="121"/>
      <c r="J25" s="121"/>
    </row>
    <row r="26" spans="1:11" ht="51" x14ac:dyDescent="0.2">
      <c r="A26" s="117" t="s">
        <v>202</v>
      </c>
      <c r="B26" s="111">
        <v>4060</v>
      </c>
      <c r="C26" s="100" t="s">
        <v>204</v>
      </c>
      <c r="D26" s="118" t="s">
        <v>277</v>
      </c>
      <c r="E26" s="119" t="s">
        <v>276</v>
      </c>
      <c r="F26" s="119" t="s">
        <v>259</v>
      </c>
      <c r="G26" s="120">
        <f>H26+I26</f>
        <v>1722600</v>
      </c>
      <c r="H26" s="125">
        <v>1722600</v>
      </c>
      <c r="I26" s="125"/>
      <c r="J26" s="121"/>
    </row>
    <row r="27" spans="1:11" ht="38.25" x14ac:dyDescent="0.2">
      <c r="A27" s="145" t="s">
        <v>206</v>
      </c>
      <c r="B27" s="146"/>
      <c r="C27" s="147"/>
      <c r="D27" s="148" t="s">
        <v>207</v>
      </c>
      <c r="E27" s="149"/>
      <c r="F27" s="149"/>
      <c r="G27" s="150">
        <f>H27+I27</f>
        <v>8376300</v>
      </c>
      <c r="H27" s="151">
        <f>H28+H33+H29+H30+H34+H36+H37+H38+H31+H32+H35</f>
        <v>8361300</v>
      </c>
      <c r="I27" s="152">
        <f>I28+I33+I29+I30+I34+I36+I37+I38+I32</f>
        <v>15000</v>
      </c>
      <c r="J27" s="153"/>
    </row>
    <row r="28" spans="1:11" ht="51" x14ac:dyDescent="0.2">
      <c r="A28" s="154" t="s">
        <v>208</v>
      </c>
      <c r="B28" s="154" t="s">
        <v>170</v>
      </c>
      <c r="C28" s="155" t="s">
        <v>133</v>
      </c>
      <c r="D28" s="156" t="s">
        <v>171</v>
      </c>
      <c r="E28" s="157" t="s">
        <v>258</v>
      </c>
      <c r="F28" s="157" t="s">
        <v>259</v>
      </c>
      <c r="G28" s="158">
        <f>H28</f>
        <v>1547700</v>
      </c>
      <c r="H28" s="159">
        <v>1547700</v>
      </c>
      <c r="I28" s="160"/>
      <c r="J28" s="161"/>
    </row>
    <row r="29" spans="1:11" ht="51" x14ac:dyDescent="0.2">
      <c r="A29" s="154" t="s">
        <v>209</v>
      </c>
      <c r="B29" s="162">
        <v>2020</v>
      </c>
      <c r="C29" s="155" t="s">
        <v>139</v>
      </c>
      <c r="D29" s="156" t="s">
        <v>140</v>
      </c>
      <c r="E29" s="157" t="s">
        <v>260</v>
      </c>
      <c r="F29" s="163" t="s">
        <v>261</v>
      </c>
      <c r="G29" s="158">
        <f>H29+I29</f>
        <v>2794800</v>
      </c>
      <c r="H29" s="164">
        <v>2794800</v>
      </c>
      <c r="I29" s="160"/>
      <c r="J29" s="161"/>
      <c r="K29" s="126"/>
    </row>
    <row r="30" spans="1:11" ht="76.5" x14ac:dyDescent="0.2">
      <c r="A30" s="154" t="s">
        <v>210</v>
      </c>
      <c r="B30" s="154" t="s">
        <v>211</v>
      </c>
      <c r="C30" s="155" t="s">
        <v>141</v>
      </c>
      <c r="D30" s="156" t="s">
        <v>142</v>
      </c>
      <c r="E30" s="163" t="s">
        <v>262</v>
      </c>
      <c r="F30" s="163" t="s">
        <v>263</v>
      </c>
      <c r="G30" s="158">
        <f t="shared" ref="G30:G38" si="3">H30</f>
        <v>1428000</v>
      </c>
      <c r="H30" s="165">
        <v>1428000</v>
      </c>
      <c r="I30" s="161"/>
      <c r="J30" s="161"/>
    </row>
    <row r="31" spans="1:11" ht="51" x14ac:dyDescent="0.2">
      <c r="A31" s="154" t="s">
        <v>212</v>
      </c>
      <c r="B31" s="162">
        <v>3031</v>
      </c>
      <c r="C31" s="155" t="s">
        <v>214</v>
      </c>
      <c r="D31" s="156" t="s">
        <v>215</v>
      </c>
      <c r="E31" s="163" t="s">
        <v>278</v>
      </c>
      <c r="F31" s="163" t="s">
        <v>268</v>
      </c>
      <c r="G31" s="158">
        <f>H31</f>
        <v>0</v>
      </c>
      <c r="H31" s="166">
        <v>0</v>
      </c>
      <c r="I31" s="161"/>
      <c r="J31" s="161"/>
    </row>
    <row r="32" spans="1:11" ht="51" x14ac:dyDescent="0.2">
      <c r="A32" s="154" t="s">
        <v>216</v>
      </c>
      <c r="B32" s="162">
        <v>3032</v>
      </c>
      <c r="C32" s="155" t="s">
        <v>144</v>
      </c>
      <c r="D32" s="156" t="s">
        <v>145</v>
      </c>
      <c r="E32" s="163" t="s">
        <v>278</v>
      </c>
      <c r="F32" s="163" t="s">
        <v>268</v>
      </c>
      <c r="G32" s="158">
        <f>H32</f>
        <v>3600</v>
      </c>
      <c r="H32" s="166">
        <v>3600</v>
      </c>
      <c r="I32" s="161"/>
      <c r="J32" s="161"/>
    </row>
    <row r="33" spans="1:11" ht="76.5" x14ac:dyDescent="0.2">
      <c r="A33" s="154" t="s">
        <v>218</v>
      </c>
      <c r="B33" s="154">
        <v>3104</v>
      </c>
      <c r="C33" s="155" t="s">
        <v>220</v>
      </c>
      <c r="D33" s="156" t="s">
        <v>143</v>
      </c>
      <c r="E33" s="157" t="s">
        <v>258</v>
      </c>
      <c r="F33" s="163" t="s">
        <v>259</v>
      </c>
      <c r="G33" s="167">
        <f>H33+I33</f>
        <v>1783700</v>
      </c>
      <c r="H33" s="164">
        <v>1768700</v>
      </c>
      <c r="I33" s="164">
        <v>15000</v>
      </c>
      <c r="J33" s="161"/>
    </row>
    <row r="34" spans="1:11" ht="102" x14ac:dyDescent="0.2">
      <c r="A34" s="154" t="s">
        <v>221</v>
      </c>
      <c r="B34" s="154">
        <v>3160</v>
      </c>
      <c r="C34" s="155" t="s">
        <v>173</v>
      </c>
      <c r="D34" s="156" t="s">
        <v>149</v>
      </c>
      <c r="E34" s="168" t="s">
        <v>267</v>
      </c>
      <c r="F34" s="163" t="s">
        <v>268</v>
      </c>
      <c r="G34" s="158">
        <f t="shared" si="3"/>
        <v>48500</v>
      </c>
      <c r="H34" s="166">
        <v>48500</v>
      </c>
      <c r="I34" s="161">
        <v>0</v>
      </c>
      <c r="J34" s="161"/>
    </row>
    <row r="35" spans="1:11" ht="63.75" x14ac:dyDescent="0.2">
      <c r="A35" s="96" t="s">
        <v>223</v>
      </c>
      <c r="B35" s="169">
        <v>3230</v>
      </c>
      <c r="C35" s="170">
        <v>1070</v>
      </c>
      <c r="D35" s="97" t="s">
        <v>224</v>
      </c>
      <c r="E35" s="171" t="s">
        <v>279</v>
      </c>
      <c r="F35" s="163" t="s">
        <v>280</v>
      </c>
      <c r="G35" s="158">
        <f>H35</f>
        <v>90000</v>
      </c>
      <c r="H35" s="98">
        <v>90000</v>
      </c>
      <c r="I35" s="161"/>
      <c r="J35" s="161"/>
      <c r="K35" s="126"/>
    </row>
    <row r="36" spans="1:11" ht="127.5" x14ac:dyDescent="0.2">
      <c r="A36" s="154" t="s">
        <v>225</v>
      </c>
      <c r="B36" s="154">
        <v>3242</v>
      </c>
      <c r="C36" s="155" t="s">
        <v>150</v>
      </c>
      <c r="D36" s="156" t="s">
        <v>151</v>
      </c>
      <c r="E36" s="163" t="s">
        <v>281</v>
      </c>
      <c r="F36" s="163" t="s">
        <v>259</v>
      </c>
      <c r="G36" s="158">
        <f t="shared" si="3"/>
        <v>130400</v>
      </c>
      <c r="H36" s="166">
        <v>130400</v>
      </c>
      <c r="I36" s="161"/>
      <c r="J36" s="161"/>
    </row>
    <row r="37" spans="1:11" ht="63.75" x14ac:dyDescent="0.2">
      <c r="A37" s="154" t="s">
        <v>225</v>
      </c>
      <c r="B37" s="154">
        <v>3242</v>
      </c>
      <c r="C37" s="155" t="s">
        <v>150</v>
      </c>
      <c r="D37" s="156" t="s">
        <v>151</v>
      </c>
      <c r="E37" s="163" t="s">
        <v>282</v>
      </c>
      <c r="F37" s="163" t="s">
        <v>259</v>
      </c>
      <c r="G37" s="158">
        <f t="shared" si="3"/>
        <v>141300</v>
      </c>
      <c r="H37" s="166">
        <v>141300</v>
      </c>
      <c r="I37" s="161"/>
      <c r="J37" s="161"/>
    </row>
    <row r="38" spans="1:11" ht="51" x14ac:dyDescent="0.2">
      <c r="A38" s="154" t="s">
        <v>225</v>
      </c>
      <c r="B38" s="154">
        <v>3242</v>
      </c>
      <c r="C38" s="155" t="s">
        <v>150</v>
      </c>
      <c r="D38" s="156" t="s">
        <v>151</v>
      </c>
      <c r="E38" s="157" t="s">
        <v>269</v>
      </c>
      <c r="F38" s="163" t="s">
        <v>259</v>
      </c>
      <c r="G38" s="158">
        <f t="shared" si="3"/>
        <v>408300</v>
      </c>
      <c r="H38" s="166">
        <v>408300</v>
      </c>
      <c r="I38" s="161"/>
      <c r="J38" s="161"/>
    </row>
    <row r="39" spans="1:11" ht="38.25" x14ac:dyDescent="0.2">
      <c r="A39" s="145">
        <v>1500000</v>
      </c>
      <c r="B39" s="146"/>
      <c r="C39" s="172"/>
      <c r="D39" s="148" t="s">
        <v>227</v>
      </c>
      <c r="E39" s="173"/>
      <c r="F39" s="173"/>
      <c r="G39" s="150">
        <f>H39+I39</f>
        <v>8584900</v>
      </c>
      <c r="H39" s="174">
        <f>H40+H41+H42+H43+H44</f>
        <v>6491500</v>
      </c>
      <c r="I39" s="153">
        <f>I40+I41+I42+I43+I44</f>
        <v>2093400</v>
      </c>
      <c r="J39" s="153">
        <v>2000000</v>
      </c>
    </row>
    <row r="40" spans="1:11" ht="51" x14ac:dyDescent="0.2">
      <c r="A40" s="154">
        <v>1510160</v>
      </c>
      <c r="B40" s="154" t="s">
        <v>170</v>
      </c>
      <c r="C40" s="155" t="s">
        <v>133</v>
      </c>
      <c r="D40" s="156" t="s">
        <v>171</v>
      </c>
      <c r="E40" s="157" t="s">
        <v>258</v>
      </c>
      <c r="F40" s="157" t="s">
        <v>259</v>
      </c>
      <c r="G40" s="158">
        <f>H40</f>
        <v>2547300</v>
      </c>
      <c r="H40" s="159">
        <v>2547300</v>
      </c>
      <c r="I40" s="160"/>
      <c r="J40" s="161"/>
    </row>
    <row r="41" spans="1:11" ht="51" x14ac:dyDescent="0.2">
      <c r="A41" s="154">
        <v>1510180</v>
      </c>
      <c r="B41" s="154" t="s">
        <v>135</v>
      </c>
      <c r="C41" s="155" t="s">
        <v>136</v>
      </c>
      <c r="D41" s="156" t="s">
        <v>137</v>
      </c>
      <c r="E41" s="157" t="s">
        <v>258</v>
      </c>
      <c r="F41" s="157" t="s">
        <v>259</v>
      </c>
      <c r="G41" s="158">
        <f>H41</f>
        <v>1716000</v>
      </c>
      <c r="H41" s="159">
        <v>1716000</v>
      </c>
      <c r="I41" s="160"/>
      <c r="J41" s="161"/>
    </row>
    <row r="42" spans="1:11" ht="51" x14ac:dyDescent="0.2">
      <c r="A42" s="154">
        <v>1516030</v>
      </c>
      <c r="B42" s="154" t="s">
        <v>228</v>
      </c>
      <c r="C42" s="155" t="s">
        <v>152</v>
      </c>
      <c r="D42" s="156" t="s">
        <v>153</v>
      </c>
      <c r="E42" s="157" t="s">
        <v>258</v>
      </c>
      <c r="F42" s="157" t="s">
        <v>259</v>
      </c>
      <c r="G42" s="158">
        <f>H42+I42</f>
        <v>1303200</v>
      </c>
      <c r="H42" s="159">
        <v>1228200</v>
      </c>
      <c r="I42" s="159">
        <v>75000</v>
      </c>
      <c r="J42" s="161"/>
    </row>
    <row r="43" spans="1:11" ht="51" x14ac:dyDescent="0.2">
      <c r="A43" s="154">
        <v>1517461</v>
      </c>
      <c r="B43" s="162">
        <v>7461</v>
      </c>
      <c r="C43" s="155" t="s">
        <v>235</v>
      </c>
      <c r="D43" s="156" t="s">
        <v>236</v>
      </c>
      <c r="E43" s="157" t="s">
        <v>258</v>
      </c>
      <c r="F43" s="157" t="s">
        <v>259</v>
      </c>
      <c r="G43" s="158">
        <f>H43</f>
        <v>1000000</v>
      </c>
      <c r="H43" s="159">
        <v>1000000</v>
      </c>
      <c r="I43" s="160">
        <v>2000000</v>
      </c>
      <c r="J43" s="161">
        <v>2000000</v>
      </c>
    </row>
    <row r="44" spans="1:11" ht="51" x14ac:dyDescent="0.2">
      <c r="A44" s="154">
        <v>1518340</v>
      </c>
      <c r="B44" s="162">
        <v>8340</v>
      </c>
      <c r="C44" s="155" t="s">
        <v>240</v>
      </c>
      <c r="D44" s="156" t="s">
        <v>241</v>
      </c>
      <c r="E44" s="163" t="s">
        <v>283</v>
      </c>
      <c r="F44" s="163" t="s">
        <v>261</v>
      </c>
      <c r="G44" s="158">
        <f>H44+I44</f>
        <v>18400</v>
      </c>
      <c r="H44" s="159"/>
      <c r="I44" s="160">
        <v>18400</v>
      </c>
      <c r="J44" s="161"/>
      <c r="K44" s="126"/>
    </row>
    <row r="45" spans="1:11" ht="25.5" x14ac:dyDescent="0.2">
      <c r="A45" s="134">
        <v>3700000</v>
      </c>
      <c r="B45" s="135" t="s">
        <v>256</v>
      </c>
      <c r="C45" s="136" t="s">
        <v>256</v>
      </c>
      <c r="D45" s="135" t="s">
        <v>243</v>
      </c>
      <c r="E45" s="135" t="s">
        <v>256</v>
      </c>
      <c r="F45" s="135" t="s">
        <v>256</v>
      </c>
      <c r="G45" s="116">
        <f>G46+G47+G48</f>
        <v>2118040</v>
      </c>
      <c r="H45" s="137">
        <f>H46+H47+H48</f>
        <v>2118040</v>
      </c>
      <c r="I45" s="137">
        <f>I46+I47+I48</f>
        <v>0</v>
      </c>
      <c r="J45" s="137">
        <v>0</v>
      </c>
    </row>
    <row r="46" spans="1:11" s="139" customFormat="1" ht="51" x14ac:dyDescent="0.2">
      <c r="A46" s="117">
        <v>37110160</v>
      </c>
      <c r="B46" s="100" t="s">
        <v>170</v>
      </c>
      <c r="C46" s="100" t="s">
        <v>133</v>
      </c>
      <c r="D46" s="119" t="s">
        <v>171</v>
      </c>
      <c r="E46" s="119" t="s">
        <v>258</v>
      </c>
      <c r="F46" s="119" t="s">
        <v>259</v>
      </c>
      <c r="G46" s="120">
        <f>H46+I46</f>
        <v>990040</v>
      </c>
      <c r="H46" s="121">
        <v>990040</v>
      </c>
      <c r="I46" s="121"/>
      <c r="J46" s="121"/>
    </row>
    <row r="47" spans="1:11" s="139" customFormat="1" ht="51" x14ac:dyDescent="0.2">
      <c r="A47" s="122">
        <v>3718710</v>
      </c>
      <c r="B47" s="124">
        <v>8710</v>
      </c>
      <c r="C47" s="133" t="s">
        <v>136</v>
      </c>
      <c r="D47" s="123" t="s">
        <v>249</v>
      </c>
      <c r="E47" s="119" t="s">
        <v>258</v>
      </c>
      <c r="F47" s="119" t="s">
        <v>259</v>
      </c>
      <c r="G47" s="120">
        <f>H47+I47</f>
        <v>1029000</v>
      </c>
      <c r="H47" s="125">
        <v>1029000</v>
      </c>
      <c r="I47" s="125"/>
      <c r="J47" s="125"/>
      <c r="K47" s="126"/>
    </row>
    <row r="48" spans="1:11" ht="51" x14ac:dyDescent="0.2">
      <c r="A48" s="122">
        <v>3719770</v>
      </c>
      <c r="B48" s="124">
        <v>9770</v>
      </c>
      <c r="C48" s="133" t="s">
        <v>135</v>
      </c>
      <c r="D48" s="144" t="s">
        <v>9</v>
      </c>
      <c r="E48" s="119" t="s">
        <v>258</v>
      </c>
      <c r="F48" s="119" t="s">
        <v>259</v>
      </c>
      <c r="G48" s="120">
        <v>99000</v>
      </c>
      <c r="H48" s="175">
        <v>99000</v>
      </c>
      <c r="I48" s="125"/>
      <c r="J48" s="125"/>
      <c r="K48" s="126"/>
    </row>
    <row r="49" spans="1:10" x14ac:dyDescent="0.2">
      <c r="A49" s="176" t="s">
        <v>6</v>
      </c>
      <c r="B49" s="176" t="s">
        <v>6</v>
      </c>
      <c r="C49" s="176" t="s">
        <v>6</v>
      </c>
      <c r="D49" s="177" t="s">
        <v>252</v>
      </c>
      <c r="E49" s="177" t="s">
        <v>6</v>
      </c>
      <c r="F49" s="177" t="s">
        <v>6</v>
      </c>
      <c r="G49" s="178">
        <f>G12+G18+G45+G27+G39</f>
        <v>77527240</v>
      </c>
      <c r="H49" s="178">
        <f>H12+H18+H45+H39+H27</f>
        <v>73012040</v>
      </c>
      <c r="I49" s="178">
        <f>I12+I18+I45+I39+I33</f>
        <v>4515200</v>
      </c>
      <c r="J49" s="178">
        <f>J12+J18+J27+J39+J45</f>
        <v>3000000</v>
      </c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03"/>
      <c r="C52" s="1"/>
      <c r="D52" s="1"/>
      <c r="E52" s="1"/>
      <c r="F52" s="1"/>
      <c r="G52" s="1"/>
      <c r="H52" s="1"/>
      <c r="I52" s="103"/>
      <c r="J52" s="1"/>
    </row>
    <row r="53" spans="1:10" x14ac:dyDescent="0.2">
      <c r="A53" s="1"/>
      <c r="B53" s="103" t="s">
        <v>7</v>
      </c>
      <c r="C53" s="1"/>
      <c r="D53" s="1"/>
      <c r="E53" s="1"/>
      <c r="F53" s="103" t="s">
        <v>10</v>
      </c>
      <c r="G53" s="1"/>
      <c r="H53" s="1"/>
      <c r="I53" s="1"/>
      <c r="J53" s="1"/>
    </row>
    <row r="54" spans="1:10" x14ac:dyDescent="0.2">
      <c r="A54" s="390"/>
      <c r="B54" s="390"/>
      <c r="C54" s="390"/>
      <c r="D54" s="390"/>
      <c r="E54" s="390"/>
      <c r="F54" s="390"/>
      <c r="G54" s="390"/>
      <c r="H54" s="390"/>
      <c r="I54" s="390"/>
      <c r="J54" s="390"/>
    </row>
  </sheetData>
  <mergeCells count="18">
    <mergeCell ref="D2:F2"/>
    <mergeCell ref="G2:J2"/>
    <mergeCell ref="D3:F3"/>
    <mergeCell ref="G3:J3"/>
    <mergeCell ref="D4:F4"/>
    <mergeCell ref="G4:J4"/>
    <mergeCell ref="H9:H10"/>
    <mergeCell ref="I9:J9"/>
    <mergeCell ref="A54:J54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E27" sqref="E27"/>
    </sheetView>
  </sheetViews>
  <sheetFormatPr defaultColWidth="8.85546875" defaultRowHeight="12.75" x14ac:dyDescent="0.2"/>
  <cols>
    <col min="1" max="3" width="12.140625" style="80" customWidth="1"/>
    <col min="4" max="5" width="30.7109375" style="80" customWidth="1"/>
    <col min="6" max="8" width="13.7109375" style="80" customWidth="1"/>
    <col min="9" max="9" width="15.5703125" style="80" customWidth="1"/>
    <col min="10" max="16" width="13.7109375" style="80" customWidth="1"/>
    <col min="17" max="16384" width="8.85546875" style="80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332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68" t="s">
        <v>351</v>
      </c>
      <c r="H2" s="368"/>
      <c r="I2" s="368"/>
      <c r="J2" s="368"/>
    </row>
    <row r="3" spans="1:16" ht="28.15" customHeight="1" x14ac:dyDescent="0.2">
      <c r="A3" s="1"/>
      <c r="B3" s="1"/>
      <c r="C3" s="1"/>
      <c r="D3" s="1"/>
      <c r="E3" s="1"/>
      <c r="F3" s="1"/>
      <c r="G3" s="368" t="s">
        <v>284</v>
      </c>
      <c r="H3" s="368"/>
      <c r="I3" s="368"/>
      <c r="J3" s="368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69" t="s">
        <v>333</v>
      </c>
      <c r="B5" s="369"/>
      <c r="C5" s="369"/>
      <c r="D5" s="369"/>
      <c r="E5" s="369"/>
      <c r="F5" s="369"/>
      <c r="G5" s="369"/>
      <c r="H5" s="369"/>
      <c r="I5" s="369"/>
      <c r="J5" s="369"/>
      <c r="K5" s="291"/>
      <c r="L5" s="291"/>
      <c r="M5" s="291"/>
      <c r="N5" s="291"/>
      <c r="O5" s="291"/>
      <c r="P5" s="291"/>
    </row>
    <row r="6" spans="1:16" x14ac:dyDescent="0.2">
      <c r="A6" s="369" t="s">
        <v>345</v>
      </c>
      <c r="B6" s="369"/>
      <c r="C6" s="369"/>
      <c r="D6" s="369"/>
      <c r="E6" s="369"/>
      <c r="F6" s="369"/>
      <c r="G6" s="369"/>
      <c r="H6" s="369"/>
      <c r="I6" s="369"/>
      <c r="J6" s="369"/>
      <c r="K6" s="291"/>
      <c r="L6" s="291"/>
      <c r="M6" s="291"/>
      <c r="N6" s="291"/>
      <c r="O6" s="291"/>
      <c r="P6" s="291"/>
    </row>
    <row r="7" spans="1:16" x14ac:dyDescent="0.2">
      <c r="A7" s="277" t="s">
        <v>8</v>
      </c>
      <c r="B7" s="105"/>
      <c r="C7" s="105"/>
      <c r="D7" s="105"/>
      <c r="E7" s="105"/>
      <c r="F7" s="105"/>
      <c r="G7" s="105"/>
      <c r="H7" s="105"/>
      <c r="I7" s="105"/>
      <c r="J7" s="105"/>
      <c r="K7" s="72"/>
      <c r="L7" s="72"/>
      <c r="M7" s="72"/>
      <c r="N7" s="72"/>
      <c r="O7" s="72"/>
      <c r="P7" s="72"/>
    </row>
    <row r="8" spans="1:16" ht="13.9" customHeight="1" x14ac:dyDescent="0.2">
      <c r="A8" s="278" t="s">
        <v>115</v>
      </c>
      <c r="B8" s="1"/>
      <c r="C8" s="1"/>
      <c r="D8" s="1"/>
      <c r="E8" s="1"/>
      <c r="F8" s="1"/>
      <c r="G8" s="1"/>
      <c r="H8" s="1"/>
      <c r="I8" s="1"/>
      <c r="J8" s="110" t="s">
        <v>116</v>
      </c>
    </row>
    <row r="9" spans="1:16" x14ac:dyDescent="0.2">
      <c r="A9" s="278"/>
      <c r="B9" s="1"/>
      <c r="C9" s="1"/>
      <c r="D9" s="1"/>
      <c r="E9" s="1"/>
      <c r="F9" s="1"/>
      <c r="G9" s="1"/>
      <c r="H9" s="1"/>
      <c r="I9" s="1"/>
      <c r="J9" s="1"/>
      <c r="P9" s="298"/>
    </row>
    <row r="10" spans="1:16" ht="122.45" customHeight="1" x14ac:dyDescent="0.2">
      <c r="A10" s="111" t="s">
        <v>117</v>
      </c>
      <c r="B10" s="111" t="s">
        <v>118</v>
      </c>
      <c r="C10" s="111" t="s">
        <v>119</v>
      </c>
      <c r="D10" s="111" t="s">
        <v>315</v>
      </c>
      <c r="E10" s="111" t="s">
        <v>334</v>
      </c>
      <c r="F10" s="111" t="s">
        <v>335</v>
      </c>
      <c r="G10" s="111" t="s">
        <v>336</v>
      </c>
      <c r="H10" s="111" t="s">
        <v>337</v>
      </c>
      <c r="I10" s="111" t="s">
        <v>338</v>
      </c>
      <c r="J10" s="111" t="s">
        <v>339</v>
      </c>
      <c r="P10" s="298"/>
    </row>
    <row r="11" spans="1:16" x14ac:dyDescent="0.2">
      <c r="A11" s="111">
        <v>1</v>
      </c>
      <c r="B11" s="111">
        <v>2</v>
      </c>
      <c r="C11" s="111">
        <v>3</v>
      </c>
      <c r="D11" s="111">
        <v>4</v>
      </c>
      <c r="E11" s="111">
        <v>5</v>
      </c>
      <c r="F11" s="111">
        <v>6</v>
      </c>
      <c r="G11" s="111">
        <v>7</v>
      </c>
      <c r="H11" s="111">
        <v>8</v>
      </c>
      <c r="I11" s="111">
        <v>9</v>
      </c>
      <c r="J11" s="111">
        <v>10</v>
      </c>
      <c r="P11" s="298"/>
    </row>
    <row r="12" spans="1:16" x14ac:dyDescent="0.2">
      <c r="A12" s="303" t="s">
        <v>127</v>
      </c>
      <c r="B12" s="304"/>
      <c r="C12" s="305"/>
      <c r="D12" s="306" t="s">
        <v>128</v>
      </c>
      <c r="E12" s="304"/>
      <c r="F12" s="304"/>
      <c r="G12" s="304"/>
      <c r="H12" s="304"/>
      <c r="I12" s="305">
        <v>18400</v>
      </c>
      <c r="J12" s="304"/>
      <c r="P12" s="298"/>
    </row>
    <row r="13" spans="1:16" x14ac:dyDescent="0.2">
      <c r="A13" s="303" t="s">
        <v>129</v>
      </c>
      <c r="B13" s="304"/>
      <c r="C13" s="305"/>
      <c r="D13" s="306" t="s">
        <v>128</v>
      </c>
      <c r="E13" s="304"/>
      <c r="F13" s="304"/>
      <c r="G13" s="304"/>
      <c r="H13" s="304"/>
      <c r="I13" s="305">
        <v>18400</v>
      </c>
      <c r="J13" s="304"/>
      <c r="P13" s="298"/>
    </row>
    <row r="14" spans="1:16" ht="25.5" x14ac:dyDescent="0.2">
      <c r="A14" s="100" t="s">
        <v>340</v>
      </c>
      <c r="B14" s="100" t="s">
        <v>239</v>
      </c>
      <c r="C14" s="101" t="s">
        <v>240</v>
      </c>
      <c r="D14" s="118" t="s">
        <v>241</v>
      </c>
      <c r="E14" s="111"/>
      <c r="F14" s="111"/>
      <c r="G14" s="111"/>
      <c r="H14" s="111"/>
      <c r="I14" s="307">
        <v>18400</v>
      </c>
      <c r="J14" s="111"/>
      <c r="P14" s="298"/>
    </row>
    <row r="15" spans="1:16" x14ac:dyDescent="0.2">
      <c r="A15" s="100"/>
      <c r="B15" s="111"/>
      <c r="C15" s="307"/>
      <c r="D15" s="308" t="s">
        <v>341</v>
      </c>
      <c r="E15" s="111"/>
      <c r="F15" s="111"/>
      <c r="G15" s="111"/>
      <c r="H15" s="111"/>
      <c r="I15" s="307"/>
      <c r="J15" s="111"/>
      <c r="P15" s="298"/>
    </row>
    <row r="16" spans="1:16" ht="25.5" x14ac:dyDescent="0.2">
      <c r="A16" s="309"/>
      <c r="B16" s="310"/>
      <c r="C16" s="311"/>
      <c r="D16" s="312"/>
      <c r="E16" s="310" t="s">
        <v>342</v>
      </c>
      <c r="F16" s="310"/>
      <c r="G16" s="310"/>
      <c r="H16" s="310"/>
      <c r="I16" s="311">
        <v>18400</v>
      </c>
      <c r="J16" s="310"/>
      <c r="P16" s="298"/>
    </row>
    <row r="17" spans="1:16" x14ac:dyDescent="0.2">
      <c r="A17" s="304" t="s">
        <v>321</v>
      </c>
      <c r="B17" s="304" t="s">
        <v>321</v>
      </c>
      <c r="C17" s="304" t="s">
        <v>321</v>
      </c>
      <c r="D17" s="304" t="s">
        <v>252</v>
      </c>
      <c r="E17" s="304" t="s">
        <v>321</v>
      </c>
      <c r="F17" s="304" t="s">
        <v>321</v>
      </c>
      <c r="G17" s="304" t="s">
        <v>321</v>
      </c>
      <c r="H17" s="304" t="s">
        <v>320</v>
      </c>
      <c r="I17" s="305">
        <f>SUM(I16)</f>
        <v>18400</v>
      </c>
      <c r="J17" s="304" t="s">
        <v>321</v>
      </c>
      <c r="P17" s="298"/>
    </row>
    <row r="18" spans="1:16" x14ac:dyDescent="0.2">
      <c r="A18" s="278"/>
      <c r="B18" s="1"/>
      <c r="C18" s="1"/>
      <c r="D18" s="1"/>
      <c r="E18" s="1"/>
      <c r="F18" s="1"/>
      <c r="G18" s="1"/>
      <c r="H18" s="1"/>
      <c r="I18" s="1"/>
      <c r="J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103" t="s">
        <v>7</v>
      </c>
      <c r="C20" s="1"/>
      <c r="D20" s="1"/>
      <c r="E20" s="1"/>
      <c r="F20" s="1"/>
      <c r="G20" s="1"/>
      <c r="H20" s="1"/>
      <c r="I20" s="103" t="s">
        <v>10</v>
      </c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G2:J2"/>
    <mergeCell ref="G3:J3"/>
    <mergeCell ref="A5:J5"/>
    <mergeCell ref="A6:J6"/>
  </mergeCells>
  <pageMargins left="0.196850393700787" right="0.196850393700787" top="0.39370078740157499" bottom="0.196850393700787" header="0" footer="0"/>
  <pageSetup paperSize="9" scale="9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Дод.6</vt:lpstr>
      <vt:lpstr>Дод.7</vt:lpstr>
      <vt:lpstr>Дод.8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2022-10-17T07:52:36Z</cp:lastPrinted>
  <dcterms:created xsi:type="dcterms:W3CDTF">2020-12-23T06:51:23Z</dcterms:created>
  <dcterms:modified xsi:type="dcterms:W3CDTF">2022-12-12T09:14:09Z</dcterms:modified>
</cp:coreProperties>
</file>