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28635" windowHeight="6150" activeTab="1"/>
  </bookViews>
  <sheets>
    <sheet name="Дод.2" sheetId="21" r:id="rId1"/>
    <sheet name="Дод.3" sheetId="20" r:id="rId2"/>
    <sheet name="Дод.5" sheetId="17" r:id="rId3"/>
    <sheet name="Дод.6" sheetId="23" r:id="rId4"/>
    <sheet name="Дод.7" sheetId="19" r:id="rId5"/>
    <sheet name="Порівняльна таблиця" sheetId="25" r:id="rId6"/>
  </sheets>
  <definedNames>
    <definedName name="_xlnm.Print_Area" localSheetId="1">Дод.3!$A$1:$P$74</definedName>
    <definedName name="_xlnm.Print_Area" localSheetId="2">Дод.5!$A$1:$D$51</definedName>
    <definedName name="_xlnm.Print_Area" localSheetId="4">Дод.7!$A$1:$J$67</definedName>
    <definedName name="_xlnm.Print_Area" localSheetId="5">'Порівняльна таблиця'!$A$1:$P$59</definedName>
  </definedNames>
  <calcPr calcId="145621"/>
</workbook>
</file>

<file path=xl/calcChain.xml><?xml version="1.0" encoding="utf-8"?>
<calcChain xmlns="http://schemas.openxmlformats.org/spreadsheetml/2006/main">
  <c r="G38" i="19" l="1"/>
  <c r="G39" i="19"/>
  <c r="G40" i="19"/>
  <c r="G41" i="19"/>
  <c r="G42" i="19"/>
  <c r="G43" i="19"/>
  <c r="G44" i="19"/>
  <c r="G45" i="19"/>
  <c r="G46" i="19"/>
  <c r="G47" i="19"/>
  <c r="G48" i="19"/>
  <c r="G37" i="19"/>
  <c r="G27" i="19"/>
  <c r="G28" i="19"/>
  <c r="G29" i="19"/>
  <c r="G30" i="19"/>
  <c r="G31" i="19"/>
  <c r="G32" i="19"/>
  <c r="G33" i="19"/>
  <c r="G34" i="19"/>
  <c r="G35" i="19"/>
  <c r="G16" i="19"/>
  <c r="G17" i="19"/>
  <c r="G18" i="19"/>
  <c r="G19" i="19"/>
  <c r="G20" i="19"/>
  <c r="G21" i="19"/>
  <c r="G22" i="19"/>
  <c r="G23" i="19"/>
  <c r="G24" i="19"/>
  <c r="G51" i="19"/>
  <c r="G52" i="19"/>
  <c r="G53" i="19"/>
  <c r="G54" i="19"/>
  <c r="G55" i="19"/>
  <c r="G56" i="19"/>
  <c r="G57" i="19"/>
  <c r="G50" i="19"/>
  <c r="I49" i="19"/>
  <c r="J49" i="19"/>
  <c r="H49" i="19"/>
  <c r="I36" i="19"/>
  <c r="H36" i="19"/>
  <c r="H25" i="19"/>
  <c r="H14" i="19"/>
  <c r="G61" i="19" l="1"/>
  <c r="I14" i="19"/>
  <c r="D39" i="17" l="1"/>
  <c r="D34" i="17"/>
  <c r="D44" i="17" l="1"/>
  <c r="F68" i="20"/>
  <c r="E68" i="20"/>
  <c r="E65" i="20" s="1"/>
  <c r="G14" i="25"/>
  <c r="H14" i="25"/>
  <c r="I14" i="25"/>
  <c r="J14" i="25"/>
  <c r="J13" i="25" s="1"/>
  <c r="K14" i="25"/>
  <c r="K13" i="25" s="1"/>
  <c r="L14" i="25"/>
  <c r="M14" i="25"/>
  <c r="N14" i="25"/>
  <c r="N13" i="25" s="1"/>
  <c r="O14" i="25"/>
  <c r="G35" i="25"/>
  <c r="H35" i="25"/>
  <c r="I35" i="25"/>
  <c r="J35" i="25"/>
  <c r="K35" i="25"/>
  <c r="L35" i="25"/>
  <c r="M35" i="25"/>
  <c r="N35" i="25"/>
  <c r="O35" i="25"/>
  <c r="G50" i="25"/>
  <c r="H50" i="25"/>
  <c r="I50" i="25"/>
  <c r="J50" i="25"/>
  <c r="K50" i="25"/>
  <c r="L50" i="25"/>
  <c r="M50" i="25"/>
  <c r="N50" i="25"/>
  <c r="O50" i="25"/>
  <c r="G43" i="25"/>
  <c r="H43" i="25"/>
  <c r="I43" i="25"/>
  <c r="K43" i="25"/>
  <c r="L43" i="25"/>
  <c r="M43" i="25"/>
  <c r="N43" i="25"/>
  <c r="F55" i="20"/>
  <c r="G55" i="20"/>
  <c r="H55" i="20"/>
  <c r="I55" i="20"/>
  <c r="K55" i="20"/>
  <c r="L55" i="20"/>
  <c r="M55" i="20"/>
  <c r="N55" i="20"/>
  <c r="O62" i="20"/>
  <c r="O55" i="20" s="1"/>
  <c r="J62" i="20"/>
  <c r="P62" i="20" s="1"/>
  <c r="P59" i="20"/>
  <c r="E43" i="25"/>
  <c r="F44" i="20"/>
  <c r="G44" i="20"/>
  <c r="H44" i="20"/>
  <c r="I44" i="20"/>
  <c r="K44" i="20"/>
  <c r="L44" i="20"/>
  <c r="M44" i="20"/>
  <c r="N44" i="20"/>
  <c r="O44" i="20"/>
  <c r="G23" i="25"/>
  <c r="H23" i="25"/>
  <c r="I23" i="25"/>
  <c r="I56" i="25" s="1"/>
  <c r="L23" i="25"/>
  <c r="M23" i="25"/>
  <c r="N23" i="25"/>
  <c r="O23" i="25"/>
  <c r="F32" i="20"/>
  <c r="E32" i="20"/>
  <c r="E24" i="25"/>
  <c r="K18" i="20"/>
  <c r="L18" i="20"/>
  <c r="M18" i="20"/>
  <c r="N18" i="20"/>
  <c r="O18" i="20"/>
  <c r="J18" i="20"/>
  <c r="G18" i="20"/>
  <c r="H18" i="20"/>
  <c r="I18" i="20"/>
  <c r="P30" i="20"/>
  <c r="P29" i="20"/>
  <c r="P28" i="20"/>
  <c r="P27" i="20"/>
  <c r="F26" i="20"/>
  <c r="F18" i="20" s="1"/>
  <c r="E26" i="20"/>
  <c r="P26" i="20" s="1"/>
  <c r="F53" i="25"/>
  <c r="F51" i="25" s="1"/>
  <c r="F50" i="25" s="1"/>
  <c r="E53" i="25"/>
  <c r="E51" i="25" s="1"/>
  <c r="P51" i="25" s="1"/>
  <c r="P52" i="25"/>
  <c r="O49" i="25"/>
  <c r="O43" i="25" s="1"/>
  <c r="J49" i="25"/>
  <c r="P49" i="25" s="1"/>
  <c r="P47" i="25"/>
  <c r="P48" i="25"/>
  <c r="P46" i="25"/>
  <c r="P45" i="25"/>
  <c r="P44" i="25"/>
  <c r="F43" i="25"/>
  <c r="P40" i="25"/>
  <c r="P39" i="25"/>
  <c r="P38" i="25"/>
  <c r="P37" i="25"/>
  <c r="P36" i="25"/>
  <c r="P35" i="25"/>
  <c r="F35" i="25"/>
  <c r="E35" i="25"/>
  <c r="P34" i="25"/>
  <c r="P33" i="25"/>
  <c r="P30" i="25"/>
  <c r="P27" i="25"/>
  <c r="P26" i="25"/>
  <c r="K24" i="25"/>
  <c r="J24" i="25"/>
  <c r="J23" i="25" s="1"/>
  <c r="F24" i="25"/>
  <c r="F23" i="25" s="1"/>
  <c r="P22" i="25"/>
  <c r="P21" i="25"/>
  <c r="P20" i="25"/>
  <c r="P19" i="25"/>
  <c r="F18" i="25"/>
  <c r="F14" i="25" s="1"/>
  <c r="F13" i="25" s="1"/>
  <c r="F56" i="25" s="1"/>
  <c r="E18" i="25"/>
  <c r="P18" i="25" s="1"/>
  <c r="P16" i="25"/>
  <c r="P15" i="25"/>
  <c r="O13" i="25"/>
  <c r="O56" i="25" s="1"/>
  <c r="M13" i="25"/>
  <c r="M56" i="25" s="1"/>
  <c r="L13" i="25"/>
  <c r="L56" i="25" s="1"/>
  <c r="H13" i="25"/>
  <c r="H56" i="25" s="1"/>
  <c r="G13" i="25"/>
  <c r="G56" i="25" s="1"/>
  <c r="P24" i="25" l="1"/>
  <c r="N56" i="25"/>
  <c r="E23" i="25"/>
  <c r="P23" i="25" s="1"/>
  <c r="J43" i="25"/>
  <c r="J56" i="25" s="1"/>
  <c r="E14" i="25"/>
  <c r="E13" i="25" s="1"/>
  <c r="K23" i="25"/>
  <c r="K56" i="25" s="1"/>
  <c r="P13" i="25"/>
  <c r="P14" i="25"/>
  <c r="E50" i="25"/>
  <c r="P50" i="25" s="1"/>
  <c r="P43" i="25" l="1"/>
  <c r="E56" i="25"/>
  <c r="P56" i="25"/>
  <c r="H32" i="20" l="1"/>
  <c r="G32" i="20"/>
  <c r="H58" i="19" l="1"/>
  <c r="P36" i="20" l="1"/>
  <c r="J35" i="20" l="1"/>
  <c r="J32" i="20" s="1"/>
  <c r="O32" i="20"/>
  <c r="K32" i="20" l="1"/>
  <c r="C31" i="21" l="1"/>
  <c r="C30" i="2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L65" i="20" l="1"/>
  <c r="M65" i="20"/>
  <c r="N65" i="20"/>
  <c r="O65" i="20"/>
  <c r="K65" i="20"/>
  <c r="J65" i="20"/>
  <c r="G65" i="20"/>
  <c r="H65" i="20"/>
  <c r="I65" i="20"/>
  <c r="F65" i="20"/>
  <c r="D15" i="17" l="1"/>
  <c r="D17" i="17"/>
  <c r="P69" i="20" l="1"/>
  <c r="P67" i="20"/>
  <c r="I64" i="20"/>
  <c r="H64" i="20"/>
  <c r="F64" i="20"/>
  <c r="O64" i="20"/>
  <c r="K64" i="20"/>
  <c r="J64" i="20"/>
  <c r="G64" i="20"/>
  <c r="J63" i="20"/>
  <c r="E63" i="20"/>
  <c r="E60" i="20"/>
  <c r="J58" i="20"/>
  <c r="E58" i="20"/>
  <c r="J57" i="20"/>
  <c r="E57" i="20"/>
  <c r="J56" i="20"/>
  <c r="E56" i="20"/>
  <c r="E54" i="20"/>
  <c r="P54" i="20" s="1"/>
  <c r="E53" i="20"/>
  <c r="E51" i="20"/>
  <c r="P51" i="20" s="1"/>
  <c r="J50" i="20"/>
  <c r="J44" i="20" s="1"/>
  <c r="E49" i="20"/>
  <c r="P49" i="20" s="1"/>
  <c r="E48" i="20"/>
  <c r="E47" i="20"/>
  <c r="P47" i="20" s="1"/>
  <c r="E46" i="20"/>
  <c r="P46" i="20" s="1"/>
  <c r="P43" i="20"/>
  <c r="P42" i="20"/>
  <c r="P41" i="20"/>
  <c r="P40" i="20"/>
  <c r="P39" i="20"/>
  <c r="P38" i="20"/>
  <c r="P37" i="20"/>
  <c r="P35" i="20"/>
  <c r="P34" i="20"/>
  <c r="P33" i="20"/>
  <c r="L32" i="20"/>
  <c r="L31" i="20" s="1"/>
  <c r="K31" i="20"/>
  <c r="J31" i="20"/>
  <c r="H31" i="20"/>
  <c r="G31" i="20"/>
  <c r="F31" i="20"/>
  <c r="F71" i="20" s="1"/>
  <c r="O31" i="20"/>
  <c r="P25" i="20"/>
  <c r="P24" i="20"/>
  <c r="P23" i="20"/>
  <c r="P22" i="20"/>
  <c r="P21" i="20"/>
  <c r="E20" i="20"/>
  <c r="E18" i="20" s="1"/>
  <c r="L17" i="20"/>
  <c r="J17" i="20"/>
  <c r="H17" i="20"/>
  <c r="G17" i="20"/>
  <c r="E55" i="20" l="1"/>
  <c r="J55" i="20"/>
  <c r="J71" i="20" s="1"/>
  <c r="P48" i="20"/>
  <c r="E44" i="20"/>
  <c r="P44" i="20" s="1"/>
  <c r="G71" i="20"/>
  <c r="P18" i="20"/>
  <c r="P45" i="20"/>
  <c r="P32" i="20"/>
  <c r="P63" i="20"/>
  <c r="P61" i="20"/>
  <c r="P19" i="20"/>
  <c r="H71" i="20"/>
  <c r="P58" i="20"/>
  <c r="P60" i="20"/>
  <c r="P66" i="20"/>
  <c r="P65" i="20"/>
  <c r="P56" i="20"/>
  <c r="P68" i="20"/>
  <c r="P50" i="20"/>
  <c r="P57" i="20"/>
  <c r="L71" i="20"/>
  <c r="O71" i="20"/>
  <c r="E31" i="20"/>
  <c r="P31" i="20" s="1"/>
  <c r="K71" i="20"/>
  <c r="F17" i="20"/>
  <c r="P20" i="20"/>
  <c r="E64" i="20"/>
  <c r="P64" i="20" s="1"/>
  <c r="P55" i="20" l="1"/>
  <c r="E17" i="20"/>
  <c r="P17" i="20" s="1"/>
  <c r="E71" i="20" l="1"/>
  <c r="P71" i="20" s="1"/>
  <c r="G60" i="19"/>
  <c r="G59" i="19"/>
  <c r="I58" i="19"/>
  <c r="G26" i="19"/>
  <c r="J25" i="19"/>
  <c r="I25" i="19"/>
  <c r="G15" i="19"/>
  <c r="J14" i="19"/>
  <c r="J62" i="19" l="1"/>
  <c r="H62" i="19"/>
  <c r="G58" i="19"/>
  <c r="G49" i="19"/>
  <c r="G14" i="19"/>
  <c r="I62" i="19"/>
  <c r="G36" i="19"/>
  <c r="G25" i="19"/>
  <c r="G62" i="19" l="1"/>
  <c r="D21" i="17" l="1"/>
  <c r="D19" i="17"/>
  <c r="D26" i="17" l="1"/>
  <c r="D27" i="17" s="1"/>
</calcChain>
</file>

<file path=xl/sharedStrings.xml><?xml version="1.0" encoding="utf-8"?>
<sst xmlns="http://schemas.openxmlformats.org/spreadsheetml/2006/main" count="751" uniqueCount="296">
  <si>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</si>
  <si>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</si>
  <si>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</si>
  <si>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</si>
  <si>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</si>
  <si>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</si>
  <si>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</si>
  <si>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</si>
  <si>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</si>
  <si>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М.МАЗУРА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</si>
  <si>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</si>
  <si>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</si>
  <si>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</si>
  <si>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</si>
  <si>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</si>
  <si>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</si>
  <si>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</si>
  <si>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</si>
  <si>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</si>
  <si>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</si>
  <si>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</si>
  <si>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</si>
  <si>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</si>
  <si>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</si>
  <si>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</si>
  <si>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</si>
  <si>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</si>
  <si>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</si>
  <si>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</si>
  <si>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</si>
  <si>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</si>
  <si>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</si>
  <si>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"Інші дотації з місцевого бюджету"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</si>
  <si>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</si>
  <si>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</si>
  <si>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</si>
  <si>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</si>
  <si>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</si>
  <si>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</si>
  <si>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</si>
  <si>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</si>
  <si>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</si>
  <si>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</si>
  <si>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</si>
  <si>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</si>
  <si>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</si>
  <si>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</si>
  <si>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</si>
  <si>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</si>
  <si>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</si>
  <si>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</si>
  <si>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</si>
  <si>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</si>
  <si>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</si>
  <si>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</si>
  <si>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</si>
  <si>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</si>
  <si>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</si>
  <si>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</si>
  <si>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</si>
  <si>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</si>
  <si>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</si>
  <si>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</si>
  <si>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</si>
  <si>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</si>
  <si>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</si>
  <si>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</si>
  <si>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</si>
  <si>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</si>
  <si>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</si>
  <si>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</si>
  <si>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</si>
  <si>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</si>
  <si>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</si>
  <si>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</si>
  <si>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</si>
  <si>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</si>
  <si>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</si>
  <si>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</si>
  <si>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</si>
  <si>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</si>
  <si>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</si>
  <si>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</si>
  <si>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</si>
  <si>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</si>
  <si>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</si>
  <si>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</si>
  <si>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</si>
  <si>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</si>
  <si>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</si>
  <si>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</si>
  <si>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</si>
  <si>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</si>
  <si>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</si>
  <si>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</si>
  <si>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</si>
  <si>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</si>
  <si>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</si>
  <si>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</si>
  <si>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</si>
  <si>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</si>
  <si>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</si>
  <si>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</si>
  <si>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</si>
  <si>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</si>
  <si>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</si>
  <si>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</si>
  <si>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</si>
  <si>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</si>
  <si>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</si>
  <si>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</si>
  <si>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</si>
  <si>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</si>
  <si>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</si>
  <si>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</si>
  <si>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</si>
  <si>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</si>
  <si>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</si>
  <si>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</si>
  <si>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</si>
  <si>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</si>
  <si>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</si>
  <si>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</si>
  <si>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</si>
  <si>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</si>
  <si>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</si>
  <si>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</si>
  <si>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</si>
  <si>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</si>
  <si>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</si>
  <si>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</si>
  <si>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</si>
  <si>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</si>
  <si>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</si>
  <si>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</si>
  <si>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</si>
  <si>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</si>
  <si>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</si>
  <si>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</si>
  <si>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</si>
  <si>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</si>
  <si>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</si>
  <si>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</si>
  <si>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</si>
  <si>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</si>
  <si>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</si>
  <si>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</si>
  <si>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</si>
  <si>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</si>
  <si>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</si>
  <si>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</si>
  <si>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</si>
  <si>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</si>
  <si>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</si>
  <si>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</si>
  <si>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</si>
  <si>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</si>
  <si>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</si>
  <si>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</si>
  <si>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</si>
  <si>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</si>
  <si>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</si>
  <si>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</si>
  <si>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</si>
  <si>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</si>
  <si>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</si>
  <si>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</si>
  <si>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</si>
  <si>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</si>
  <si>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</si>
  <si>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</si>
  <si>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</si>
  <si>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</si>
  <si>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</si>
  <si>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</si>
  <si>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</si>
  <si>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</si>
  <si>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</si>
  <si>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</si>
  <si>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</si>
  <si>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</si>
  <si>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09.07.2021 року № 150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</si>
  <si>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</si>
  <si>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</si>
  <si>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</si>
  <si>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</si>
  <si>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</si>
  <si>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</si>
  <si>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</si>
  <si>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</si>
  <si>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</si>
  <si>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</si>
  <si>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</si>
  <si>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</si>
  <si>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</si>
  <si>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</si>
  <si>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</si>
  <si>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</si>
  <si>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</si>
  <si>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"Про бюджет Смолінської селищної територіальної громади на 2023 рік"</t>
  </si>
  <si>
    <t>41020100</t>
  </si>
  <si>
    <t>Базова дотація </t>
  </si>
  <si>
    <t>Бюджет Смолінської селищної територіальної громади</t>
  </si>
  <si>
    <t>Міжбюджетні трансферти на 2023 рік</t>
  </si>
  <si>
    <t>( код бюджету)</t>
  </si>
  <si>
    <t>"Про бюджет Смолінської селищної територіальної громади на 2023 рік""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</si>
  <si>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</si>
  <si>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</si>
  <si>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</si>
  <si>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</si>
  <si>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</si>
  <si>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</si>
  <si>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</si>
  <si>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</si>
  <si>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</si>
  <si>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</si>
  <si>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</si>
  <si>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</si>
  <si>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</si>
  <si>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</si>
  <si>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</si>
  <si>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</si>
  <si>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</si>
  <si>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 </t>
  </si>
  <si>
    <t>х</t>
  </si>
  <si>
    <t>Додаток 6</t>
  </si>
  <si>
    <t>ОБСЯГИ</t>
  </si>
  <si>
    <t>Найменування інвестиційного проекту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</si>
  <si>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</si>
  <si>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</si>
  <si>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</si>
  <si>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</si>
  <si>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</si>
  <si>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</si>
  <si>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</si>
  <si>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</si>
  <si>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 xml:space="preserve">Додаток </t>
  </si>
  <si>
    <t xml:space="preserve">Порівняльна таблиця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</si>
  <si>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</si>
  <si>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</si>
  <si>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</si>
  <si>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</si>
  <si>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</si>
  <si>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Новоукраїнському районному територіальгному центру комплектування та соціальної підтримки ( перший відділ)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</si>
  <si>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</si>
  <si>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0611061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</si>
  <si>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</si>
  <si>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</si>
  <si>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</si>
  <si>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083210</t>
  </si>
  <si>
    <t>Організація та проведення громадських робіт</t>
  </si>
  <si>
    <t>Інші заходи, повязані з економічною діяльністю</t>
  </si>
  <si>
    <t>субвенція до бюджету Маловисківської міської територіальної громади</t>
  </si>
  <si>
    <t>субвенція до бюджету Добровеличківської  міської територіальної громади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</si>
  <si>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</si>
  <si>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</si>
  <si>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</si>
  <si>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</si>
  <si>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</si>
  <si>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</si>
  <si>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</si>
  <si>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</si>
  <si>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до рішення  сесії Смолінської селищної ради  від 27.01.2023 № </t>
  </si>
  <si>
    <t>( код бюджету)11512000000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</si>
  <si>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</si>
  <si>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</si>
  <si>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Субвеція з місцевого бюджету державному бюджету на виконання програм соціально - економічного розвитку регіонів , в т.ч.:</t>
  </si>
  <si>
    <t>3719770</t>
  </si>
  <si>
    <t xml:space="preserve">                                                                                                                                 "Про внесення змін до рішення Смолінської селищної ради від 16.12.2022 р. № 359         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</si>
  <si>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</si>
  <si>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 xml:space="preserve">                                                                                                                                  до рішення сесії Смолінської селищної ради  від 27.01.2023 року № </t>
  </si>
  <si>
    <t xml:space="preserve">до рішення сесії Смолінської селищної ради від 27.01.2023 року № 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</si>
  <si>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</si>
  <si>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</si>
  <si>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</si>
  <si>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Рішення сесії Смолінської селищної ради від 18 грудня 2020 року № 35 в редакції рішення селищної ради від 09.07.2021 року № 152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</si>
  <si>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</si>
  <si>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</si>
  <si>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відшкодування комунальних послуг)50,0 тис.грн.; відшкодування комунальних послуг 150,0 тис.грн)</t>
  </si>
  <si>
    <t>Субвенція до бюджету Добровеличківської  міської територіальної громади (відшкодування комунальних послуг)</t>
  </si>
  <si>
    <t>Капітальний ремонт покрівлв головного корпусу Смолінського ліцею № 2 (улаштування шатрової покрівлі)</t>
  </si>
  <si>
    <t>Капітальний ремонт покрівлв головного корпусу Смолінського ліцею № 1 (улаштування шатрової покрівлі)</t>
  </si>
  <si>
    <t>Капітальний ремонт системи опалення Хмелівського ліцею</t>
  </si>
  <si>
    <t>"Про внесення змін до рішення Смолінської селищної ради від 16.12.2022 року № 359</t>
  </si>
  <si>
    <t xml:space="preserve">до рішення Смолінської селищної ради від 27.01.2023 року № </t>
  </si>
  <si>
    <t>до рішення Смолінської селищної ради від 27.01.2023 року №</t>
  </si>
  <si>
    <t xml:space="preserve">"Про внесення змін до рішення Смолінської селищної ради від 16.12.2022 р. № 359 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</si>
  <si>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</si>
  <si>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капітальних акладень бюджету у розрізі інвестиційних проектів у 2023 році</t>
  </si>
  <si>
    <t>визначені у додатку 6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</si>
  <si>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</si>
  <si>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Очікуваний рівень готовності проекту  на кінець 2022 року, %</t>
  </si>
  <si>
    <t xml:space="preserve">Обсяг капітальних вкладень місцевого бюджету у 2022 році, грн </t>
  </si>
  <si>
    <t>Обсяг капітальних вкладень місцевого бюджету всього, грн</t>
  </si>
  <si>
    <t>Загальна вартість проекту, грн</t>
  </si>
  <si>
    <t>Загальний період реалізації проекту (рік початку і завершення)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</si>
</sst>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  <numFmt numFmtId="169" formatCode="0.0"/>
  </numFmts>
  <fonts count="5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4"/>
      <name val="Times New Roman"/>
      <family val="2"/>
      <charset val="204"/>
    </font>
    <font>
      <sz val="10"/>
      <color rgb="FF0070C0"/>
      <name val="Times New Roman"/>
      <family val="2"/>
      <charset val="204"/>
    </font>
    <font>
      <sz val="10"/>
      <color rgb="FFC00000"/>
      <name val="Times New Roman"/>
      <family val="2"/>
      <charset val="204"/>
    </font>
    <font>
      <b/>
      <sz val="10"/>
      <color rgb="FF0070C0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41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0" fontId="24" fillId="0" borderId="0" xfId="0" applyFont="1" applyAlignment="1">
      <alignment wrapText="1"/>
    </xf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6" xfId="103" applyNumberFormat="1" applyFont="1" applyBorder="1" applyAlignment="1">
      <alignment horizontal="center" vertical="top" wrapText="1"/>
    </xf>
    <xf numFmtId="1" fontId="24" fillId="0" borderId="7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4" fontId="24" fillId="2" borderId="2" xfId="103" applyNumberFormat="1" applyFont="1" applyFill="1" applyBorder="1" applyAlignment="1">
      <alignment horizontal="center" vertical="center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8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2" fontId="24" fillId="0" borderId="3" xfId="103" applyNumberFormat="1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6" xfId="103" applyFont="1" applyBorder="1" applyAlignment="1">
      <alignment horizontal="centerContinuous" vertical="center" wrapText="1"/>
    </xf>
    <xf numFmtId="0" fontId="25" fillId="0" borderId="2" xfId="113" applyFont="1" applyBorder="1" applyAlignment="1">
      <alignment horizontal="center" vertical="center"/>
    </xf>
    <xf numFmtId="0" fontId="25" fillId="0" borderId="2" xfId="113" applyFont="1" applyBorder="1" applyAlignment="1">
      <alignment horizontal="center" vertical="center" wrapText="1"/>
    </xf>
    <xf numFmtId="4" fontId="24" fillId="0" borderId="2" xfId="113" applyNumberFormat="1" applyFont="1" applyBorder="1" applyAlignment="1">
      <alignment horizontal="center" vertical="center"/>
    </xf>
    <xf numFmtId="4" fontId="37" fillId="0" borderId="2" xfId="123" quotePrefix="1" applyNumberFormat="1" applyFont="1" applyFill="1" applyBorder="1" applyAlignment="1">
      <alignment vertical="center" wrapText="1"/>
    </xf>
    <xf numFmtId="4" fontId="35" fillId="0" borderId="2" xfId="123" applyNumberFormat="1" applyFont="1" applyFill="1" applyBorder="1" applyAlignment="1">
      <alignment vertical="center" wrapText="1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12" fillId="0" borderId="0" xfId="124"/>
    <xf numFmtId="0" fontId="39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2" borderId="2" xfId="0" applyFont="1" applyFill="1" applyBorder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5" fillId="0" borderId="2" xfId="122" applyNumberFormat="1" applyFont="1" applyBorder="1" applyAlignment="1">
      <alignment vertical="center" wrapText="1"/>
    </xf>
    <xf numFmtId="164" fontId="24" fillId="0" borderId="2" xfId="103" quotePrefix="1" applyFont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12" fillId="0" borderId="2" xfId="122" quotePrefix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4" fontId="12" fillId="0" borderId="2" xfId="122" applyNumberFormat="1" applyFill="1" applyBorder="1" applyAlignment="1">
      <alignment vertical="center" wrapText="1"/>
    </xf>
    <xf numFmtId="0" fontId="0" fillId="5" borderId="0" xfId="0" applyFill="1"/>
    <xf numFmtId="0" fontId="25" fillId="0" borderId="0" xfId="0" applyFont="1" applyFill="1" applyBorder="1" applyAlignment="1">
      <alignment vertical="center" wrapText="1"/>
    </xf>
    <xf numFmtId="2" fontId="0" fillId="0" borderId="0" xfId="0" applyNumberFormat="1"/>
    <xf numFmtId="4" fontId="26" fillId="5" borderId="2" xfId="0" applyNumberFormat="1" applyFont="1" applyFill="1" applyBorder="1" applyAlignment="1">
      <alignment vertical="center" wrapText="1"/>
    </xf>
    <xf numFmtId="1" fontId="24" fillId="0" borderId="2" xfId="0" quotePrefix="1" applyNumberFormat="1" applyFont="1" applyBorder="1" applyAlignment="1">
      <alignment horizontal="center" vertical="center" wrapText="1"/>
    </xf>
    <xf numFmtId="4" fontId="12" fillId="0" borderId="2" xfId="124" quotePrefix="1" applyNumberForma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0" fontId="37" fillId="0" borderId="2" xfId="124" quotePrefix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124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4" fontId="37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122" applyNumberFormat="1" applyFont="1" applyFill="1" applyBorder="1" applyAlignment="1">
      <alignment vertical="center" wrapText="1"/>
    </xf>
    <xf numFmtId="4" fontId="37" fillId="0" borderId="2" xfId="122" applyNumberFormat="1" applyFont="1" applyBorder="1" applyAlignment="1">
      <alignment vertical="center" wrapText="1"/>
    </xf>
    <xf numFmtId="4" fontId="37" fillId="0" borderId="2" xfId="124" applyNumberFormat="1" applyFont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2" fillId="0" borderId="2" xfId="123" quotePrefix="1" applyNumberFormat="1" applyFill="1" applyBorder="1" applyAlignment="1">
      <alignment horizontal="center" vertical="center" wrapText="1"/>
    </xf>
    <xf numFmtId="4" fontId="12" fillId="0" borderId="2" xfId="122" applyNumberFormat="1" applyBorder="1" applyAlignment="1">
      <alignment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0" xfId="126"/>
    <xf numFmtId="0" fontId="11" fillId="0" borderId="0" xfId="126" applyFont="1"/>
    <xf numFmtId="0" fontId="24" fillId="0" borderId="1" xfId="126" quotePrefix="1" applyFont="1" applyBorder="1" applyAlignment="1">
      <alignment horizontal="center"/>
    </xf>
    <xf numFmtId="0" fontId="11" fillId="0" borderId="0" xfId="126" applyAlignment="1">
      <alignment horizontal="center"/>
    </xf>
    <xf numFmtId="0" fontId="34" fillId="0" borderId="0" xfId="126" applyFont="1"/>
    <xf numFmtId="0" fontId="25" fillId="0" borderId="0" xfId="126" applyFont="1"/>
    <xf numFmtId="0" fontId="11" fillId="0" borderId="0" xfId="126" applyAlignment="1">
      <alignment horizontal="right"/>
    </xf>
    <xf numFmtId="0" fontId="11" fillId="0" borderId="2" xfId="126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5" fillId="0" borderId="2" xfId="126" quotePrefix="1" applyFont="1" applyBorder="1" applyAlignment="1">
      <alignment horizontal="center" vertical="center" wrapText="1"/>
    </xf>
    <xf numFmtId="0" fontId="25" fillId="0" borderId="2" xfId="126" applyFont="1" applyBorder="1" applyAlignment="1">
      <alignment horizontal="center" vertical="center" wrapText="1"/>
    </xf>
    <xf numFmtId="4" fontId="25" fillId="0" borderId="2" xfId="126" applyNumberFormat="1" applyFont="1" applyBorder="1" applyAlignment="1">
      <alignment horizontal="center" vertical="center" wrapText="1"/>
    </xf>
    <xf numFmtId="4" fontId="25" fillId="0" borderId="2" xfId="126" quotePrefix="1" applyNumberFormat="1" applyFont="1" applyBorder="1" applyAlignment="1">
      <alignment vertical="center" wrapText="1"/>
    </xf>
    <xf numFmtId="4" fontId="25" fillId="2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Border="1" applyAlignment="1">
      <alignment vertical="center" wrapText="1"/>
    </xf>
    <xf numFmtId="0" fontId="25" fillId="4" borderId="2" xfId="126" quotePrefix="1" applyFont="1" applyFill="1" applyBorder="1" applyAlignment="1">
      <alignment horizontal="center" vertical="center" wrapText="1"/>
    </xf>
    <xf numFmtId="0" fontId="25" fillId="4" borderId="2" xfId="126" applyFont="1" applyFill="1" applyBorder="1" applyAlignment="1">
      <alignment horizontal="center" vertical="center" wrapText="1"/>
    </xf>
    <xf numFmtId="4" fontId="25" fillId="4" borderId="2" xfId="126" applyNumberFormat="1" applyFont="1" applyFill="1" applyBorder="1" applyAlignment="1">
      <alignment horizontal="center" vertical="center" wrapText="1"/>
    </xf>
    <xf numFmtId="4" fontId="25" fillId="4" borderId="2" xfId="126" quotePrefix="1" applyNumberFormat="1" applyFont="1" applyFill="1" applyBorder="1" applyAlignment="1">
      <alignment vertical="center" wrapText="1"/>
    </xf>
    <xf numFmtId="4" fontId="25" fillId="4" borderId="2" xfId="126" applyNumberFormat="1" applyFont="1" applyFill="1" applyBorder="1" applyAlignment="1">
      <alignment vertical="center" wrapText="1"/>
    </xf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2" borderId="2" xfId="127" applyNumberFormat="1" applyFill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11" fillId="0" borderId="0" xfId="126" applyNumberFormat="1" applyFont="1"/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0" fontId="33" fillId="0" borderId="0" xfId="126" applyFont="1"/>
    <xf numFmtId="0" fontId="11" fillId="0" borderId="2" xfId="126" quotePrefix="1" applyFont="1" applyBorder="1" applyAlignment="1">
      <alignment horizontal="center" vertical="center" wrapText="1"/>
    </xf>
    <xf numFmtId="4" fontId="11" fillId="0" borderId="0" xfId="126" applyNumberFormat="1"/>
    <xf numFmtId="4" fontId="11" fillId="0" borderId="2" xfId="126" quotePrefix="1" applyNumberFormat="1" applyFont="1" applyBorder="1" applyAlignment="1">
      <alignment vertical="center" wrapText="1"/>
    </xf>
    <xf numFmtId="4" fontId="11" fillId="6" borderId="2" xfId="126" applyNumberFormat="1" applyFill="1" applyBorder="1" applyAlignment="1">
      <alignment vertical="center" wrapText="1"/>
    </xf>
    <xf numFmtId="4" fontId="35" fillId="0" borderId="2" xfId="126" applyNumberFormat="1" applyFont="1" applyFill="1" applyBorder="1" applyAlignment="1">
      <alignment vertical="center" wrapText="1"/>
    </xf>
    <xf numFmtId="0" fontId="36" fillId="4" borderId="2" xfId="126" quotePrefix="1" applyFont="1" applyFill="1" applyBorder="1" applyAlignment="1">
      <alignment horizontal="center" vertical="center" wrapText="1"/>
    </xf>
    <xf numFmtId="4" fontId="36" fillId="4" borderId="2" xfId="126" quotePrefix="1" applyNumberFormat="1" applyFont="1" applyFill="1" applyBorder="1" applyAlignment="1">
      <alignment horizontal="center" vertical="center" wrapText="1"/>
    </xf>
    <xf numFmtId="4" fontId="36" fillId="4" borderId="2" xfId="126" quotePrefix="1" applyNumberFormat="1" applyFont="1" applyFill="1" applyBorder="1" applyAlignment="1">
      <alignment vertical="center" wrapText="1"/>
    </xf>
    <xf numFmtId="4" fontId="36" fillId="4" borderId="2" xfId="127" applyNumberFormat="1" applyFont="1" applyFill="1" applyBorder="1" applyAlignment="1">
      <alignment vertical="center" wrapText="1"/>
    </xf>
    <xf numFmtId="4" fontId="36" fillId="4" borderId="2" xfId="126" applyNumberFormat="1" applyFont="1" applyFill="1" applyBorder="1" applyAlignment="1">
      <alignment vertical="center" wrapText="1"/>
    </xf>
    <xf numFmtId="0" fontId="11" fillId="0" borderId="0" xfId="126" applyAlignment="1">
      <alignment wrapText="1"/>
    </xf>
    <xf numFmtId="0" fontId="37" fillId="0" borderId="2" xfId="128" quotePrefix="1" applyFont="1" applyFill="1" applyBorder="1" applyAlignment="1">
      <alignment horizontal="center" vertical="center" wrapText="1"/>
    </xf>
    <xf numFmtId="0" fontId="35" fillId="0" borderId="2" xfId="128" quotePrefix="1" applyFont="1" applyBorder="1" applyAlignment="1">
      <alignment horizontal="center" vertical="center" wrapText="1"/>
    </xf>
    <xf numFmtId="0" fontId="11" fillId="0" borderId="2" xfId="128" quotePrefix="1" applyNumberFormat="1" applyBorder="1" applyAlignment="1">
      <alignment horizontal="center" vertical="center" wrapText="1"/>
    </xf>
    <xf numFmtId="4" fontId="37" fillId="0" borderId="2" xfId="128" quotePrefix="1" applyNumberFormat="1" applyFont="1" applyFill="1" applyBorder="1" applyAlignment="1">
      <alignment vertical="center" wrapText="1"/>
    </xf>
    <xf numFmtId="4" fontId="35" fillId="0" borderId="2" xfId="128" applyNumberFormat="1" applyFont="1" applyFill="1" applyBorder="1" applyAlignment="1">
      <alignment vertical="center" wrapText="1"/>
    </xf>
    <xf numFmtId="4" fontId="35" fillId="2" borderId="2" xfId="128" applyNumberFormat="1" applyFon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6" fillId="0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0" fontId="25" fillId="2" borderId="2" xfId="126" applyFont="1" applyFill="1" applyBorder="1" applyAlignment="1">
      <alignment horizontal="center" vertical="center" wrapText="1"/>
    </xf>
    <xf numFmtId="0" fontId="25" fillId="2" borderId="2" xfId="126" quotePrefix="1" applyFont="1" applyFill="1" applyBorder="1" applyAlignment="1">
      <alignment horizontal="center" vertical="center" wrapText="1"/>
    </xf>
    <xf numFmtId="4" fontId="25" fillId="2" borderId="2" xfId="126" applyNumberFormat="1" applyFont="1" applyFill="1" applyBorder="1" applyAlignment="1">
      <alignment horizontal="center" vertical="center" wrapText="1"/>
    </xf>
    <xf numFmtId="4" fontId="25" fillId="2" borderId="2" xfId="126" quotePrefix="1" applyNumberFormat="1" applyFont="1" applyFill="1" applyBorder="1" applyAlignment="1">
      <alignment vertical="center" wrapText="1"/>
    </xf>
    <xf numFmtId="4" fontId="25" fillId="0" borderId="0" xfId="126" applyNumberFormat="1" applyFont="1" applyFill="1" applyBorder="1" applyAlignment="1">
      <alignment vertical="center" wrapText="1"/>
    </xf>
    <xf numFmtId="3" fontId="11" fillId="0" borderId="0" xfId="126" applyNumberFormat="1" applyFill="1"/>
    <xf numFmtId="4" fontId="11" fillId="0" borderId="0" xfId="126" applyNumberFormat="1" applyFill="1"/>
    <xf numFmtId="0" fontId="11" fillId="0" borderId="0" xfId="126" applyFill="1"/>
    <xf numFmtId="4" fontId="38" fillId="0" borderId="0" xfId="126" applyNumberFormat="1" applyFont="1" applyFill="1" applyBorder="1"/>
    <xf numFmtId="4" fontId="38" fillId="0" borderId="0" xfId="126" applyNumberFormat="1" applyFont="1" applyFill="1"/>
    <xf numFmtId="0" fontId="38" fillId="0" borderId="0" xfId="126" applyFont="1" applyFill="1"/>
    <xf numFmtId="0" fontId="25" fillId="0" borderId="0" xfId="126" applyFont="1" applyAlignment="1">
      <alignment horizontal="left"/>
    </xf>
    <xf numFmtId="4" fontId="24" fillId="0" borderId="0" xfId="126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Continuous" vertical="center" wrapText="1"/>
    </xf>
    <xf numFmtId="0" fontId="24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168" fontId="25" fillId="2" borderId="2" xfId="0" applyNumberFormat="1" applyFont="1" applyFill="1" applyBorder="1" applyAlignment="1">
      <alignment horizontal="center" vertical="center"/>
    </xf>
    <xf numFmtId="168" fontId="24" fillId="0" borderId="2" xfId="0" applyNumberFormat="1" applyFont="1" applyBorder="1" applyAlignment="1">
      <alignment horizontal="center" vertical="center"/>
    </xf>
    <xf numFmtId="4" fontId="25" fillId="6" borderId="4" xfId="103" applyNumberFormat="1" applyFont="1" applyFill="1" applyBorder="1" applyAlignment="1">
      <alignment horizontal="center" vertical="center"/>
    </xf>
    <xf numFmtId="4" fontId="25" fillId="6" borderId="2" xfId="113" applyNumberFormat="1" applyFont="1" applyFill="1" applyBorder="1" applyAlignment="1">
      <alignment horizontal="center" vertical="center"/>
    </xf>
    <xf numFmtId="164" fontId="24" fillId="0" borderId="0" xfId="103" applyFont="1" applyAlignment="1">
      <alignment horizontal="center"/>
    </xf>
    <xf numFmtId="0" fontId="25" fillId="0" borderId="0" xfId="126" applyFont="1" applyAlignment="1"/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40" fillId="0" borderId="0" xfId="0" applyFont="1"/>
    <xf numFmtId="0" fontId="24" fillId="2" borderId="2" xfId="0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0" fillId="0" borderId="0" xfId="0" applyAlignment="1"/>
    <xf numFmtId="0" fontId="44" fillId="0" borderId="0" xfId="0" applyFont="1" applyAlignment="1"/>
    <xf numFmtId="0" fontId="37" fillId="0" borderId="1" xfId="0" quotePrefix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5" fillId="0" borderId="0" xfId="0" applyFont="1"/>
    <xf numFmtId="0" fontId="37" fillId="0" borderId="0" xfId="0" applyFont="1"/>
    <xf numFmtId="0" fontId="37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24" fillId="0" borderId="2" xfId="0" quotePrefix="1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0" fontId="46" fillId="0" borderId="0" xfId="0" applyFont="1"/>
    <xf numFmtId="0" fontId="38" fillId="0" borderId="0" xfId="0" applyFont="1"/>
    <xf numFmtId="4" fontId="10" fillId="2" borderId="2" xfId="126" applyNumberFormat="1" applyFont="1" applyFill="1" applyBorder="1" applyAlignment="1">
      <alignment vertical="center" wrapText="1"/>
    </xf>
    <xf numFmtId="4" fontId="9" fillId="2" borderId="2" xfId="126" applyNumberFormat="1" applyFont="1" applyFill="1" applyBorder="1" applyAlignment="1">
      <alignment vertical="center" wrapText="1"/>
    </xf>
    <xf numFmtId="0" fontId="32" fillId="0" borderId="0" xfId="0" applyFont="1"/>
    <xf numFmtId="0" fontId="47" fillId="0" borderId="0" xfId="0" quotePrefix="1" applyFont="1" applyAlignment="1">
      <alignment horizontal="center"/>
    </xf>
    <xf numFmtId="4" fontId="8" fillId="0" borderId="2" xfId="126" quotePrefix="1" applyNumberFormat="1" applyFont="1" applyBorder="1" applyAlignment="1">
      <alignment vertical="center" wrapText="1"/>
    </xf>
    <xf numFmtId="0" fontId="8" fillId="0" borderId="0" xfId="126" applyFont="1"/>
    <xf numFmtId="0" fontId="37" fillId="0" borderId="2" xfId="123" quotePrefix="1" applyFont="1" applyFill="1" applyBorder="1" applyAlignment="1">
      <alignment horizontal="center" vertical="center" wrapText="1"/>
    </xf>
    <xf numFmtId="4" fontId="24" fillId="0" borderId="0" xfId="0" applyNumberFormat="1" applyFont="1"/>
    <xf numFmtId="4" fontId="25" fillId="6" borderId="2" xfId="0" applyNumberFormat="1" applyFont="1" applyFill="1" applyBorder="1" applyAlignment="1">
      <alignment horizontal="right" vertical="center" wrapText="1"/>
    </xf>
    <xf numFmtId="4" fontId="25" fillId="6" borderId="2" xfId="0" applyNumberFormat="1" applyFont="1" applyFill="1" applyBorder="1" applyAlignment="1">
      <alignment horizontal="right" vertical="center"/>
    </xf>
    <xf numFmtId="4" fontId="36" fillId="6" borderId="2" xfId="124" applyNumberFormat="1" applyFont="1" applyFill="1" applyBorder="1" applyAlignment="1">
      <alignment vertical="center" wrapText="1"/>
    </xf>
    <xf numFmtId="4" fontId="36" fillId="6" borderId="2" xfId="0" applyNumberFormat="1" applyFont="1" applyFill="1" applyBorder="1" applyAlignment="1">
      <alignment horizontal="right" vertical="center"/>
    </xf>
    <xf numFmtId="0" fontId="36" fillId="6" borderId="2" xfId="124" quotePrefix="1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4" fontId="36" fillId="6" borderId="2" xfId="124" quotePrefix="1" applyNumberFormat="1" applyFont="1" applyFill="1" applyBorder="1" applyAlignment="1">
      <alignment horizontal="center" vertical="center" wrapText="1"/>
    </xf>
    <xf numFmtId="4" fontId="36" fillId="6" borderId="2" xfId="124" quotePrefix="1" applyNumberFormat="1" applyFont="1" applyFill="1" applyBorder="1" applyAlignment="1">
      <alignment vertical="center" wrapText="1"/>
    </xf>
    <xf numFmtId="0" fontId="36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6" fillId="6" borderId="2" xfId="0" quotePrefix="1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vertical="center"/>
    </xf>
    <xf numFmtId="0" fontId="7" fillId="0" borderId="0" xfId="131"/>
    <xf numFmtId="0" fontId="7" fillId="0" borderId="0" xfId="131" applyFont="1"/>
    <xf numFmtId="0" fontId="25" fillId="0" borderId="0" xfId="131" applyFont="1" applyAlignment="1">
      <alignment horizontal="center"/>
    </xf>
    <xf numFmtId="0" fontId="7" fillId="0" borderId="0" xfId="131" applyAlignment="1">
      <alignment horizontal="center"/>
    </xf>
    <xf numFmtId="0" fontId="24" fillId="0" borderId="1" xfId="131" quotePrefix="1" applyFont="1" applyBorder="1" applyAlignment="1">
      <alignment horizontal="center"/>
    </xf>
    <xf numFmtId="0" fontId="34" fillId="0" borderId="0" xfId="131" applyFont="1"/>
    <xf numFmtId="0" fontId="7" fillId="0" borderId="0" xfId="131" applyAlignment="1">
      <alignment horizontal="right"/>
    </xf>
    <xf numFmtId="0" fontId="7" fillId="0" borderId="0" xfId="131" applyAlignment="1">
      <alignment horizontal="center" wrapText="1"/>
    </xf>
    <xf numFmtId="0" fontId="7" fillId="0" borderId="2" xfId="131" applyBorder="1" applyAlignment="1">
      <alignment horizontal="center" vertical="center" wrapText="1"/>
    </xf>
    <xf numFmtId="0" fontId="7" fillId="2" borderId="2" xfId="131" applyFill="1" applyBorder="1" applyAlignment="1">
      <alignment horizontal="center" vertical="center" wrapText="1"/>
    </xf>
    <xf numFmtId="0" fontId="25" fillId="0" borderId="2" xfId="131" quotePrefix="1" applyFont="1" applyBorder="1" applyAlignment="1">
      <alignment horizontal="center" vertical="center" wrapText="1"/>
    </xf>
    <xf numFmtId="0" fontId="25" fillId="0" borderId="2" xfId="131" applyFont="1" applyBorder="1" applyAlignment="1">
      <alignment horizontal="center" vertical="center" wrapText="1"/>
    </xf>
    <xf numFmtId="4" fontId="25" fillId="0" borderId="2" xfId="131" applyNumberFormat="1" applyFont="1" applyBorder="1" applyAlignment="1">
      <alignment horizontal="center" vertical="center" wrapText="1"/>
    </xf>
    <xf numFmtId="4" fontId="25" fillId="0" borderId="2" xfId="131" quotePrefix="1" applyNumberFormat="1" applyFont="1" applyBorder="1" applyAlignment="1">
      <alignment vertical="center" wrapText="1"/>
    </xf>
    <xf numFmtId="4" fontId="25" fillId="2" borderId="2" xfId="131" applyNumberFormat="1" applyFont="1" applyFill="1" applyBorder="1" applyAlignment="1">
      <alignment vertical="center" wrapText="1"/>
    </xf>
    <xf numFmtId="4" fontId="25" fillId="0" borderId="2" xfId="131" applyNumberFormat="1" applyFont="1" applyBorder="1" applyAlignment="1">
      <alignment vertical="center" wrapText="1"/>
    </xf>
    <xf numFmtId="0" fontId="25" fillId="4" borderId="2" xfId="131" quotePrefix="1" applyFont="1" applyFill="1" applyBorder="1" applyAlignment="1">
      <alignment horizontal="center" vertical="center" wrapText="1"/>
    </xf>
    <xf numFmtId="0" fontId="25" fillId="4" borderId="2" xfId="131" applyFont="1" applyFill="1" applyBorder="1" applyAlignment="1">
      <alignment horizontal="center" vertical="center" wrapText="1"/>
    </xf>
    <xf numFmtId="4" fontId="25" fillId="4" borderId="2" xfId="131" applyNumberFormat="1" applyFont="1" applyFill="1" applyBorder="1" applyAlignment="1">
      <alignment horizontal="center" vertical="center" wrapText="1"/>
    </xf>
    <xf numFmtId="4" fontId="25" fillId="4" borderId="2" xfId="131" quotePrefix="1" applyNumberFormat="1" applyFont="1" applyFill="1" applyBorder="1" applyAlignment="1">
      <alignment vertical="center" wrapText="1"/>
    </xf>
    <xf numFmtId="4" fontId="25" fillId="4" borderId="2" xfId="131" applyNumberFormat="1" applyFont="1" applyFill="1" applyBorder="1" applyAlignment="1">
      <alignment vertical="center" wrapText="1"/>
    </xf>
    <xf numFmtId="0" fontId="7" fillId="0" borderId="2" xfId="132" quotePrefix="1" applyBorder="1" applyAlignment="1">
      <alignment horizontal="center" vertical="center" wrapText="1"/>
    </xf>
    <xf numFmtId="4" fontId="7" fillId="0" borderId="2" xfId="132" quotePrefix="1" applyNumberFormat="1" applyBorder="1" applyAlignment="1">
      <alignment horizontal="center" vertical="center" wrapText="1"/>
    </xf>
    <xf numFmtId="4" fontId="7" fillId="0" borderId="2" xfId="132" quotePrefix="1" applyNumberFormat="1" applyBorder="1" applyAlignment="1">
      <alignment vertical="center" wrapText="1"/>
    </xf>
    <xf numFmtId="0" fontId="7" fillId="0" borderId="2" xfId="131" quotePrefix="1" applyFont="1" applyBorder="1" applyAlignment="1">
      <alignment horizontal="center" vertical="center" wrapText="1"/>
    </xf>
    <xf numFmtId="0" fontId="35" fillId="0" borderId="2" xfId="131" quotePrefix="1" applyFont="1" applyBorder="1" applyAlignment="1">
      <alignment horizontal="center" vertical="center" wrapText="1"/>
    </xf>
    <xf numFmtId="4" fontId="35" fillId="0" borderId="2" xfId="131" quotePrefix="1" applyNumberFormat="1" applyFont="1" applyBorder="1" applyAlignment="1">
      <alignment horizontal="center" vertical="center" wrapText="1"/>
    </xf>
    <xf numFmtId="4" fontId="35" fillId="0" borderId="2" xfId="131" quotePrefix="1" applyNumberFormat="1" applyFont="1" applyBorder="1" applyAlignment="1">
      <alignment vertical="center" wrapText="1"/>
    </xf>
    <xf numFmtId="4" fontId="24" fillId="6" borderId="2" xfId="131" applyNumberFormat="1" applyFont="1" applyFill="1" applyBorder="1" applyAlignment="1">
      <alignment vertical="center" wrapText="1"/>
    </xf>
    <xf numFmtId="4" fontId="24" fillId="0" borderId="2" xfId="131" applyNumberFormat="1" applyFont="1" applyBorder="1" applyAlignment="1">
      <alignment vertical="center" wrapText="1"/>
    </xf>
    <xf numFmtId="4" fontId="24" fillId="2" borderId="2" xfId="131" applyNumberFormat="1" applyFont="1" applyFill="1" applyBorder="1" applyAlignment="1">
      <alignment vertical="center" wrapText="1"/>
    </xf>
    <xf numFmtId="2" fontId="48" fillId="0" borderId="0" xfId="131" applyNumberFormat="1" applyFont="1" applyAlignment="1">
      <alignment wrapText="1"/>
    </xf>
    <xf numFmtId="4" fontId="7" fillId="0" borderId="2" xfId="132" quotePrefix="1" applyNumberFormat="1" applyFont="1" applyBorder="1" applyAlignment="1">
      <alignment vertical="center" wrapText="1"/>
    </xf>
    <xf numFmtId="0" fontId="35" fillId="4" borderId="2" xfId="131" quotePrefix="1" applyFont="1" applyFill="1" applyBorder="1" applyAlignment="1">
      <alignment horizontal="center" vertical="center" wrapText="1"/>
    </xf>
    <xf numFmtId="4" fontId="35" fillId="4" borderId="2" xfId="131" quotePrefix="1" applyNumberFormat="1" applyFont="1" applyFill="1" applyBorder="1" applyAlignment="1">
      <alignment horizontal="center" vertical="center" wrapText="1"/>
    </xf>
    <xf numFmtId="4" fontId="25" fillId="4" borderId="2" xfId="133" quotePrefix="1" applyNumberFormat="1" applyFont="1" applyFill="1" applyBorder="1" applyAlignment="1">
      <alignment vertical="center" wrapText="1"/>
    </xf>
    <xf numFmtId="4" fontId="36" fillId="4" borderId="2" xfId="131" applyNumberFormat="1" applyFont="1" applyFill="1" applyBorder="1" applyAlignment="1">
      <alignment vertical="center" wrapText="1"/>
    </xf>
    <xf numFmtId="2" fontId="49" fillId="0" borderId="0" xfId="131" applyNumberFormat="1" applyFont="1"/>
    <xf numFmtId="4" fontId="35" fillId="2" borderId="2" xfId="131" applyNumberFormat="1" applyFont="1" applyFill="1" applyBorder="1" applyAlignment="1">
      <alignment vertical="center" wrapText="1"/>
    </xf>
    <xf numFmtId="4" fontId="35" fillId="0" borderId="2" xfId="131" applyNumberFormat="1" applyFont="1" applyBorder="1" applyAlignment="1">
      <alignment vertical="center" wrapText="1"/>
    </xf>
    <xf numFmtId="4" fontId="7" fillId="0" borderId="2" xfId="131" applyNumberFormat="1" applyBorder="1" applyAlignment="1">
      <alignment vertical="center" wrapText="1"/>
    </xf>
    <xf numFmtId="4" fontId="7" fillId="2" borderId="2" xfId="131" applyNumberFormat="1" applyFill="1" applyBorder="1" applyAlignment="1">
      <alignment vertical="center" wrapText="1"/>
    </xf>
    <xf numFmtId="4" fontId="50" fillId="0" borderId="2" xfId="131" applyNumberFormat="1" applyFont="1" applyBorder="1" applyAlignment="1">
      <alignment vertical="center" wrapText="1"/>
    </xf>
    <xf numFmtId="0" fontId="49" fillId="0" borderId="0" xfId="131" applyFont="1" applyAlignment="1">
      <alignment horizontal="center" wrapText="1"/>
    </xf>
    <xf numFmtId="0" fontId="7" fillId="0" borderId="2" xfId="133" quotePrefix="1" applyBorder="1" applyAlignment="1">
      <alignment horizontal="center" vertical="center" wrapText="1"/>
    </xf>
    <xf numFmtId="4" fontId="7" fillId="0" borderId="2" xfId="133" quotePrefix="1" applyNumberFormat="1" applyBorder="1" applyAlignment="1">
      <alignment horizontal="center" vertical="center" wrapText="1"/>
    </xf>
    <xf numFmtId="4" fontId="7" fillId="0" borderId="2" xfId="133" quotePrefix="1" applyNumberFormat="1" applyBorder="1" applyAlignment="1">
      <alignment vertical="center" wrapText="1"/>
    </xf>
    <xf numFmtId="2" fontId="35" fillId="0" borderId="0" xfId="131" applyNumberFormat="1" applyFont="1" applyAlignment="1">
      <alignment wrapText="1"/>
    </xf>
    <xf numFmtId="0" fontId="7" fillId="0" borderId="0" xfId="131" applyAlignment="1">
      <alignment wrapText="1"/>
    </xf>
    <xf numFmtId="4" fontId="7" fillId="2" borderId="5" xfId="131" applyNumberFormat="1" applyFill="1" applyBorder="1" applyAlignment="1">
      <alignment vertical="center" wrapText="1"/>
    </xf>
    <xf numFmtId="0" fontId="7" fillId="0" borderId="2" xfId="132" quotePrefix="1" applyFont="1" applyBorder="1" applyAlignment="1">
      <alignment horizontal="center" vertical="center" wrapText="1"/>
    </xf>
    <xf numFmtId="4" fontId="7" fillId="0" borderId="2" xfId="132" quotePrefix="1" applyNumberFormat="1" applyFont="1" applyBorder="1" applyAlignment="1">
      <alignment horizontal="center" vertical="center" wrapText="1"/>
    </xf>
    <xf numFmtId="4" fontId="50" fillId="0" borderId="3" xfId="131" applyNumberFormat="1" applyFont="1" applyBorder="1" applyAlignment="1">
      <alignment vertical="center" wrapText="1"/>
    </xf>
    <xf numFmtId="4" fontId="51" fillId="0" borderId="0" xfId="131" quotePrefix="1" applyNumberFormat="1" applyFont="1" applyFill="1" applyBorder="1" applyAlignment="1">
      <alignment vertical="center" wrapText="1"/>
    </xf>
    <xf numFmtId="4" fontId="7" fillId="2" borderId="9" xfId="131" applyNumberFormat="1" applyFill="1" applyBorder="1" applyAlignment="1">
      <alignment vertical="center" wrapText="1"/>
    </xf>
    <xf numFmtId="2" fontId="7" fillId="0" borderId="0" xfId="131" applyNumberFormat="1"/>
    <xf numFmtId="0" fontId="36" fillId="4" borderId="2" xfId="132" quotePrefix="1" applyFont="1" applyFill="1" applyBorder="1" applyAlignment="1">
      <alignment horizontal="center" vertical="center" wrapText="1"/>
    </xf>
    <xf numFmtId="4" fontId="37" fillId="4" borderId="2" xfId="132" quotePrefix="1" applyNumberFormat="1" applyFont="1" applyFill="1" applyBorder="1" applyAlignment="1">
      <alignment horizontal="center" vertical="center" wrapText="1"/>
    </xf>
    <xf numFmtId="4" fontId="36" fillId="4" borderId="2" xfId="132" quotePrefix="1" applyNumberFormat="1" applyFont="1" applyFill="1" applyBorder="1" applyAlignment="1">
      <alignment vertical="center" wrapText="1"/>
    </xf>
    <xf numFmtId="4" fontId="25" fillId="0" borderId="0" xfId="131" quotePrefix="1" applyNumberFormat="1" applyFont="1" applyFill="1" applyBorder="1" applyAlignment="1">
      <alignment vertical="center" wrapText="1"/>
    </xf>
    <xf numFmtId="0" fontId="37" fillId="0" borderId="2" xfId="132" quotePrefix="1" applyFont="1" applyBorder="1" applyAlignment="1">
      <alignment horizontal="center" vertical="center" wrapText="1"/>
    </xf>
    <xf numFmtId="4" fontId="37" fillId="0" borderId="2" xfId="132" quotePrefix="1" applyNumberFormat="1" applyFont="1" applyBorder="1" applyAlignment="1">
      <alignment horizontal="center" vertical="center" wrapText="1"/>
    </xf>
    <xf numFmtId="4" fontId="37" fillId="0" borderId="2" xfId="132" quotePrefix="1" applyNumberFormat="1" applyFont="1" applyBorder="1" applyAlignment="1">
      <alignment vertical="center" wrapText="1"/>
    </xf>
    <xf numFmtId="4" fontId="37" fillId="2" borderId="2" xfId="131" applyNumberFormat="1" applyFont="1" applyFill="1" applyBorder="1" applyAlignment="1">
      <alignment vertical="center" wrapText="1"/>
    </xf>
    <xf numFmtId="4" fontId="37" fillId="0" borderId="2" xfId="131" applyNumberFormat="1" applyFont="1" applyBorder="1" applyAlignment="1">
      <alignment vertical="center" wrapText="1"/>
    </xf>
    <xf numFmtId="4" fontId="37" fillId="0" borderId="3" xfId="131" applyNumberFormat="1" applyFont="1" applyBorder="1" applyAlignment="1">
      <alignment vertical="center" wrapText="1"/>
    </xf>
    <xf numFmtId="4" fontId="37" fillId="2" borderId="9" xfId="131" applyNumberFormat="1" applyFont="1" applyFill="1" applyBorder="1" applyAlignment="1">
      <alignment vertical="center" wrapText="1"/>
    </xf>
    <xf numFmtId="0" fontId="37" fillId="0" borderId="2" xfId="132" quotePrefix="1" applyNumberFormat="1" applyFont="1" applyBorder="1" applyAlignment="1">
      <alignment horizontal="center" vertical="center" wrapText="1"/>
    </xf>
    <xf numFmtId="0" fontId="36" fillId="4" borderId="2" xfId="131" quotePrefix="1" applyFont="1" applyFill="1" applyBorder="1" applyAlignment="1">
      <alignment horizontal="center" vertical="center" wrapText="1"/>
    </xf>
    <xf numFmtId="0" fontId="7" fillId="4" borderId="2" xfId="133" quotePrefix="1" applyFill="1" applyBorder="1" applyAlignment="1">
      <alignment horizontal="center" vertical="center" wrapText="1"/>
    </xf>
    <xf numFmtId="4" fontId="7" fillId="4" borderId="2" xfId="131" quotePrefix="1" applyNumberFormat="1" applyFill="1" applyBorder="1" applyAlignment="1">
      <alignment horizontal="center" vertical="center" wrapText="1"/>
    </xf>
    <xf numFmtId="4" fontId="36" fillId="4" borderId="2" xfId="131" quotePrefix="1" applyNumberFormat="1" applyFont="1" applyFill="1" applyBorder="1" applyAlignment="1">
      <alignment vertical="center" wrapText="1"/>
    </xf>
    <xf numFmtId="4" fontId="25" fillId="4" borderId="9" xfId="131" applyNumberFormat="1" applyFont="1" applyFill="1" applyBorder="1" applyAlignment="1">
      <alignment vertical="center" wrapText="1"/>
    </xf>
    <xf numFmtId="0" fontId="35" fillId="0" borderId="2" xfId="132" quotePrefix="1" applyFont="1" applyBorder="1" applyAlignment="1">
      <alignment horizontal="center" vertical="center" wrapText="1"/>
    </xf>
    <xf numFmtId="4" fontId="35" fillId="0" borderId="2" xfId="132" quotePrefix="1" applyNumberFormat="1" applyFont="1" applyBorder="1" applyAlignment="1">
      <alignment horizontal="center" vertical="center" wrapText="1"/>
    </xf>
    <xf numFmtId="4" fontId="35" fillId="0" borderId="2" xfId="132" quotePrefix="1" applyNumberFormat="1" applyFont="1" applyBorder="1" applyAlignment="1">
      <alignment vertical="center" wrapText="1"/>
    </xf>
    <xf numFmtId="4" fontId="35" fillId="6" borderId="2" xfId="131" applyNumberFormat="1" applyFont="1" applyFill="1" applyBorder="1" applyAlignment="1">
      <alignment vertical="center" wrapText="1"/>
    </xf>
    <xf numFmtId="4" fontId="35" fillId="0" borderId="2" xfId="131" applyNumberFormat="1" applyFont="1" applyFill="1" applyBorder="1" applyAlignment="1">
      <alignment vertical="center" wrapText="1"/>
    </xf>
    <xf numFmtId="4" fontId="7" fillId="0" borderId="2" xfId="131" applyNumberFormat="1" applyFill="1" applyBorder="1" applyAlignment="1">
      <alignment vertical="center" wrapText="1"/>
    </xf>
    <xf numFmtId="4" fontId="7" fillId="6" borderId="2" xfId="131" applyNumberFormat="1" applyFill="1" applyBorder="1" applyAlignment="1">
      <alignment vertical="center" wrapText="1"/>
    </xf>
    <xf numFmtId="4" fontId="7" fillId="6" borderId="9" xfId="131" applyNumberFormat="1" applyFill="1" applyBorder="1" applyAlignment="1">
      <alignment vertical="center" wrapText="1"/>
    </xf>
    <xf numFmtId="0" fontId="24" fillId="0" borderId="2" xfId="132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25" fillId="2" borderId="2" xfId="131" applyFont="1" applyFill="1" applyBorder="1" applyAlignment="1">
      <alignment horizontal="center" vertical="center" wrapText="1"/>
    </xf>
    <xf numFmtId="0" fontId="25" fillId="2" borderId="2" xfId="131" quotePrefix="1" applyFont="1" applyFill="1" applyBorder="1" applyAlignment="1">
      <alignment horizontal="center" vertical="center" wrapText="1"/>
    </xf>
    <xf numFmtId="4" fontId="25" fillId="2" borderId="2" xfId="131" applyNumberFormat="1" applyFont="1" applyFill="1" applyBorder="1" applyAlignment="1">
      <alignment horizontal="center" vertical="center" wrapText="1"/>
    </xf>
    <xf numFmtId="4" fontId="25" fillId="2" borderId="2" xfId="131" quotePrefix="1" applyNumberFormat="1" applyFont="1" applyFill="1" applyBorder="1" applyAlignment="1">
      <alignment vertical="center" wrapText="1"/>
    </xf>
    <xf numFmtId="4" fontId="25" fillId="0" borderId="0" xfId="131" applyNumberFormat="1" applyFont="1" applyFill="1" applyBorder="1" applyAlignment="1">
      <alignment vertical="center" wrapText="1"/>
    </xf>
    <xf numFmtId="0" fontId="7" fillId="0" borderId="0" xfId="131" applyFill="1"/>
    <xf numFmtId="3" fontId="7" fillId="0" borderId="0" xfId="131" applyNumberFormat="1" applyFill="1"/>
    <xf numFmtId="4" fontId="7" fillId="0" borderId="0" xfId="131" applyNumberFormat="1" applyFill="1"/>
    <xf numFmtId="0" fontId="7" fillId="0" borderId="0" xfId="131" applyBorder="1"/>
    <xf numFmtId="0" fontId="25" fillId="0" borderId="0" xfId="131" applyFont="1" applyAlignment="1">
      <alignment horizontal="left"/>
    </xf>
    <xf numFmtId="4" fontId="24" fillId="0" borderId="2" xfId="131" applyNumberFormat="1" applyFont="1" applyFill="1" applyBorder="1" applyAlignment="1">
      <alignment vertical="center" wrapText="1"/>
    </xf>
    <xf numFmtId="4" fontId="25" fillId="6" borderId="2" xfId="131" applyNumberFormat="1" applyFont="1" applyFill="1" applyBorder="1" applyAlignment="1">
      <alignment vertical="center" wrapText="1"/>
    </xf>
    <xf numFmtId="4" fontId="25" fillId="0" borderId="2" xfId="131" applyNumberFormat="1" applyFont="1" applyFill="1" applyBorder="1" applyAlignment="1">
      <alignment vertical="center" wrapText="1"/>
    </xf>
    <xf numFmtId="4" fontId="37" fillId="0" borderId="2" xfId="131" quotePrefix="1" applyNumberFormat="1" applyFont="1" applyBorder="1" applyAlignment="1">
      <alignment horizontal="center" vertical="center" wrapText="1"/>
    </xf>
    <xf numFmtId="4" fontId="49" fillId="0" borderId="0" xfId="131" applyNumberFormat="1" applyFont="1" applyBorder="1" applyAlignment="1">
      <alignment vertical="center" wrapText="1"/>
    </xf>
    <xf numFmtId="4" fontId="36" fillId="4" borderId="9" xfId="131" applyNumberFormat="1" applyFont="1" applyFill="1" applyBorder="1" applyAlignment="1">
      <alignment vertical="center" wrapText="1"/>
    </xf>
    <xf numFmtId="4" fontId="24" fillId="0" borderId="0" xfId="126" applyNumberFormat="1" applyFont="1" applyFill="1" applyBorder="1" applyAlignment="1">
      <alignment horizontal="right" vertical="center" wrapText="1"/>
    </xf>
    <xf numFmtId="0" fontId="7" fillId="0" borderId="0" xfId="132"/>
    <xf numFmtId="0" fontId="7" fillId="0" borderId="0" xfId="132" applyAlignment="1">
      <alignment horizontal="center"/>
    </xf>
    <xf numFmtId="0" fontId="34" fillId="0" borderId="0" xfId="132" applyFont="1"/>
    <xf numFmtId="0" fontId="25" fillId="0" borderId="0" xfId="132" applyFont="1"/>
    <xf numFmtId="0" fontId="7" fillId="0" borderId="0" xfId="132" applyAlignment="1">
      <alignment horizontal="right"/>
    </xf>
    <xf numFmtId="0" fontId="24" fillId="0" borderId="0" xfId="132" quotePrefix="1" applyFont="1" applyBorder="1" applyAlignment="1">
      <alignment horizontal="center"/>
    </xf>
    <xf numFmtId="4" fontId="7" fillId="0" borderId="2" xfId="115" quotePrefix="1" applyNumberFormat="1" applyFont="1" applyBorder="1" applyAlignment="1">
      <alignment vertical="center" wrapText="1"/>
    </xf>
    <xf numFmtId="4" fontId="24" fillId="6" borderId="5" xfId="103" applyNumberFormat="1" applyFont="1" applyFill="1" applyBorder="1" applyAlignment="1">
      <alignment horizontal="center" vertical="center"/>
    </xf>
    <xf numFmtId="167" fontId="25" fillId="6" borderId="2" xfId="103" applyNumberFormat="1" applyFont="1" applyFill="1" applyBorder="1" applyAlignment="1">
      <alignment horizontal="center"/>
    </xf>
    <xf numFmtId="0" fontId="12" fillId="0" borderId="0" xfId="124" applyFont="1" applyAlignment="1">
      <alignment horizontal="left" wrapText="1"/>
    </xf>
    <xf numFmtId="0" fontId="12" fillId="0" borderId="0" xfId="124" applyAlignment="1">
      <alignment horizontal="left" wrapText="1"/>
    </xf>
    <xf numFmtId="4" fontId="6" fillId="0" borderId="2" xfId="132" quotePrefix="1" applyNumberFormat="1" applyFont="1" applyBorder="1" applyAlignment="1">
      <alignment vertical="center" wrapText="1"/>
    </xf>
    <xf numFmtId="4" fontId="6" fillId="0" borderId="2" xfId="115" quotePrefix="1" applyNumberFormat="1" applyFont="1" applyBorder="1" applyAlignment="1">
      <alignment vertical="center" wrapText="1"/>
    </xf>
    <xf numFmtId="166" fontId="24" fillId="0" borderId="2" xfId="103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" fontId="4" fillId="0" borderId="2" xfId="124" quotePrefix="1" applyNumberFormat="1" applyFont="1" applyBorder="1" applyAlignment="1">
      <alignment vertical="center" wrapText="1"/>
    </xf>
    <xf numFmtId="0" fontId="24" fillId="0" borderId="2" xfId="0" quotePrefix="1" applyFont="1" applyBorder="1" applyAlignment="1">
      <alignment vertical="center" wrapText="1"/>
    </xf>
    <xf numFmtId="4" fontId="4" fillId="0" borderId="2" xfId="132" quotePrefix="1" applyNumberFormat="1" applyFont="1" applyBorder="1" applyAlignment="1">
      <alignment vertical="center" wrapText="1"/>
    </xf>
    <xf numFmtId="0" fontId="41" fillId="0" borderId="9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4" fontId="3" fillId="0" borderId="2" xfId="132" quotePrefix="1" applyNumberFormat="1" applyFont="1" applyBorder="1" applyAlignment="1">
      <alignment vertical="center" wrapText="1"/>
    </xf>
    <xf numFmtId="4" fontId="2" fillId="0" borderId="2" xfId="115" quotePrefix="1" applyNumberFormat="1" applyFont="1" applyBorder="1" applyAlignment="1">
      <alignment vertical="center" wrapText="1"/>
    </xf>
    <xf numFmtId="49" fontId="24" fillId="0" borderId="2" xfId="103" applyNumberFormat="1" applyFont="1" applyBorder="1" applyAlignment="1">
      <alignment horizontal="centerContinuous" vertical="center" wrapText="1"/>
    </xf>
    <xf numFmtId="49" fontId="24" fillId="0" borderId="2" xfId="103" quotePrefix="1" applyNumberFormat="1" applyFont="1" applyBorder="1" applyAlignment="1">
      <alignment horizontal="centerContinuous" vertical="center" wrapText="1"/>
    </xf>
    <xf numFmtId="0" fontId="25" fillId="0" borderId="0" xfId="0" applyFont="1" applyAlignment="1">
      <alignment horizontal="center"/>
    </xf>
    <xf numFmtId="164" fontId="25" fillId="0" borderId="0" xfId="103" applyFont="1" applyAlignment="1"/>
    <xf numFmtId="0" fontId="36" fillId="0" borderId="0" xfId="0" applyFont="1" applyAlignment="1"/>
    <xf numFmtId="0" fontId="37" fillId="0" borderId="0" xfId="0" applyFont="1" applyAlignment="1"/>
    <xf numFmtId="0" fontId="25" fillId="0" borderId="3" xfId="0" applyFont="1" applyBorder="1" applyAlignment="1">
      <alignment horizontal="center" vertical="center"/>
    </xf>
    <xf numFmtId="0" fontId="24" fillId="0" borderId="10" xfId="0" applyFont="1" applyBorder="1" applyAlignment="1"/>
    <xf numFmtId="0" fontId="24" fillId="0" borderId="4" xfId="0" applyFont="1" applyBorder="1" applyAlignment="1"/>
    <xf numFmtId="0" fontId="24" fillId="0" borderId="0" xfId="129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1" fillId="0" borderId="0" xfId="126" applyFont="1" applyAlignment="1">
      <alignment horizontal="center" wrapText="1"/>
    </xf>
    <xf numFmtId="0" fontId="11" fillId="0" borderId="2" xfId="126" applyBorder="1" applyAlignment="1">
      <alignment horizontal="center" vertical="center" wrapText="1"/>
    </xf>
    <xf numFmtId="0" fontId="7" fillId="0" borderId="0" xfId="126" applyFont="1" applyAlignment="1">
      <alignment horizontal="left"/>
    </xf>
    <xf numFmtId="0" fontId="11" fillId="0" borderId="0" xfId="126" applyFont="1" applyAlignment="1">
      <alignment horizontal="left"/>
    </xf>
    <xf numFmtId="0" fontId="7" fillId="0" borderId="0" xfId="126" applyFont="1" applyAlignment="1">
      <alignment horizontal="left" wrapText="1"/>
    </xf>
    <xf numFmtId="0" fontId="11" fillId="0" borderId="0" xfId="126" applyAlignment="1">
      <alignment horizontal="left" wrapText="1"/>
    </xf>
    <xf numFmtId="0" fontId="25" fillId="0" borderId="0" xfId="126" applyFont="1" applyAlignment="1">
      <alignment horizontal="center"/>
    </xf>
    <xf numFmtId="0" fontId="11" fillId="0" borderId="0" xfId="126" applyAlignment="1">
      <alignment horizontal="center"/>
    </xf>
    <xf numFmtId="0" fontId="34" fillId="0" borderId="2" xfId="126" applyFont="1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1" fillId="0" borderId="0" xfId="127" applyFont="1" applyAlignment="1">
      <alignment horizontal="left"/>
    </xf>
    <xf numFmtId="0" fontId="11" fillId="0" borderId="0" xfId="127" applyFont="1" applyAlignment="1">
      <alignment horizontal="left"/>
    </xf>
    <xf numFmtId="0" fontId="25" fillId="0" borderId="0" xfId="132" applyFont="1" applyAlignment="1">
      <alignment horizontal="center"/>
    </xf>
    <xf numFmtId="0" fontId="7" fillId="0" borderId="0" xfId="132" applyAlignment="1">
      <alignment horizontal="center"/>
    </xf>
    <xf numFmtId="0" fontId="6" fillId="0" borderId="0" xfId="115" applyFont="1" applyAlignment="1">
      <alignment horizontal="left"/>
    </xf>
    <xf numFmtId="0" fontId="8" fillId="0" borderId="0" xfId="115" applyFont="1" applyAlignment="1">
      <alignment horizontal="left"/>
    </xf>
    <xf numFmtId="0" fontId="24" fillId="0" borderId="0" xfId="0" applyFont="1" applyAlignment="1">
      <alignment horizontal="left" wrapText="1"/>
    </xf>
    <xf numFmtId="164" fontId="24" fillId="0" borderId="5" xfId="103" applyFont="1" applyBorder="1" applyAlignment="1">
      <alignment horizontal="center"/>
    </xf>
    <xf numFmtId="164" fontId="24" fillId="0" borderId="2" xfId="103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6" xfId="103" applyNumberFormat="1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4" fontId="25" fillId="0" borderId="0" xfId="103" applyFont="1" applyAlignment="1">
      <alignment horizontal="center" wrapText="1"/>
    </xf>
    <xf numFmtId="0" fontId="3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0" xfId="124" applyFont="1" applyAlignment="1">
      <alignment horizontal="left" wrapText="1"/>
    </xf>
    <xf numFmtId="0" fontId="12" fillId="0" borderId="0" xfId="124" applyAlignment="1">
      <alignment horizontal="left" wrapText="1"/>
    </xf>
    <xf numFmtId="0" fontId="5" fillId="0" borderId="0" xfId="124" applyFont="1" applyAlignment="1">
      <alignment horizontal="left" wrapText="1"/>
    </xf>
    <xf numFmtId="0" fontId="10" fillId="0" borderId="0" xfId="124" applyFont="1" applyAlignment="1">
      <alignment horizontal="left" wrapText="1"/>
    </xf>
    <xf numFmtId="0" fontId="8" fillId="0" borderId="0" xfId="124" applyFont="1" applyAlignment="1">
      <alignment horizontal="left" wrapText="1"/>
    </xf>
    <xf numFmtId="0" fontId="24" fillId="0" borderId="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5" fillId="0" borderId="0" xfId="131" applyFont="1" applyAlignment="1">
      <alignment horizontal="center"/>
    </xf>
    <xf numFmtId="0" fontId="7" fillId="0" borderId="0" xfId="131" applyFont="1" applyAlignment="1">
      <alignment horizontal="left"/>
    </xf>
    <xf numFmtId="0" fontId="7" fillId="0" borderId="0" xfId="131" applyAlignment="1">
      <alignment horizontal="center"/>
    </xf>
    <xf numFmtId="0" fontId="25" fillId="0" borderId="0" xfId="131" applyFont="1" applyAlignment="1">
      <alignment horizontal="left" wrapText="1"/>
    </xf>
    <xf numFmtId="0" fontId="34" fillId="0" borderId="2" xfId="131" applyFont="1" applyBorder="1" applyAlignment="1">
      <alignment horizontal="center" vertical="center" wrapText="1"/>
    </xf>
    <xf numFmtId="0" fontId="7" fillId="0" borderId="2" xfId="131" applyBorder="1" applyAlignment="1">
      <alignment horizontal="center" vertical="center" wrapText="1"/>
    </xf>
    <xf numFmtId="0" fontId="7" fillId="2" borderId="2" xfId="131" applyFill="1" applyBorder="1" applyAlignment="1">
      <alignment horizontal="center"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" xfId="13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4" xfId="113"/>
    <cellStyle name="Обычный 5 4 2" xfId="130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3" xfId="133"/>
    <cellStyle name="Обычный 5 6" xfId="119"/>
    <cellStyle name="Обычный 5 6 2" xfId="139"/>
    <cellStyle name="Обычный 5 7" xfId="121"/>
    <cellStyle name="Обычный 5 7 2" xfId="126"/>
    <cellStyle name="Обычный 5 7 3" xfId="132"/>
    <cellStyle name="Обычный 5 8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I8" sqref="I8"/>
    </sheetView>
  </sheetViews>
  <sheetFormatPr defaultRowHeight="12.75" x14ac:dyDescent="0.2"/>
  <cols>
    <col min="1" max="1" width="11.28515625" style="55" customWidth="1"/>
    <col min="2" max="2" width="41" style="55" customWidth="1"/>
    <col min="3" max="3" width="14.7109375" style="55" customWidth="1"/>
    <col min="4" max="4" width="18.85546875" style="55" customWidth="1"/>
    <col min="5" max="5" width="19.5703125" style="55" customWidth="1"/>
    <col min="6" max="6" width="17.140625" style="55" customWidth="1"/>
    <col min="7" max="16384" width="9.140625" style="55"/>
  </cols>
  <sheetData>
    <row r="1" spans="1:6" x14ac:dyDescent="0.2">
      <c r="A1" s="1"/>
      <c r="B1" s="1"/>
      <c r="C1" s="1"/>
      <c r="D1" s="1" t="s">
        <v>33</v>
      </c>
      <c r="E1" s="1"/>
      <c r="F1" s="1"/>
    </row>
    <row r="2" spans="1:6" ht="12.75" customHeight="1" x14ac:dyDescent="0.2">
      <c r="A2" s="1"/>
      <c r="B2" s="1"/>
      <c r="C2" s="1"/>
      <c r="D2" s="383" t="s">
        <v>284</v>
      </c>
      <c r="E2" s="383"/>
      <c r="F2" s="383"/>
    </row>
    <row r="3" spans="1:6" ht="24" customHeight="1" x14ac:dyDescent="0.2">
      <c r="A3" s="1"/>
      <c r="B3" s="1"/>
      <c r="C3" s="1"/>
      <c r="D3" s="383" t="s">
        <v>286</v>
      </c>
      <c r="E3" s="383"/>
      <c r="F3" s="383"/>
    </row>
    <row r="4" spans="1:6" ht="24.75" customHeight="1" x14ac:dyDescent="0.2">
      <c r="A4" s="1"/>
      <c r="B4" s="1"/>
      <c r="C4" s="1"/>
      <c r="D4" s="383" t="s">
        <v>205</v>
      </c>
      <c r="E4" s="383"/>
      <c r="F4" s="383"/>
    </row>
    <row r="5" spans="1:6" x14ac:dyDescent="0.2">
      <c r="A5" s="1"/>
      <c r="B5" s="1"/>
      <c r="C5" s="1"/>
      <c r="D5" s="67"/>
      <c r="E5" s="67"/>
      <c r="F5" s="67"/>
    </row>
    <row r="6" spans="1:6" ht="25.5" customHeight="1" x14ac:dyDescent="0.2">
      <c r="A6" s="384" t="s">
        <v>229</v>
      </c>
      <c r="B6" s="385"/>
      <c r="C6" s="385"/>
      <c r="D6" s="385"/>
      <c r="E6" s="385"/>
      <c r="F6" s="385"/>
    </row>
    <row r="7" spans="1:6" ht="25.5" customHeight="1" x14ac:dyDescent="0.2">
      <c r="A7" s="208" t="s">
        <v>7</v>
      </c>
      <c r="B7" s="68"/>
      <c r="C7" s="68"/>
      <c r="D7" s="68"/>
      <c r="E7" s="68"/>
      <c r="F7" s="68"/>
    </row>
    <row r="8" spans="1:6" x14ac:dyDescent="0.2">
      <c r="A8" s="209" t="s">
        <v>35</v>
      </c>
      <c r="B8" s="1"/>
      <c r="C8" s="1"/>
      <c r="D8" s="1"/>
      <c r="E8" s="1"/>
      <c r="F8" s="72" t="s">
        <v>10</v>
      </c>
    </row>
    <row r="9" spans="1:6" x14ac:dyDescent="0.2">
      <c r="A9" s="386" t="s">
        <v>11</v>
      </c>
      <c r="B9" s="386" t="s">
        <v>207</v>
      </c>
      <c r="C9" s="387" t="s">
        <v>0</v>
      </c>
      <c r="D9" s="386" t="s">
        <v>1</v>
      </c>
      <c r="E9" s="386" t="s">
        <v>2</v>
      </c>
      <c r="F9" s="386"/>
    </row>
    <row r="10" spans="1:6" x14ac:dyDescent="0.2">
      <c r="A10" s="386"/>
      <c r="B10" s="386"/>
      <c r="C10" s="386"/>
      <c r="D10" s="386"/>
      <c r="E10" s="386" t="s">
        <v>3</v>
      </c>
      <c r="F10" s="386" t="s">
        <v>4</v>
      </c>
    </row>
    <row r="11" spans="1:6" x14ac:dyDescent="0.2">
      <c r="A11" s="386"/>
      <c r="B11" s="386"/>
      <c r="C11" s="386"/>
      <c r="D11" s="386"/>
      <c r="E11" s="386"/>
      <c r="F11" s="386"/>
    </row>
    <row r="12" spans="1:6" x14ac:dyDescent="0.2">
      <c r="A12" s="73">
        <v>1</v>
      </c>
      <c r="B12" s="73">
        <v>2</v>
      </c>
      <c r="C12" s="210">
        <v>3</v>
      </c>
      <c r="D12" s="73">
        <v>4</v>
      </c>
      <c r="E12" s="73">
        <v>5</v>
      </c>
      <c r="F12" s="73">
        <v>6</v>
      </c>
    </row>
    <row r="13" spans="1:6" ht="21" customHeight="1" x14ac:dyDescent="0.2">
      <c r="A13" s="380" t="s">
        <v>208</v>
      </c>
      <c r="B13" s="381"/>
      <c r="C13" s="381"/>
      <c r="D13" s="381"/>
      <c r="E13" s="381"/>
      <c r="F13" s="382"/>
    </row>
    <row r="14" spans="1:6" x14ac:dyDescent="0.2">
      <c r="A14" s="76">
        <v>200000</v>
      </c>
      <c r="B14" s="77" t="s">
        <v>209</v>
      </c>
      <c r="C14" s="211">
        <f t="shared" ref="C14:C24" si="0">D14+E14</f>
        <v>0</v>
      </c>
      <c r="D14" s="212">
        <v>-3450000</v>
      </c>
      <c r="E14" s="212">
        <v>3450000</v>
      </c>
      <c r="F14" s="212">
        <v>3450000</v>
      </c>
    </row>
    <row r="15" spans="1:6" x14ac:dyDescent="0.2">
      <c r="A15" s="76">
        <v>203000</v>
      </c>
      <c r="B15" s="77" t="s">
        <v>210</v>
      </c>
      <c r="C15" s="211">
        <f t="shared" si="0"/>
        <v>0</v>
      </c>
      <c r="D15" s="212">
        <v>0</v>
      </c>
      <c r="E15" s="212">
        <v>0</v>
      </c>
      <c r="F15" s="212">
        <v>0</v>
      </c>
    </row>
    <row r="16" spans="1:6" x14ac:dyDescent="0.2">
      <c r="A16" s="213">
        <v>203410</v>
      </c>
      <c r="B16" s="81" t="s">
        <v>211</v>
      </c>
      <c r="C16" s="214">
        <f t="shared" si="0"/>
        <v>0</v>
      </c>
      <c r="D16" s="215">
        <v>0</v>
      </c>
      <c r="E16" s="215">
        <v>0</v>
      </c>
      <c r="F16" s="215">
        <v>0</v>
      </c>
    </row>
    <row r="17" spans="1:6" ht="25.5" x14ac:dyDescent="0.2">
      <c r="A17" s="76">
        <v>205000</v>
      </c>
      <c r="B17" s="77" t="s">
        <v>212</v>
      </c>
      <c r="C17" s="211">
        <f t="shared" si="0"/>
        <v>0</v>
      </c>
      <c r="D17" s="212">
        <v>0</v>
      </c>
      <c r="E17" s="212">
        <v>0</v>
      </c>
      <c r="F17" s="212">
        <v>0</v>
      </c>
    </row>
    <row r="18" spans="1:6" x14ac:dyDescent="0.2">
      <c r="A18" s="213">
        <v>205100</v>
      </c>
      <c r="B18" s="81" t="s">
        <v>213</v>
      </c>
      <c r="C18" s="214">
        <v>0</v>
      </c>
      <c r="D18" s="215">
        <v>0</v>
      </c>
      <c r="E18" s="215">
        <v>0</v>
      </c>
      <c r="F18" s="215">
        <v>0</v>
      </c>
    </row>
    <row r="19" spans="1:6" x14ac:dyDescent="0.2">
      <c r="A19" s="213">
        <v>205200</v>
      </c>
      <c r="B19" s="81" t="s">
        <v>214</v>
      </c>
      <c r="C19" s="214">
        <v>0</v>
      </c>
      <c r="D19" s="215">
        <v>0</v>
      </c>
      <c r="E19" s="215">
        <v>0</v>
      </c>
      <c r="F19" s="215">
        <v>0</v>
      </c>
    </row>
    <row r="20" spans="1:6" ht="25.5" x14ac:dyDescent="0.2">
      <c r="A20" s="76">
        <v>208000</v>
      </c>
      <c r="B20" s="77" t="s">
        <v>215</v>
      </c>
      <c r="C20" s="211">
        <f t="shared" si="0"/>
        <v>0</v>
      </c>
      <c r="D20" s="212">
        <v>-3450000</v>
      </c>
      <c r="E20" s="212">
        <v>3450000</v>
      </c>
      <c r="F20" s="212">
        <v>3450000</v>
      </c>
    </row>
    <row r="21" spans="1:6" x14ac:dyDescent="0.2">
      <c r="A21" s="213">
        <v>208100</v>
      </c>
      <c r="B21" s="81" t="s">
        <v>213</v>
      </c>
      <c r="C21" s="214">
        <f t="shared" si="0"/>
        <v>0</v>
      </c>
      <c r="D21" s="215">
        <v>0</v>
      </c>
      <c r="E21" s="215">
        <v>0</v>
      </c>
      <c r="F21" s="215">
        <v>0</v>
      </c>
    </row>
    <row r="22" spans="1:6" x14ac:dyDescent="0.2">
      <c r="A22" s="213">
        <v>208200</v>
      </c>
      <c r="B22" s="81" t="s">
        <v>214</v>
      </c>
      <c r="C22" s="214">
        <f t="shared" si="0"/>
        <v>0</v>
      </c>
      <c r="D22" s="215">
        <v>0</v>
      </c>
      <c r="E22" s="215">
        <v>0</v>
      </c>
      <c r="F22" s="215">
        <v>0</v>
      </c>
    </row>
    <row r="23" spans="1:6" ht="38.25" x14ac:dyDescent="0.2">
      <c r="A23" s="213">
        <v>208400</v>
      </c>
      <c r="B23" s="81" t="s">
        <v>216</v>
      </c>
      <c r="C23" s="214">
        <f t="shared" si="0"/>
        <v>0</v>
      </c>
      <c r="D23" s="215">
        <v>-3450000</v>
      </c>
      <c r="E23" s="215">
        <v>3450000</v>
      </c>
      <c r="F23" s="215">
        <v>3450000</v>
      </c>
    </row>
    <row r="24" spans="1:6" x14ac:dyDescent="0.2">
      <c r="A24" s="216" t="s">
        <v>5</v>
      </c>
      <c r="B24" s="217" t="s">
        <v>217</v>
      </c>
      <c r="C24" s="211">
        <f t="shared" si="0"/>
        <v>0</v>
      </c>
      <c r="D24" s="211">
        <v>-3450000</v>
      </c>
      <c r="E24" s="211">
        <v>3450000</v>
      </c>
      <c r="F24" s="211">
        <v>3450000</v>
      </c>
    </row>
    <row r="25" spans="1:6" ht="21" customHeight="1" x14ac:dyDescent="0.2">
      <c r="A25" s="380" t="s">
        <v>218</v>
      </c>
      <c r="B25" s="381"/>
      <c r="C25" s="381"/>
      <c r="D25" s="381"/>
      <c r="E25" s="381"/>
      <c r="F25" s="382"/>
    </row>
    <row r="26" spans="1:6" x14ac:dyDescent="0.2">
      <c r="A26" s="76">
        <v>600000</v>
      </c>
      <c r="B26" s="77" t="s">
        <v>219</v>
      </c>
      <c r="C26" s="211">
        <f t="shared" ref="C26:C31" si="1">D26+E26</f>
        <v>0</v>
      </c>
      <c r="D26" s="212">
        <v>-3450000</v>
      </c>
      <c r="E26" s="212">
        <v>3450000</v>
      </c>
      <c r="F26" s="212">
        <v>3450000</v>
      </c>
    </row>
    <row r="27" spans="1:6" x14ac:dyDescent="0.2">
      <c r="A27" s="76">
        <v>602000</v>
      </c>
      <c r="B27" s="77" t="s">
        <v>220</v>
      </c>
      <c r="C27" s="211">
        <f t="shared" si="1"/>
        <v>0</v>
      </c>
      <c r="D27" s="212">
        <v>-3450000</v>
      </c>
      <c r="E27" s="212">
        <v>3450000</v>
      </c>
      <c r="F27" s="212">
        <v>3450000</v>
      </c>
    </row>
    <row r="28" spans="1:6" x14ac:dyDescent="0.2">
      <c r="A28" s="213">
        <v>602100</v>
      </c>
      <c r="B28" s="81" t="s">
        <v>213</v>
      </c>
      <c r="C28" s="214">
        <f t="shared" si="1"/>
        <v>0</v>
      </c>
      <c r="D28" s="215">
        <v>0</v>
      </c>
      <c r="E28" s="215">
        <v>0</v>
      </c>
      <c r="F28" s="215">
        <v>0</v>
      </c>
    </row>
    <row r="29" spans="1:6" x14ac:dyDescent="0.2">
      <c r="A29" s="213">
        <v>602200</v>
      </c>
      <c r="B29" s="81" t="s">
        <v>214</v>
      </c>
      <c r="C29" s="214">
        <f t="shared" si="1"/>
        <v>0</v>
      </c>
      <c r="D29" s="215">
        <v>0</v>
      </c>
      <c r="E29" s="215">
        <v>0</v>
      </c>
      <c r="F29" s="215">
        <v>0</v>
      </c>
    </row>
    <row r="30" spans="1:6" ht="38.25" x14ac:dyDescent="0.2">
      <c r="A30" s="213">
        <v>602400</v>
      </c>
      <c r="B30" s="81" t="s">
        <v>216</v>
      </c>
      <c r="C30" s="214">
        <f t="shared" si="1"/>
        <v>0</v>
      </c>
      <c r="D30" s="215">
        <v>-3450000</v>
      </c>
      <c r="E30" s="215">
        <v>3450000</v>
      </c>
      <c r="F30" s="215">
        <v>3450000</v>
      </c>
    </row>
    <row r="31" spans="1:6" x14ac:dyDescent="0.2">
      <c r="A31" s="216" t="s">
        <v>5</v>
      </c>
      <c r="B31" s="217" t="s">
        <v>217</v>
      </c>
      <c r="C31" s="211">
        <f t="shared" si="1"/>
        <v>0</v>
      </c>
      <c r="D31" s="211">
        <v>-3450000</v>
      </c>
      <c r="E31" s="211">
        <v>3450000</v>
      </c>
      <c r="F31" s="211">
        <v>3450000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66" t="s">
        <v>6</v>
      </c>
      <c r="C34" s="1"/>
      <c r="D34" s="1"/>
      <c r="E34" s="66" t="s">
        <v>221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3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4:F4"/>
    <mergeCell ref="D3:F3"/>
  </mergeCells>
  <pageMargins left="0.59055118110236204" right="0.59055118110236204" top="0.39370078740157499" bottom="0.39370078740157499" header="0" footer="0"/>
  <pageSetup paperSize="9" scale="82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tabSelected="1" topLeftCell="A67" workbookViewId="0">
      <selection activeCell="R17" sqref="R17"/>
    </sheetView>
  </sheetViews>
  <sheetFormatPr defaultRowHeight="12.75" x14ac:dyDescent="0.2"/>
  <cols>
    <col min="1" max="3" width="10.42578125" style="127" customWidth="1"/>
    <col min="4" max="4" width="41.5703125" style="127" customWidth="1"/>
    <col min="5" max="5" width="14.140625" style="127" customWidth="1"/>
    <col min="6" max="6" width="13.85546875" style="127" customWidth="1"/>
    <col min="7" max="7" width="14.7109375" style="127" customWidth="1"/>
    <col min="8" max="8" width="14" style="127" customWidth="1"/>
    <col min="9" max="9" width="11.85546875" style="127" customWidth="1"/>
    <col min="10" max="10" width="13" style="127" customWidth="1"/>
    <col min="11" max="11" width="12.85546875" style="127" customWidth="1"/>
    <col min="12" max="14" width="11.85546875" style="127" customWidth="1"/>
    <col min="15" max="15" width="12.42578125" style="127" customWidth="1"/>
    <col min="16" max="16" width="17.42578125" style="127" customWidth="1"/>
    <col min="17" max="17" width="10" style="127" bestFit="1" customWidth="1"/>
    <col min="18" max="16384" width="9.140625" style="127"/>
  </cols>
  <sheetData>
    <row r="1" spans="1:16" x14ac:dyDescent="0.2">
      <c r="L1" s="235" t="s">
        <v>233</v>
      </c>
    </row>
    <row r="2" spans="1:16" x14ac:dyDescent="0.2">
      <c r="L2" s="390" t="s">
        <v>262</v>
      </c>
      <c r="M2" s="391"/>
      <c r="N2" s="391"/>
      <c r="O2" s="391"/>
      <c r="P2" s="391"/>
    </row>
    <row r="3" spans="1:16" ht="13.5" customHeight="1" x14ac:dyDescent="0.2">
      <c r="L3" s="398" t="s">
        <v>255</v>
      </c>
      <c r="M3" s="399"/>
      <c r="N3" s="399"/>
      <c r="O3" s="399"/>
      <c r="P3" s="399"/>
    </row>
    <row r="4" spans="1:16" ht="13.5" customHeight="1" x14ac:dyDescent="0.2">
      <c r="L4" s="392" t="s">
        <v>199</v>
      </c>
      <c r="M4" s="393"/>
      <c r="N4" s="393"/>
      <c r="O4" s="393"/>
      <c r="P4" s="393"/>
    </row>
    <row r="6" spans="1:16" x14ac:dyDescent="0.2">
      <c r="A6" s="394" t="s">
        <v>34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</row>
    <row r="7" spans="1:16" s="352" customFormat="1" x14ac:dyDescent="0.2">
      <c r="A7" s="400" t="s">
        <v>264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</row>
    <row r="8" spans="1:16" s="352" customFormat="1" x14ac:dyDescent="0.2">
      <c r="A8" s="357"/>
      <c r="B8" s="353"/>
      <c r="C8" s="353"/>
      <c r="D8" s="400" t="s">
        <v>265</v>
      </c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353"/>
      <c r="P8" s="353"/>
    </row>
    <row r="9" spans="1:16" s="352" customFormat="1" x14ac:dyDescent="0.2">
      <c r="A9" s="354"/>
      <c r="G9" s="355" t="s">
        <v>263</v>
      </c>
      <c r="H9" s="355"/>
      <c r="P9" s="356" t="s">
        <v>36</v>
      </c>
    </row>
    <row r="10" spans="1:16" x14ac:dyDescent="0.2">
      <c r="A10" s="129" t="s">
        <v>7</v>
      </c>
      <c r="B10" s="130"/>
      <c r="C10" s="130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130"/>
      <c r="P10" s="130"/>
    </row>
    <row r="11" spans="1:16" x14ac:dyDescent="0.2">
      <c r="A11" s="131" t="s">
        <v>35</v>
      </c>
      <c r="G11" s="132"/>
      <c r="H11" s="132"/>
      <c r="P11" s="133" t="s">
        <v>36</v>
      </c>
    </row>
    <row r="12" spans="1:16" x14ac:dyDescent="0.2">
      <c r="A12" s="396" t="s">
        <v>37</v>
      </c>
      <c r="B12" s="396" t="s">
        <v>38</v>
      </c>
      <c r="C12" s="396" t="s">
        <v>39</v>
      </c>
      <c r="D12" s="389" t="s">
        <v>40</v>
      </c>
      <c r="E12" s="389" t="s">
        <v>1</v>
      </c>
      <c r="F12" s="389"/>
      <c r="G12" s="389"/>
      <c r="H12" s="389"/>
      <c r="I12" s="389"/>
      <c r="J12" s="389" t="s">
        <v>2</v>
      </c>
      <c r="K12" s="389"/>
      <c r="L12" s="389"/>
      <c r="M12" s="389"/>
      <c r="N12" s="389"/>
      <c r="O12" s="389"/>
      <c r="P12" s="397" t="s">
        <v>41</v>
      </c>
    </row>
    <row r="13" spans="1:16" x14ac:dyDescent="0.2">
      <c r="A13" s="389"/>
      <c r="B13" s="389"/>
      <c r="C13" s="389"/>
      <c r="D13" s="389"/>
      <c r="E13" s="397" t="s">
        <v>3</v>
      </c>
      <c r="F13" s="389" t="s">
        <v>42</v>
      </c>
      <c r="G13" s="389" t="s">
        <v>43</v>
      </c>
      <c r="H13" s="389"/>
      <c r="I13" s="389" t="s">
        <v>44</v>
      </c>
      <c r="J13" s="397" t="s">
        <v>3</v>
      </c>
      <c r="K13" s="389" t="s">
        <v>4</v>
      </c>
      <c r="L13" s="389" t="s">
        <v>42</v>
      </c>
      <c r="M13" s="389" t="s">
        <v>43</v>
      </c>
      <c r="N13" s="389"/>
      <c r="O13" s="389" t="s">
        <v>44</v>
      </c>
      <c r="P13" s="389"/>
    </row>
    <row r="14" spans="1:16" x14ac:dyDescent="0.2">
      <c r="A14" s="389"/>
      <c r="B14" s="389"/>
      <c r="C14" s="389"/>
      <c r="D14" s="389"/>
      <c r="E14" s="389"/>
      <c r="F14" s="389"/>
      <c r="G14" s="389" t="s">
        <v>45</v>
      </c>
      <c r="H14" s="389" t="s">
        <v>46</v>
      </c>
      <c r="I14" s="389"/>
      <c r="J14" s="389"/>
      <c r="K14" s="389"/>
      <c r="L14" s="389"/>
      <c r="M14" s="389" t="s">
        <v>45</v>
      </c>
      <c r="N14" s="389" t="s">
        <v>46</v>
      </c>
      <c r="O14" s="389"/>
      <c r="P14" s="389"/>
    </row>
    <row r="15" spans="1:16" ht="44.25" customHeight="1" x14ac:dyDescent="0.2">
      <c r="A15" s="389"/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</row>
    <row r="16" spans="1:16" x14ac:dyDescent="0.2">
      <c r="A16" s="134">
        <v>1</v>
      </c>
      <c r="B16" s="134">
        <v>2</v>
      </c>
      <c r="C16" s="134">
        <v>3</v>
      </c>
      <c r="D16" s="134">
        <v>4</v>
      </c>
      <c r="E16" s="135">
        <v>5</v>
      </c>
      <c r="F16" s="134">
        <v>6</v>
      </c>
      <c r="G16" s="134">
        <v>7</v>
      </c>
      <c r="H16" s="134">
        <v>8</v>
      </c>
      <c r="I16" s="134">
        <v>9</v>
      </c>
      <c r="J16" s="135">
        <v>10</v>
      </c>
      <c r="K16" s="134">
        <v>11</v>
      </c>
      <c r="L16" s="134">
        <v>12</v>
      </c>
      <c r="M16" s="134">
        <v>13</v>
      </c>
      <c r="N16" s="134">
        <v>14</v>
      </c>
      <c r="O16" s="134">
        <v>15</v>
      </c>
      <c r="P16" s="135">
        <v>16</v>
      </c>
    </row>
    <row r="17" spans="1:17" x14ac:dyDescent="0.2">
      <c r="A17" s="136" t="s">
        <v>47</v>
      </c>
      <c r="B17" s="137"/>
      <c r="C17" s="138"/>
      <c r="D17" s="139" t="s">
        <v>48</v>
      </c>
      <c r="E17" s="140">
        <f>E18</f>
        <v>13999621.73</v>
      </c>
      <c r="F17" s="141">
        <f>F18</f>
        <v>13999621.73</v>
      </c>
      <c r="G17" s="141">
        <f>G18</f>
        <v>8595100</v>
      </c>
      <c r="H17" s="141">
        <f>H18</f>
        <v>1690200</v>
      </c>
      <c r="I17" s="141">
        <v>0</v>
      </c>
      <c r="J17" s="140">
        <f>J18</f>
        <v>50000</v>
      </c>
      <c r="K17" s="141">
        <v>0</v>
      </c>
      <c r="L17" s="141">
        <f>L18</f>
        <v>0</v>
      </c>
      <c r="M17" s="141">
        <v>0</v>
      </c>
      <c r="N17" s="141">
        <v>0</v>
      </c>
      <c r="O17" s="141">
        <v>0</v>
      </c>
      <c r="P17" s="140">
        <f t="shared" ref="P17:P71" si="0">E17+J17</f>
        <v>14049621.73</v>
      </c>
    </row>
    <row r="18" spans="1:17" ht="87.75" customHeight="1" x14ac:dyDescent="0.2">
      <c r="A18" s="142" t="s">
        <v>49</v>
      </c>
      <c r="B18" s="143"/>
      <c r="C18" s="144"/>
      <c r="D18" s="145" t="s">
        <v>50</v>
      </c>
      <c r="E18" s="146">
        <f>E19+E20+E21+E22+E24+E26</f>
        <v>13999621.73</v>
      </c>
      <c r="F18" s="146">
        <f t="shared" ref="F18:I18" si="1">F19+F20+F21+F22+F24+F26</f>
        <v>13999621.73</v>
      </c>
      <c r="G18" s="146">
        <f t="shared" si="1"/>
        <v>8595100</v>
      </c>
      <c r="H18" s="146">
        <f t="shared" si="1"/>
        <v>1690200</v>
      </c>
      <c r="I18" s="146">
        <f t="shared" si="1"/>
        <v>0</v>
      </c>
      <c r="J18" s="146">
        <f>J19+J22+J24+J26</f>
        <v>50000</v>
      </c>
      <c r="K18" s="146">
        <f t="shared" ref="K18:O18" si="2">K19+K22+K24+K26</f>
        <v>50000</v>
      </c>
      <c r="L18" s="146">
        <f t="shared" si="2"/>
        <v>0</v>
      </c>
      <c r="M18" s="146">
        <f t="shared" si="2"/>
        <v>0</v>
      </c>
      <c r="N18" s="146">
        <f t="shared" si="2"/>
        <v>0</v>
      </c>
      <c r="O18" s="146">
        <f t="shared" si="2"/>
        <v>0</v>
      </c>
      <c r="P18" s="146">
        <f t="shared" si="0"/>
        <v>14049621.73</v>
      </c>
    </row>
    <row r="19" spans="1:17" ht="63.75" x14ac:dyDescent="0.2">
      <c r="A19" s="147" t="s">
        <v>51</v>
      </c>
      <c r="B19" s="147" t="s">
        <v>52</v>
      </c>
      <c r="C19" s="148" t="s">
        <v>53</v>
      </c>
      <c r="D19" s="149" t="s">
        <v>54</v>
      </c>
      <c r="E19" s="150">
        <v>12872624.73</v>
      </c>
      <c r="F19" s="151">
        <v>12872624.73</v>
      </c>
      <c r="G19" s="151">
        <v>8595100</v>
      </c>
      <c r="H19" s="151">
        <v>1460200</v>
      </c>
      <c r="I19" s="151"/>
      <c r="J19" s="152">
        <v>50000</v>
      </c>
      <c r="K19" s="151">
        <v>50000</v>
      </c>
      <c r="L19" s="151"/>
      <c r="M19" s="151"/>
      <c r="N19" s="151"/>
      <c r="O19" s="151"/>
      <c r="P19" s="152">
        <f>E19+J19</f>
        <v>12922624.73</v>
      </c>
    </row>
    <row r="20" spans="1:17" ht="25.5" x14ac:dyDescent="0.2">
      <c r="A20" s="157" t="s">
        <v>66</v>
      </c>
      <c r="B20" s="157">
        <v>3112</v>
      </c>
      <c r="C20" s="158" t="s">
        <v>67</v>
      </c>
      <c r="D20" s="154" t="s">
        <v>68</v>
      </c>
      <c r="E20" s="155">
        <f>F20</f>
        <v>40000</v>
      </c>
      <c r="F20" s="156">
        <v>40000</v>
      </c>
      <c r="G20" s="151"/>
      <c r="H20" s="151"/>
      <c r="I20" s="151"/>
      <c r="J20" s="152"/>
      <c r="K20" s="151"/>
      <c r="L20" s="151"/>
      <c r="M20" s="151"/>
      <c r="N20" s="151"/>
      <c r="O20" s="151"/>
      <c r="P20" s="152">
        <f t="shared" ref="P20:P45" si="3">E20+J20</f>
        <v>40000</v>
      </c>
    </row>
    <row r="21" spans="1:17" ht="30.75" customHeight="1" x14ac:dyDescent="0.2">
      <c r="A21" s="147" t="s">
        <v>74</v>
      </c>
      <c r="B21" s="157">
        <v>7680</v>
      </c>
      <c r="C21" s="158" t="s">
        <v>75</v>
      </c>
      <c r="D21" s="154" t="s">
        <v>76</v>
      </c>
      <c r="E21" s="155">
        <v>14400</v>
      </c>
      <c r="F21" s="156">
        <v>14400</v>
      </c>
      <c r="G21" s="156"/>
      <c r="H21" s="156"/>
      <c r="I21" s="151"/>
      <c r="J21" s="152"/>
      <c r="K21" s="151"/>
      <c r="L21" s="151"/>
      <c r="M21" s="151"/>
      <c r="N21" s="151"/>
      <c r="O21" s="151"/>
      <c r="P21" s="152">
        <f t="shared" si="3"/>
        <v>14400</v>
      </c>
    </row>
    <row r="22" spans="1:17" ht="30.75" customHeight="1" x14ac:dyDescent="0.2">
      <c r="A22" s="160" t="s">
        <v>77</v>
      </c>
      <c r="B22" s="157">
        <v>8110</v>
      </c>
      <c r="C22" s="158" t="s">
        <v>78</v>
      </c>
      <c r="D22" s="154" t="s">
        <v>79</v>
      </c>
      <c r="E22" s="155">
        <v>587597</v>
      </c>
      <c r="F22" s="156">
        <v>587597</v>
      </c>
      <c r="G22" s="156"/>
      <c r="H22" s="156">
        <v>230000</v>
      </c>
      <c r="I22" s="151"/>
      <c r="J22" s="152"/>
      <c r="K22" s="151"/>
      <c r="L22" s="151"/>
      <c r="M22" s="151"/>
      <c r="N22" s="151"/>
      <c r="O22" s="151"/>
      <c r="P22" s="152">
        <f t="shared" si="3"/>
        <v>587597</v>
      </c>
      <c r="Q22" s="153"/>
    </row>
    <row r="23" spans="1:17" ht="52.5" customHeight="1" x14ac:dyDescent="0.2">
      <c r="A23" s="160"/>
      <c r="B23" s="157"/>
      <c r="C23" s="158"/>
      <c r="D23" s="154" t="s">
        <v>232</v>
      </c>
      <c r="E23" s="155">
        <v>587597</v>
      </c>
      <c r="F23" s="156">
        <v>587597</v>
      </c>
      <c r="G23" s="156"/>
      <c r="H23" s="156"/>
      <c r="I23" s="151"/>
      <c r="J23" s="152"/>
      <c r="K23" s="151"/>
      <c r="L23" s="151"/>
      <c r="M23" s="151"/>
      <c r="N23" s="151"/>
      <c r="O23" s="151"/>
      <c r="P23" s="152">
        <f t="shared" si="3"/>
        <v>587597</v>
      </c>
    </row>
    <row r="24" spans="1:17" ht="24.75" customHeight="1" x14ac:dyDescent="0.2">
      <c r="A24" s="160" t="s">
        <v>81</v>
      </c>
      <c r="B24" s="157">
        <v>8240</v>
      </c>
      <c r="C24" s="158" t="s">
        <v>82</v>
      </c>
      <c r="D24" s="154" t="s">
        <v>83</v>
      </c>
      <c r="E24" s="155">
        <v>50000</v>
      </c>
      <c r="F24" s="156">
        <v>50000</v>
      </c>
      <c r="G24" s="156"/>
      <c r="H24" s="156"/>
      <c r="I24" s="151"/>
      <c r="J24" s="152"/>
      <c r="K24" s="151"/>
      <c r="L24" s="151"/>
      <c r="M24" s="151"/>
      <c r="N24" s="151"/>
      <c r="O24" s="151"/>
      <c r="P24" s="152">
        <f t="shared" si="3"/>
        <v>50000</v>
      </c>
      <c r="Q24" s="128"/>
    </row>
    <row r="25" spans="1:17" ht="52.5" customHeight="1" x14ac:dyDescent="0.2">
      <c r="A25" s="160"/>
      <c r="B25" s="157"/>
      <c r="C25" s="158"/>
      <c r="D25" s="154" t="s">
        <v>260</v>
      </c>
      <c r="E25" s="155">
        <v>50000</v>
      </c>
      <c r="F25" s="156">
        <v>50000</v>
      </c>
      <c r="G25" s="156"/>
      <c r="H25" s="156"/>
      <c r="I25" s="151"/>
      <c r="J25" s="152"/>
      <c r="K25" s="151"/>
      <c r="L25" s="151"/>
      <c r="M25" s="151"/>
      <c r="N25" s="151"/>
      <c r="O25" s="151"/>
      <c r="P25" s="152">
        <f t="shared" si="3"/>
        <v>50000</v>
      </c>
    </row>
    <row r="26" spans="1:17" s="252" customFormat="1" ht="42" customHeight="1" x14ac:dyDescent="0.2">
      <c r="A26" s="276" t="s">
        <v>239</v>
      </c>
      <c r="B26" s="64" t="s">
        <v>240</v>
      </c>
      <c r="C26" s="348" t="s">
        <v>55</v>
      </c>
      <c r="D26" s="80" t="s">
        <v>241</v>
      </c>
      <c r="E26" s="282">
        <f>E27+E28+E29+E30</f>
        <v>435000</v>
      </c>
      <c r="F26" s="281">
        <f>F27+F28+F29+F30</f>
        <v>435000</v>
      </c>
      <c r="G26" s="267"/>
      <c r="H26" s="281"/>
      <c r="I26" s="267"/>
      <c r="J26" s="282"/>
      <c r="K26" s="281"/>
      <c r="L26" s="267"/>
      <c r="M26" s="267"/>
      <c r="N26" s="267"/>
      <c r="O26" s="267"/>
      <c r="P26" s="282">
        <f t="shared" si="3"/>
        <v>435000</v>
      </c>
    </row>
    <row r="27" spans="1:17" s="252" customFormat="1" ht="42" customHeight="1" x14ac:dyDescent="0.2">
      <c r="A27" s="276"/>
      <c r="B27" s="277"/>
      <c r="C27" s="278"/>
      <c r="D27" s="369" t="s">
        <v>259</v>
      </c>
      <c r="E27" s="282">
        <v>60000</v>
      </c>
      <c r="F27" s="281">
        <v>60000</v>
      </c>
      <c r="G27" s="267"/>
      <c r="H27" s="281"/>
      <c r="I27" s="267"/>
      <c r="J27" s="282"/>
      <c r="K27" s="281"/>
      <c r="L27" s="267"/>
      <c r="M27" s="267"/>
      <c r="N27" s="267"/>
      <c r="O27" s="267"/>
      <c r="P27" s="282">
        <f t="shared" si="3"/>
        <v>60000</v>
      </c>
    </row>
    <row r="28" spans="1:17" s="252" customFormat="1" ht="42" customHeight="1" x14ac:dyDescent="0.2">
      <c r="A28" s="276"/>
      <c r="B28" s="277"/>
      <c r="C28" s="278"/>
      <c r="D28" s="369" t="s">
        <v>243</v>
      </c>
      <c r="E28" s="282">
        <v>100000</v>
      </c>
      <c r="F28" s="281">
        <v>100000</v>
      </c>
      <c r="G28" s="267"/>
      <c r="H28" s="281"/>
      <c r="I28" s="267"/>
      <c r="J28" s="282"/>
      <c r="K28" s="281"/>
      <c r="L28" s="267"/>
      <c r="M28" s="267"/>
      <c r="N28" s="267"/>
      <c r="O28" s="267"/>
      <c r="P28" s="282">
        <f t="shared" si="3"/>
        <v>100000</v>
      </c>
    </row>
    <row r="29" spans="1:17" s="252" customFormat="1" ht="42" customHeight="1" x14ac:dyDescent="0.2">
      <c r="A29" s="276"/>
      <c r="B29" s="277"/>
      <c r="C29" s="278"/>
      <c r="D29" s="372" t="s">
        <v>273</v>
      </c>
      <c r="E29" s="282">
        <v>25000</v>
      </c>
      <c r="F29" s="281">
        <v>25000</v>
      </c>
      <c r="G29" s="267"/>
      <c r="H29" s="281"/>
      <c r="I29" s="267"/>
      <c r="J29" s="282"/>
      <c r="K29" s="281"/>
      <c r="L29" s="267"/>
      <c r="M29" s="267"/>
      <c r="N29" s="267"/>
      <c r="O29" s="267"/>
      <c r="P29" s="282">
        <f t="shared" si="3"/>
        <v>25000</v>
      </c>
    </row>
    <row r="30" spans="1:17" s="252" customFormat="1" ht="54" customHeight="1" x14ac:dyDescent="0.2">
      <c r="A30" s="276"/>
      <c r="B30" s="277"/>
      <c r="C30" s="278"/>
      <c r="D30" s="369" t="s">
        <v>244</v>
      </c>
      <c r="E30" s="282">
        <v>250000</v>
      </c>
      <c r="F30" s="281">
        <v>250000</v>
      </c>
      <c r="G30" s="267"/>
      <c r="H30" s="281"/>
      <c r="I30" s="267"/>
      <c r="J30" s="282"/>
      <c r="K30" s="281"/>
      <c r="L30" s="267"/>
      <c r="M30" s="267"/>
      <c r="N30" s="267"/>
      <c r="O30" s="267"/>
      <c r="P30" s="282">
        <f t="shared" si="3"/>
        <v>250000</v>
      </c>
    </row>
    <row r="31" spans="1:17" x14ac:dyDescent="0.2">
      <c r="A31" s="142" t="s">
        <v>85</v>
      </c>
      <c r="B31" s="142"/>
      <c r="C31" s="144"/>
      <c r="D31" s="145" t="s">
        <v>86</v>
      </c>
      <c r="E31" s="146">
        <f>E32</f>
        <v>73725816.870000005</v>
      </c>
      <c r="F31" s="146">
        <f>F32</f>
        <v>73725816.870000005</v>
      </c>
      <c r="G31" s="146">
        <f>G32</f>
        <v>47765809</v>
      </c>
      <c r="H31" s="146">
        <f>H32</f>
        <v>12534900</v>
      </c>
      <c r="I31" s="146">
        <v>0</v>
      </c>
      <c r="J31" s="146">
        <f>J32</f>
        <v>15356800</v>
      </c>
      <c r="K31" s="146">
        <f>K32</f>
        <v>14000000</v>
      </c>
      <c r="L31" s="146">
        <f>L32</f>
        <v>1356800</v>
      </c>
      <c r="M31" s="146">
        <v>0</v>
      </c>
      <c r="N31" s="146">
        <v>0</v>
      </c>
      <c r="O31" s="146">
        <f>O32</f>
        <v>1000000</v>
      </c>
      <c r="P31" s="146">
        <f>E31+J31</f>
        <v>89082616.870000005</v>
      </c>
    </row>
    <row r="32" spans="1:17" x14ac:dyDescent="0.2">
      <c r="A32" s="136" t="s">
        <v>87</v>
      </c>
      <c r="B32" s="136"/>
      <c r="C32" s="138"/>
      <c r="D32" s="139" t="s">
        <v>88</v>
      </c>
      <c r="E32" s="140">
        <f>E33+E34+E35+E36+E37+E38+E39+E40+E41+E42+E43</f>
        <v>73725816.870000005</v>
      </c>
      <c r="F32" s="141">
        <f>F33+F34+F35+F36+F37+F38+F39+F40+F41+F42+F43</f>
        <v>73725816.870000005</v>
      </c>
      <c r="G32" s="141">
        <f>G33+G34+G35+G36+G37+G38+G39+G40+G41+G42+G43</f>
        <v>47765809</v>
      </c>
      <c r="H32" s="141">
        <f>H33+H34+H35+H36+H37+H38+H39+H40+H41+H42+H43</f>
        <v>12534900</v>
      </c>
      <c r="I32" s="141">
        <v>0</v>
      </c>
      <c r="J32" s="140">
        <f>J33+J34+J35+J36+J37+J38+J39+J40+J41+J42+J43</f>
        <v>15356800</v>
      </c>
      <c r="K32" s="141">
        <f>K33+K34+K35+K36+K37+K38+K39+K40+K41+K42+K43</f>
        <v>14000000</v>
      </c>
      <c r="L32" s="141">
        <f>L33+L34+L35+L36+L37+L38+L39+L40+L41+L42+L43</f>
        <v>1356800</v>
      </c>
      <c r="M32" s="141">
        <v>0</v>
      </c>
      <c r="N32" s="141">
        <v>0</v>
      </c>
      <c r="O32" s="141">
        <f>O33+O34+O35+O36+O37+O38+O39+O40+O41+O42+O43</f>
        <v>1000000</v>
      </c>
      <c r="P32" s="140">
        <f t="shared" si="3"/>
        <v>89082616.870000005</v>
      </c>
    </row>
    <row r="33" spans="1:20" ht="38.25" x14ac:dyDescent="0.2">
      <c r="A33" s="147" t="s">
        <v>89</v>
      </c>
      <c r="B33" s="147" t="s">
        <v>90</v>
      </c>
      <c r="C33" s="148" t="s">
        <v>53</v>
      </c>
      <c r="D33" s="149" t="s">
        <v>91</v>
      </c>
      <c r="E33" s="152">
        <v>3150100</v>
      </c>
      <c r="F33" s="151">
        <v>3150100</v>
      </c>
      <c r="G33" s="151">
        <v>2458100</v>
      </c>
      <c r="H33" s="151">
        <v>66200</v>
      </c>
      <c r="I33" s="151"/>
      <c r="J33" s="152"/>
      <c r="K33" s="151"/>
      <c r="L33" s="151"/>
      <c r="M33" s="151"/>
      <c r="N33" s="151"/>
      <c r="O33" s="151"/>
      <c r="P33" s="152">
        <f t="shared" si="3"/>
        <v>3150100</v>
      </c>
    </row>
    <row r="34" spans="1:20" x14ac:dyDescent="0.2">
      <c r="A34" s="147" t="s">
        <v>92</v>
      </c>
      <c r="B34" s="147" t="s">
        <v>93</v>
      </c>
      <c r="C34" s="148" t="s">
        <v>94</v>
      </c>
      <c r="D34" s="149" t="s">
        <v>95</v>
      </c>
      <c r="E34" s="230">
        <v>14109100</v>
      </c>
      <c r="F34" s="151">
        <v>14109100</v>
      </c>
      <c r="G34" s="151">
        <v>8196700</v>
      </c>
      <c r="H34" s="151">
        <v>3365000</v>
      </c>
      <c r="I34" s="151"/>
      <c r="J34" s="152">
        <v>604000</v>
      </c>
      <c r="K34" s="151"/>
      <c r="L34" s="151">
        <v>604000</v>
      </c>
      <c r="M34" s="151"/>
      <c r="N34" s="151"/>
      <c r="O34" s="151"/>
      <c r="P34" s="152">
        <f t="shared" si="3"/>
        <v>14713100</v>
      </c>
    </row>
    <row r="35" spans="1:20" ht="38.25" customHeight="1" x14ac:dyDescent="0.2">
      <c r="A35" s="147" t="s">
        <v>96</v>
      </c>
      <c r="B35" s="147" t="s">
        <v>97</v>
      </c>
      <c r="C35" s="148" t="s">
        <v>98</v>
      </c>
      <c r="D35" s="234" t="s">
        <v>230</v>
      </c>
      <c r="E35" s="152">
        <v>15981881.369999999</v>
      </c>
      <c r="F35" s="151">
        <v>15981881.369999999</v>
      </c>
      <c r="G35" s="151">
        <v>6951600</v>
      </c>
      <c r="H35" s="151">
        <v>5707800</v>
      </c>
      <c r="I35" s="151"/>
      <c r="J35" s="152">
        <f>K35+L35</f>
        <v>14621000</v>
      </c>
      <c r="K35" s="151">
        <v>14000000</v>
      </c>
      <c r="L35" s="151">
        <v>621000</v>
      </c>
      <c r="M35" s="151"/>
      <c r="N35" s="151"/>
      <c r="O35" s="151">
        <v>1000000</v>
      </c>
      <c r="P35" s="152">
        <f t="shared" si="3"/>
        <v>30602881.369999997</v>
      </c>
    </row>
    <row r="36" spans="1:20" ht="37.5" customHeight="1" x14ac:dyDescent="0.2">
      <c r="A36" s="147" t="s">
        <v>100</v>
      </c>
      <c r="B36" s="147" t="s">
        <v>101</v>
      </c>
      <c r="C36" s="148" t="s">
        <v>98</v>
      </c>
      <c r="D36" s="234" t="s">
        <v>231</v>
      </c>
      <c r="E36" s="152">
        <v>28870200</v>
      </c>
      <c r="F36" s="151">
        <v>28870200</v>
      </c>
      <c r="G36" s="151">
        <v>23664000</v>
      </c>
      <c r="H36" s="151"/>
      <c r="I36" s="151"/>
      <c r="J36" s="231"/>
      <c r="K36" s="151"/>
      <c r="L36" s="151"/>
      <c r="M36" s="151"/>
      <c r="N36" s="151"/>
      <c r="O36" s="151"/>
      <c r="P36" s="152">
        <f t="shared" si="3"/>
        <v>28870200</v>
      </c>
    </row>
    <row r="37" spans="1:20" ht="45.75" customHeight="1" x14ac:dyDescent="0.2">
      <c r="A37" s="147" t="s">
        <v>102</v>
      </c>
      <c r="B37" s="147" t="s">
        <v>64</v>
      </c>
      <c r="C37" s="148" t="s">
        <v>103</v>
      </c>
      <c r="D37" s="149" t="s">
        <v>104</v>
      </c>
      <c r="E37" s="152">
        <v>4750900</v>
      </c>
      <c r="F37" s="151">
        <v>4750900</v>
      </c>
      <c r="G37" s="151">
        <v>1557300</v>
      </c>
      <c r="H37" s="151">
        <v>2740900</v>
      </c>
      <c r="I37" s="151"/>
      <c r="J37" s="152">
        <v>85000</v>
      </c>
      <c r="K37" s="151"/>
      <c r="L37" s="151">
        <v>85000</v>
      </c>
      <c r="M37" s="151"/>
      <c r="N37" s="151"/>
      <c r="O37" s="151"/>
      <c r="P37" s="152">
        <f t="shared" si="3"/>
        <v>4835900</v>
      </c>
    </row>
    <row r="38" spans="1:20" ht="25.5" x14ac:dyDescent="0.2">
      <c r="A38" s="147" t="s">
        <v>105</v>
      </c>
      <c r="B38" s="147" t="s">
        <v>106</v>
      </c>
      <c r="C38" s="148" t="s">
        <v>103</v>
      </c>
      <c r="D38" s="149" t="s">
        <v>107</v>
      </c>
      <c r="E38" s="152">
        <v>3264135.5</v>
      </c>
      <c r="F38" s="151">
        <v>3264135.5</v>
      </c>
      <c r="G38" s="151">
        <v>2213100</v>
      </c>
      <c r="H38" s="151">
        <v>500000</v>
      </c>
      <c r="I38" s="151"/>
      <c r="J38" s="152">
        <v>46800</v>
      </c>
      <c r="K38" s="151"/>
      <c r="L38" s="151">
        <v>46800</v>
      </c>
      <c r="M38" s="151"/>
      <c r="N38" s="151"/>
      <c r="O38" s="151"/>
      <c r="P38" s="152">
        <f t="shared" si="3"/>
        <v>3310935.5</v>
      </c>
    </row>
    <row r="39" spans="1:20" x14ac:dyDescent="0.2">
      <c r="A39" s="147" t="s">
        <v>108</v>
      </c>
      <c r="B39" s="147" t="s">
        <v>109</v>
      </c>
      <c r="C39" s="148" t="s">
        <v>110</v>
      </c>
      <c r="D39" s="149" t="s">
        <v>111</v>
      </c>
      <c r="E39" s="152">
        <v>20000</v>
      </c>
      <c r="F39" s="151">
        <v>20000</v>
      </c>
      <c r="G39" s="151"/>
      <c r="H39" s="151"/>
      <c r="I39" s="151"/>
      <c r="J39" s="152"/>
      <c r="K39" s="151"/>
      <c r="L39" s="151"/>
      <c r="M39" s="151"/>
      <c r="N39" s="151"/>
      <c r="O39" s="151"/>
      <c r="P39" s="152">
        <f t="shared" si="3"/>
        <v>20000</v>
      </c>
    </row>
    <row r="40" spans="1:20" ht="25.5" x14ac:dyDescent="0.2">
      <c r="A40" s="147" t="s">
        <v>112</v>
      </c>
      <c r="B40" s="147" t="s">
        <v>113</v>
      </c>
      <c r="C40" s="148" t="s">
        <v>110</v>
      </c>
      <c r="D40" s="149" t="s">
        <v>114</v>
      </c>
      <c r="E40" s="152">
        <v>1089700</v>
      </c>
      <c r="F40" s="151">
        <v>1089700</v>
      </c>
      <c r="G40" s="151">
        <v>893190</v>
      </c>
      <c r="H40" s="151"/>
      <c r="I40" s="151"/>
      <c r="J40" s="152"/>
      <c r="K40" s="151"/>
      <c r="L40" s="151"/>
      <c r="M40" s="151"/>
      <c r="N40" s="151"/>
      <c r="O40" s="151"/>
      <c r="P40" s="152">
        <f t="shared" si="3"/>
        <v>1089700</v>
      </c>
    </row>
    <row r="41" spans="1:20" ht="51" x14ac:dyDescent="0.2">
      <c r="A41" s="147" t="s">
        <v>115</v>
      </c>
      <c r="B41" s="147" t="s">
        <v>116</v>
      </c>
      <c r="C41" s="148" t="s">
        <v>110</v>
      </c>
      <c r="D41" s="149" t="s">
        <v>117</v>
      </c>
      <c r="E41" s="152">
        <v>135200</v>
      </c>
      <c r="F41" s="151">
        <v>135200</v>
      </c>
      <c r="G41" s="156">
        <v>110819</v>
      </c>
      <c r="H41" s="151"/>
      <c r="I41" s="151"/>
      <c r="J41" s="152"/>
      <c r="K41" s="151"/>
      <c r="L41" s="151"/>
      <c r="M41" s="151"/>
      <c r="N41" s="151"/>
      <c r="O41" s="151"/>
      <c r="P41" s="163">
        <f t="shared" si="3"/>
        <v>135200</v>
      </c>
    </row>
    <row r="42" spans="1:20" x14ac:dyDescent="0.2">
      <c r="A42" s="147" t="s">
        <v>118</v>
      </c>
      <c r="B42" s="147" t="s">
        <v>119</v>
      </c>
      <c r="C42" s="148" t="s">
        <v>120</v>
      </c>
      <c r="D42" s="149" t="s">
        <v>121</v>
      </c>
      <c r="E42" s="152">
        <v>602000</v>
      </c>
      <c r="F42" s="151">
        <v>602000</v>
      </c>
      <c r="G42" s="151">
        <v>391000</v>
      </c>
      <c r="H42" s="151">
        <v>80000</v>
      </c>
      <c r="I42" s="151"/>
      <c r="J42" s="152"/>
      <c r="K42" s="151"/>
      <c r="L42" s="151"/>
      <c r="M42" s="151"/>
      <c r="N42" s="151"/>
      <c r="O42" s="151"/>
      <c r="P42" s="152">
        <f t="shared" si="3"/>
        <v>602000</v>
      </c>
    </row>
    <row r="43" spans="1:20" ht="38.25" x14ac:dyDescent="0.2">
      <c r="A43" s="147" t="s">
        <v>122</v>
      </c>
      <c r="B43" s="147" t="s">
        <v>123</v>
      </c>
      <c r="C43" s="148" t="s">
        <v>124</v>
      </c>
      <c r="D43" s="149" t="s">
        <v>125</v>
      </c>
      <c r="E43" s="152">
        <v>1752600</v>
      </c>
      <c r="F43" s="151">
        <v>1752600</v>
      </c>
      <c r="G43" s="151">
        <v>1330000</v>
      </c>
      <c r="H43" s="151">
        <v>75000</v>
      </c>
      <c r="I43" s="151"/>
      <c r="J43" s="152"/>
      <c r="K43" s="151"/>
      <c r="L43" s="151"/>
      <c r="M43" s="151"/>
      <c r="N43" s="151"/>
      <c r="O43" s="151"/>
      <c r="P43" s="152">
        <f t="shared" si="3"/>
        <v>1752600</v>
      </c>
    </row>
    <row r="44" spans="1:20" ht="25.5" x14ac:dyDescent="0.2">
      <c r="A44" s="165" t="s">
        <v>126</v>
      </c>
      <c r="B44" s="165" t="s">
        <v>126</v>
      </c>
      <c r="C44" s="166"/>
      <c r="D44" s="167" t="s">
        <v>127</v>
      </c>
      <c r="E44" s="168">
        <f>E45+E46+E47+E48+E49+E50+E51+E52+E53+E54</f>
        <v>9067275</v>
      </c>
      <c r="F44" s="168">
        <f t="shared" ref="F44:O44" si="4">F45+F46+F47+F48+F49+F50+F51+F52+F53+F54</f>
        <v>9067275</v>
      </c>
      <c r="G44" s="168">
        <f t="shared" si="4"/>
        <v>2917400</v>
      </c>
      <c r="H44" s="168">
        <f t="shared" si="4"/>
        <v>56500</v>
      </c>
      <c r="I44" s="168">
        <f t="shared" si="4"/>
        <v>0</v>
      </c>
      <c r="J44" s="168">
        <f t="shared" si="4"/>
        <v>15000</v>
      </c>
      <c r="K44" s="168">
        <f t="shared" si="4"/>
        <v>0</v>
      </c>
      <c r="L44" s="168">
        <f t="shared" si="4"/>
        <v>15000</v>
      </c>
      <c r="M44" s="168">
        <f t="shared" si="4"/>
        <v>0</v>
      </c>
      <c r="N44" s="168">
        <f t="shared" si="4"/>
        <v>0</v>
      </c>
      <c r="O44" s="168">
        <f t="shared" si="4"/>
        <v>0</v>
      </c>
      <c r="P44" s="169">
        <f t="shared" si="3"/>
        <v>9082275</v>
      </c>
    </row>
    <row r="45" spans="1:20" ht="38.25" x14ac:dyDescent="0.2">
      <c r="A45" s="157" t="s">
        <v>128</v>
      </c>
      <c r="B45" s="157" t="s">
        <v>90</v>
      </c>
      <c r="C45" s="158" t="s">
        <v>53</v>
      </c>
      <c r="D45" s="154" t="s">
        <v>91</v>
      </c>
      <c r="E45" s="155">
        <v>1932700</v>
      </c>
      <c r="F45" s="156">
        <v>1932700</v>
      </c>
      <c r="G45" s="156">
        <v>1293000</v>
      </c>
      <c r="H45" s="156">
        <v>26900</v>
      </c>
      <c r="I45" s="156"/>
      <c r="J45" s="155"/>
      <c r="K45" s="156"/>
      <c r="L45" s="156"/>
      <c r="M45" s="156"/>
      <c r="N45" s="156"/>
      <c r="O45" s="156"/>
      <c r="P45" s="155">
        <f t="shared" si="3"/>
        <v>1932700</v>
      </c>
      <c r="Q45" s="161"/>
    </row>
    <row r="46" spans="1:20" ht="25.5" x14ac:dyDescent="0.2">
      <c r="A46" s="157" t="s">
        <v>129</v>
      </c>
      <c r="B46" s="157" t="s">
        <v>58</v>
      </c>
      <c r="C46" s="158" t="s">
        <v>59</v>
      </c>
      <c r="D46" s="154" t="s">
        <v>60</v>
      </c>
      <c r="E46" s="155">
        <f>F46</f>
        <v>2794800</v>
      </c>
      <c r="F46" s="156">
        <v>2794800</v>
      </c>
      <c r="G46" s="156"/>
      <c r="H46" s="156"/>
      <c r="I46" s="156"/>
      <c r="J46" s="155"/>
      <c r="K46" s="156"/>
      <c r="L46" s="156"/>
      <c r="M46" s="156"/>
      <c r="N46" s="156"/>
      <c r="O46" s="156"/>
      <c r="P46" s="155">
        <f t="shared" si="0"/>
        <v>2794800</v>
      </c>
      <c r="Q46" s="388"/>
      <c r="R46" s="388"/>
      <c r="S46" s="388"/>
    </row>
    <row r="47" spans="1:20" ht="38.25" x14ac:dyDescent="0.2">
      <c r="A47" s="157" t="s">
        <v>130</v>
      </c>
      <c r="B47" s="157" t="s">
        <v>131</v>
      </c>
      <c r="C47" s="158" t="s">
        <v>61</v>
      </c>
      <c r="D47" s="154" t="s">
        <v>62</v>
      </c>
      <c r="E47" s="155">
        <f>F47</f>
        <v>1428000</v>
      </c>
      <c r="F47" s="156">
        <v>1428000</v>
      </c>
      <c r="G47" s="156"/>
      <c r="H47" s="156"/>
      <c r="I47" s="156"/>
      <c r="J47" s="155"/>
      <c r="K47" s="156"/>
      <c r="L47" s="156"/>
      <c r="M47" s="156"/>
      <c r="N47" s="156"/>
      <c r="O47" s="156"/>
      <c r="P47" s="155">
        <f t="shared" si="0"/>
        <v>1428000</v>
      </c>
      <c r="Q47" s="170"/>
      <c r="R47" s="170"/>
      <c r="S47" s="170"/>
      <c r="T47" s="170"/>
    </row>
    <row r="48" spans="1:20" ht="25.5" x14ac:dyDescent="0.2">
      <c r="A48" s="157" t="s">
        <v>132</v>
      </c>
      <c r="B48" s="157" t="s">
        <v>133</v>
      </c>
      <c r="C48" s="158" t="s">
        <v>134</v>
      </c>
      <c r="D48" s="154" t="s">
        <v>135</v>
      </c>
      <c r="E48" s="155">
        <f t="shared" ref="E48:E54" si="5">F48</f>
        <v>0</v>
      </c>
      <c r="F48" s="156"/>
      <c r="G48" s="156"/>
      <c r="H48" s="156"/>
      <c r="I48" s="156"/>
      <c r="J48" s="155"/>
      <c r="K48" s="156"/>
      <c r="L48" s="156"/>
      <c r="M48" s="156"/>
      <c r="N48" s="156"/>
      <c r="O48" s="156"/>
      <c r="P48" s="155">
        <f t="shared" si="0"/>
        <v>0</v>
      </c>
    </row>
    <row r="49" spans="1:18" ht="25.5" x14ac:dyDescent="0.2">
      <c r="A49" s="157" t="s">
        <v>136</v>
      </c>
      <c r="B49" s="157" t="s">
        <v>137</v>
      </c>
      <c r="C49" s="158" t="s">
        <v>64</v>
      </c>
      <c r="D49" s="154" t="s">
        <v>65</v>
      </c>
      <c r="E49" s="155">
        <f t="shared" si="5"/>
        <v>3600</v>
      </c>
      <c r="F49" s="156">
        <v>3600</v>
      </c>
      <c r="G49" s="156"/>
      <c r="H49" s="156"/>
      <c r="I49" s="156"/>
      <c r="J49" s="155"/>
      <c r="K49" s="156"/>
      <c r="L49" s="156"/>
      <c r="M49" s="156"/>
      <c r="N49" s="156"/>
      <c r="O49" s="156"/>
      <c r="P49" s="155">
        <f t="shared" si="0"/>
        <v>3600</v>
      </c>
    </row>
    <row r="50" spans="1:18" ht="51" x14ac:dyDescent="0.2">
      <c r="A50" s="157" t="s">
        <v>138</v>
      </c>
      <c r="B50" s="157" t="s">
        <v>139</v>
      </c>
      <c r="C50" s="158" t="s">
        <v>140</v>
      </c>
      <c r="D50" s="154" t="s">
        <v>63</v>
      </c>
      <c r="E50" s="155">
        <v>2039675</v>
      </c>
      <c r="F50" s="156">
        <v>2039675</v>
      </c>
      <c r="G50" s="156">
        <v>1624400</v>
      </c>
      <c r="H50" s="156">
        <v>29600</v>
      </c>
      <c r="I50" s="156"/>
      <c r="J50" s="155">
        <f>L50+O50</f>
        <v>15000</v>
      </c>
      <c r="K50" s="156"/>
      <c r="L50" s="156">
        <v>15000</v>
      </c>
      <c r="M50" s="156"/>
      <c r="N50" s="156"/>
      <c r="O50" s="156"/>
      <c r="P50" s="155">
        <f t="shared" si="0"/>
        <v>2054675</v>
      </c>
    </row>
    <row r="51" spans="1:18" ht="76.5" x14ac:dyDescent="0.2">
      <c r="A51" s="157" t="s">
        <v>141</v>
      </c>
      <c r="B51" s="157" t="s">
        <v>142</v>
      </c>
      <c r="C51" s="158" t="s">
        <v>93</v>
      </c>
      <c r="D51" s="154" t="s">
        <v>69</v>
      </c>
      <c r="E51" s="155">
        <f t="shared" si="5"/>
        <v>48500</v>
      </c>
      <c r="F51" s="156">
        <v>48500</v>
      </c>
      <c r="G51" s="156"/>
      <c r="H51" s="156"/>
      <c r="I51" s="156"/>
      <c r="J51" s="155"/>
      <c r="K51" s="156"/>
      <c r="L51" s="156"/>
      <c r="M51" s="156"/>
      <c r="N51" s="156"/>
      <c r="O51" s="156"/>
      <c r="P51" s="155">
        <f t="shared" si="0"/>
        <v>48500</v>
      </c>
    </row>
    <row r="52" spans="1:18" s="252" customFormat="1" ht="24.75" customHeight="1" x14ac:dyDescent="0.2">
      <c r="A52" s="312" t="s">
        <v>249</v>
      </c>
      <c r="B52" s="312">
        <v>3210</v>
      </c>
      <c r="C52" s="319">
        <v>1050</v>
      </c>
      <c r="D52" s="80" t="s">
        <v>250</v>
      </c>
      <c r="E52" s="315">
        <v>50000</v>
      </c>
      <c r="F52" s="316">
        <v>50000</v>
      </c>
      <c r="G52" s="316"/>
      <c r="H52" s="316"/>
      <c r="I52" s="316"/>
      <c r="J52" s="315"/>
      <c r="K52" s="316"/>
      <c r="L52" s="316"/>
      <c r="M52" s="316"/>
      <c r="N52" s="316"/>
      <c r="O52" s="317"/>
      <c r="P52" s="318"/>
    </row>
    <row r="53" spans="1:18" ht="38.25" x14ac:dyDescent="0.2">
      <c r="A53" s="171" t="s">
        <v>143</v>
      </c>
      <c r="B53" s="172">
        <v>3230</v>
      </c>
      <c r="C53" s="173">
        <v>1070</v>
      </c>
      <c r="D53" s="174" t="s">
        <v>261</v>
      </c>
      <c r="E53" s="155">
        <f t="shared" si="5"/>
        <v>90000</v>
      </c>
      <c r="F53" s="175">
        <v>90000</v>
      </c>
      <c r="G53" s="156"/>
      <c r="H53" s="156"/>
      <c r="I53" s="156"/>
      <c r="J53" s="155"/>
      <c r="K53" s="156"/>
      <c r="L53" s="156"/>
      <c r="M53" s="156"/>
      <c r="N53" s="156"/>
      <c r="O53" s="156"/>
      <c r="P53" s="176">
        <v>60000</v>
      </c>
      <c r="Q53" s="388"/>
      <c r="R53" s="388"/>
    </row>
    <row r="54" spans="1:18" ht="25.5" x14ac:dyDescent="0.2">
      <c r="A54" s="157" t="s">
        <v>145</v>
      </c>
      <c r="B54" s="157" t="s">
        <v>146</v>
      </c>
      <c r="C54" s="158" t="s">
        <v>70</v>
      </c>
      <c r="D54" s="154" t="s">
        <v>71</v>
      </c>
      <c r="E54" s="155">
        <f t="shared" si="5"/>
        <v>680000</v>
      </c>
      <c r="F54" s="156">
        <v>680000</v>
      </c>
      <c r="G54" s="156"/>
      <c r="H54" s="156"/>
      <c r="I54" s="156"/>
      <c r="J54" s="155"/>
      <c r="K54" s="156"/>
      <c r="L54" s="156"/>
      <c r="M54" s="156"/>
      <c r="N54" s="156"/>
      <c r="O54" s="156"/>
      <c r="P54" s="155">
        <f t="shared" si="0"/>
        <v>680000</v>
      </c>
    </row>
    <row r="55" spans="1:18" ht="38.25" x14ac:dyDescent="0.2">
      <c r="A55" s="165">
        <v>1500000</v>
      </c>
      <c r="B55" s="165"/>
      <c r="C55" s="166"/>
      <c r="D55" s="167" t="s">
        <v>147</v>
      </c>
      <c r="E55" s="169">
        <f>E56+E57+E58+E59+E60+E61+E62+E63</f>
        <v>8807466</v>
      </c>
      <c r="F55" s="169">
        <f t="shared" ref="F55:O55" si="6">F56+F57+F58+F59+F60+F61+F62+F63</f>
        <v>8807466</v>
      </c>
      <c r="G55" s="169">
        <f t="shared" si="6"/>
        <v>3773000</v>
      </c>
      <c r="H55" s="169">
        <f t="shared" si="6"/>
        <v>702300</v>
      </c>
      <c r="I55" s="169">
        <f t="shared" si="6"/>
        <v>0</v>
      </c>
      <c r="J55" s="169">
        <f t="shared" si="6"/>
        <v>8434460</v>
      </c>
      <c r="K55" s="169">
        <f t="shared" si="6"/>
        <v>8341060</v>
      </c>
      <c r="L55" s="169">
        <f t="shared" si="6"/>
        <v>93400</v>
      </c>
      <c r="M55" s="169">
        <f t="shared" si="6"/>
        <v>0</v>
      </c>
      <c r="N55" s="169">
        <f t="shared" si="6"/>
        <v>0</v>
      </c>
      <c r="O55" s="169">
        <f t="shared" si="6"/>
        <v>8341060</v>
      </c>
      <c r="P55" s="169">
        <f>E55+J55</f>
        <v>17241926</v>
      </c>
    </row>
    <row r="56" spans="1:18" ht="38.25" x14ac:dyDescent="0.2">
      <c r="A56" s="157">
        <v>1510160</v>
      </c>
      <c r="B56" s="157" t="s">
        <v>90</v>
      </c>
      <c r="C56" s="177" t="s">
        <v>53</v>
      </c>
      <c r="D56" s="154" t="s">
        <v>91</v>
      </c>
      <c r="E56" s="155">
        <f>F56</f>
        <v>3142300</v>
      </c>
      <c r="F56" s="156">
        <v>3142300</v>
      </c>
      <c r="G56" s="156">
        <v>2293000</v>
      </c>
      <c r="H56" s="156">
        <v>93700</v>
      </c>
      <c r="I56" s="156"/>
      <c r="J56" s="155">
        <f t="shared" ref="J56:J58" si="7">L56+O56</f>
        <v>0</v>
      </c>
      <c r="K56" s="156"/>
      <c r="L56" s="156"/>
      <c r="M56" s="156"/>
      <c r="N56" s="156"/>
      <c r="O56" s="156"/>
      <c r="P56" s="155">
        <f>E56+J56</f>
        <v>3142300</v>
      </c>
    </row>
    <row r="57" spans="1:18" x14ac:dyDescent="0.2">
      <c r="A57" s="157">
        <v>1510180</v>
      </c>
      <c r="B57" s="157" t="s">
        <v>55</v>
      </c>
      <c r="C57" s="177" t="s">
        <v>56</v>
      </c>
      <c r="D57" s="154" t="s">
        <v>57</v>
      </c>
      <c r="E57" s="155">
        <f t="shared" ref="E57:E60" si="8">F57</f>
        <v>1716000</v>
      </c>
      <c r="F57" s="164">
        <v>1716000</v>
      </c>
      <c r="G57" s="156">
        <v>1300000</v>
      </c>
      <c r="H57" s="156"/>
      <c r="I57" s="156"/>
      <c r="J57" s="155">
        <f t="shared" si="7"/>
        <v>0</v>
      </c>
      <c r="K57" s="156"/>
      <c r="L57" s="156"/>
      <c r="M57" s="156"/>
      <c r="N57" s="156"/>
      <c r="O57" s="156"/>
      <c r="P57" s="155">
        <f>E57+J57</f>
        <v>1716000</v>
      </c>
    </row>
    <row r="58" spans="1:18" x14ac:dyDescent="0.2">
      <c r="A58" s="157">
        <v>1516030</v>
      </c>
      <c r="B58" s="157" t="s">
        <v>148</v>
      </c>
      <c r="C58" s="177" t="s">
        <v>72</v>
      </c>
      <c r="D58" s="154" t="s">
        <v>73</v>
      </c>
      <c r="E58" s="155">
        <f t="shared" si="8"/>
        <v>1228200</v>
      </c>
      <c r="F58" s="164">
        <v>1228200</v>
      </c>
      <c r="G58" s="156">
        <v>180000</v>
      </c>
      <c r="H58" s="156">
        <v>608600</v>
      </c>
      <c r="I58" s="156"/>
      <c r="J58" s="155">
        <f t="shared" si="7"/>
        <v>75000</v>
      </c>
      <c r="K58" s="156"/>
      <c r="L58" s="156">
        <v>75000</v>
      </c>
      <c r="M58" s="156"/>
      <c r="N58" s="156"/>
      <c r="O58" s="156"/>
      <c r="P58" s="155">
        <f t="shared" si="0"/>
        <v>1303200</v>
      </c>
    </row>
    <row r="59" spans="1:18" s="252" customFormat="1" ht="89.25" customHeight="1" x14ac:dyDescent="0.2">
      <c r="A59" s="277">
        <v>1516071</v>
      </c>
      <c r="B59" s="277">
        <v>6071</v>
      </c>
      <c r="C59" s="278" t="s">
        <v>258</v>
      </c>
      <c r="D59" s="279" t="s">
        <v>257</v>
      </c>
      <c r="E59" s="290">
        <v>37966</v>
      </c>
      <c r="F59" s="291">
        <v>37966</v>
      </c>
      <c r="G59" s="291"/>
      <c r="H59" s="291"/>
      <c r="I59" s="292"/>
      <c r="J59" s="290"/>
      <c r="K59" s="292"/>
      <c r="L59" s="292"/>
      <c r="M59" s="292"/>
      <c r="N59" s="292"/>
      <c r="O59" s="292"/>
      <c r="P59" s="290">
        <f>E59+J59</f>
        <v>37966</v>
      </c>
    </row>
    <row r="60" spans="1:18" ht="25.5" x14ac:dyDescent="0.2">
      <c r="A60" s="157">
        <v>1517350</v>
      </c>
      <c r="B60" s="157" t="s">
        <v>149</v>
      </c>
      <c r="C60" s="177" t="s">
        <v>150</v>
      </c>
      <c r="D60" s="154" t="s">
        <v>151</v>
      </c>
      <c r="E60" s="155">
        <f t="shared" si="8"/>
        <v>0</v>
      </c>
      <c r="F60" s="164"/>
      <c r="G60" s="156"/>
      <c r="H60" s="156"/>
      <c r="I60" s="156"/>
      <c r="J60" s="155">
        <v>450000</v>
      </c>
      <c r="K60" s="156">
        <v>450000</v>
      </c>
      <c r="L60" s="156"/>
      <c r="M60" s="156"/>
      <c r="N60" s="156"/>
      <c r="O60" s="156">
        <v>450000</v>
      </c>
      <c r="P60" s="155">
        <f t="shared" si="0"/>
        <v>450000</v>
      </c>
    </row>
    <row r="61" spans="1:18" ht="38.25" x14ac:dyDescent="0.2">
      <c r="A61" s="157">
        <v>1517461</v>
      </c>
      <c r="B61" s="157" t="s">
        <v>152</v>
      </c>
      <c r="C61" s="177" t="s">
        <v>153</v>
      </c>
      <c r="D61" s="154" t="s">
        <v>154</v>
      </c>
      <c r="E61" s="155">
        <v>2400000</v>
      </c>
      <c r="F61" s="164">
        <v>2400000</v>
      </c>
      <c r="G61" s="156"/>
      <c r="H61" s="156"/>
      <c r="I61" s="156"/>
      <c r="J61" s="155">
        <v>2000000</v>
      </c>
      <c r="K61" s="156">
        <v>2000000</v>
      </c>
      <c r="L61" s="156"/>
      <c r="M61" s="156"/>
      <c r="N61" s="156"/>
      <c r="O61" s="156">
        <v>2000000</v>
      </c>
      <c r="P61" s="155">
        <f>E61+J61</f>
        <v>4400000</v>
      </c>
    </row>
    <row r="62" spans="1:18" s="252" customFormat="1" ht="26.25" customHeight="1" x14ac:dyDescent="0.2">
      <c r="A62" s="333">
        <v>1517693</v>
      </c>
      <c r="B62" s="64">
        <v>7693</v>
      </c>
      <c r="C62" s="65" t="s">
        <v>75</v>
      </c>
      <c r="D62" s="334" t="s">
        <v>251</v>
      </c>
      <c r="E62" s="290">
        <v>283000</v>
      </c>
      <c r="F62" s="291">
        <v>283000</v>
      </c>
      <c r="G62" s="291"/>
      <c r="H62" s="291"/>
      <c r="I62" s="292"/>
      <c r="J62" s="293">
        <f>K62</f>
        <v>5891060</v>
      </c>
      <c r="K62" s="292">
        <v>5891060</v>
      </c>
      <c r="L62" s="292"/>
      <c r="M62" s="292"/>
      <c r="N62" s="292"/>
      <c r="O62" s="292">
        <f>K62</f>
        <v>5891060</v>
      </c>
      <c r="P62" s="293">
        <f t="shared" ref="P62" si="9">E62+J62</f>
        <v>6174060</v>
      </c>
    </row>
    <row r="63" spans="1:18" ht="25.5" x14ac:dyDescent="0.2">
      <c r="A63" s="157">
        <v>1518340</v>
      </c>
      <c r="B63" s="157" t="s">
        <v>155</v>
      </c>
      <c r="C63" s="177" t="s">
        <v>156</v>
      </c>
      <c r="D63" s="154" t="s">
        <v>157</v>
      </c>
      <c r="E63" s="155">
        <f>F63</f>
        <v>0</v>
      </c>
      <c r="F63" s="156"/>
      <c r="G63" s="156"/>
      <c r="H63" s="156"/>
      <c r="I63" s="156"/>
      <c r="J63" s="155">
        <f>L63+O63</f>
        <v>18400</v>
      </c>
      <c r="K63" s="156"/>
      <c r="L63" s="156">
        <v>18400</v>
      </c>
      <c r="M63" s="156"/>
      <c r="N63" s="156"/>
      <c r="O63" s="156"/>
      <c r="P63" s="155">
        <f t="shared" ref="P63" si="10">E63+J63</f>
        <v>18400</v>
      </c>
    </row>
    <row r="64" spans="1:18" x14ac:dyDescent="0.2">
      <c r="A64" s="142" t="s">
        <v>158</v>
      </c>
      <c r="B64" s="143"/>
      <c r="C64" s="144"/>
      <c r="D64" s="145" t="s">
        <v>159</v>
      </c>
      <c r="E64" s="146">
        <f>E65</f>
        <v>2404040</v>
      </c>
      <c r="F64" s="146">
        <f t="shared" ref="F64:I64" si="11">F65</f>
        <v>1404040</v>
      </c>
      <c r="G64" s="146">
        <f t="shared" si="11"/>
        <v>770000</v>
      </c>
      <c r="H64" s="146">
        <f t="shared" si="11"/>
        <v>47040</v>
      </c>
      <c r="I64" s="146">
        <f t="shared" si="11"/>
        <v>0</v>
      </c>
      <c r="J64" s="146">
        <f>J65</f>
        <v>0</v>
      </c>
      <c r="K64" s="146">
        <f>K65</f>
        <v>0</v>
      </c>
      <c r="L64" s="146">
        <v>0</v>
      </c>
      <c r="M64" s="146">
        <v>0</v>
      </c>
      <c r="N64" s="146">
        <v>0</v>
      </c>
      <c r="O64" s="146">
        <f>O65</f>
        <v>0</v>
      </c>
      <c r="P64" s="146">
        <f t="shared" si="0"/>
        <v>2404040</v>
      </c>
    </row>
    <row r="65" spans="1:16" x14ac:dyDescent="0.2">
      <c r="A65" s="136" t="s">
        <v>160</v>
      </c>
      <c r="B65" s="137"/>
      <c r="C65" s="138"/>
      <c r="D65" s="139" t="s">
        <v>161</v>
      </c>
      <c r="E65" s="140">
        <f>E66+E67+E68</f>
        <v>2404040</v>
      </c>
      <c r="F65" s="178">
        <f>F66+F67+F68</f>
        <v>1404040</v>
      </c>
      <c r="G65" s="178">
        <f t="shared" ref="G65:I65" si="12">G66+G67+G68</f>
        <v>770000</v>
      </c>
      <c r="H65" s="178">
        <f t="shared" si="12"/>
        <v>47040</v>
      </c>
      <c r="I65" s="178">
        <f t="shared" si="12"/>
        <v>0</v>
      </c>
      <c r="J65" s="140">
        <f>J66+J67+J68</f>
        <v>0</v>
      </c>
      <c r="K65" s="179">
        <f>K66+K67+K68</f>
        <v>0</v>
      </c>
      <c r="L65" s="179">
        <f t="shared" ref="L65:O65" si="13">L66+L67+L68</f>
        <v>0</v>
      </c>
      <c r="M65" s="179">
        <f t="shared" si="13"/>
        <v>0</v>
      </c>
      <c r="N65" s="179">
        <f t="shared" si="13"/>
        <v>0</v>
      </c>
      <c r="O65" s="179">
        <f t="shared" si="13"/>
        <v>0</v>
      </c>
      <c r="P65" s="140">
        <f t="shared" si="0"/>
        <v>2404040</v>
      </c>
    </row>
    <row r="66" spans="1:16" ht="38.25" x14ac:dyDescent="0.2">
      <c r="A66" s="147" t="s">
        <v>162</v>
      </c>
      <c r="B66" s="147" t="s">
        <v>90</v>
      </c>
      <c r="C66" s="148" t="s">
        <v>53</v>
      </c>
      <c r="D66" s="149" t="s">
        <v>91</v>
      </c>
      <c r="E66" s="152">
        <v>1095040</v>
      </c>
      <c r="F66" s="180">
        <v>1095040</v>
      </c>
      <c r="G66" s="180">
        <v>770000</v>
      </c>
      <c r="H66" s="180">
        <v>47040</v>
      </c>
      <c r="I66" s="180"/>
      <c r="J66" s="152"/>
      <c r="K66" s="151"/>
      <c r="L66" s="151"/>
      <c r="M66" s="151"/>
      <c r="N66" s="151"/>
      <c r="O66" s="151"/>
      <c r="P66" s="152">
        <f t="shared" si="0"/>
        <v>1095040</v>
      </c>
    </row>
    <row r="67" spans="1:16" x14ac:dyDescent="0.2">
      <c r="A67" s="147" t="s">
        <v>163</v>
      </c>
      <c r="B67" s="147" t="s">
        <v>164</v>
      </c>
      <c r="C67" s="148" t="s">
        <v>56</v>
      </c>
      <c r="D67" s="149" t="s">
        <v>165</v>
      </c>
      <c r="E67" s="152">
        <v>1000000</v>
      </c>
      <c r="F67" s="151"/>
      <c r="G67" s="151"/>
      <c r="H67" s="151"/>
      <c r="I67" s="151"/>
      <c r="J67" s="152"/>
      <c r="K67" s="151"/>
      <c r="L67" s="151"/>
      <c r="M67" s="151"/>
      <c r="N67" s="151"/>
      <c r="O67" s="151"/>
      <c r="P67" s="152">
        <f t="shared" si="0"/>
        <v>1000000</v>
      </c>
    </row>
    <row r="68" spans="1:16" x14ac:dyDescent="0.2">
      <c r="A68" s="147">
        <v>3719770</v>
      </c>
      <c r="B68" s="147">
        <v>9770</v>
      </c>
      <c r="C68" s="148" t="s">
        <v>55</v>
      </c>
      <c r="D68" s="162" t="s">
        <v>166</v>
      </c>
      <c r="E68" s="152">
        <f>E69+E70</f>
        <v>309000</v>
      </c>
      <c r="F68" s="151">
        <f>F69+F70</f>
        <v>309000</v>
      </c>
      <c r="G68" s="151"/>
      <c r="H68" s="151"/>
      <c r="I68" s="151"/>
      <c r="J68" s="152"/>
      <c r="K68" s="151"/>
      <c r="L68" s="151"/>
      <c r="M68" s="151"/>
      <c r="N68" s="151"/>
      <c r="O68" s="151"/>
      <c r="P68" s="152">
        <f t="shared" ref="P68:P69" si="14">E68+J68</f>
        <v>309000</v>
      </c>
    </row>
    <row r="69" spans="1:16" ht="29.25" customHeight="1" x14ac:dyDescent="0.2">
      <c r="A69" s="147"/>
      <c r="B69" s="147"/>
      <c r="C69" s="148"/>
      <c r="D69" s="162" t="s">
        <v>167</v>
      </c>
      <c r="E69" s="152">
        <v>249000</v>
      </c>
      <c r="F69" s="151">
        <v>249000</v>
      </c>
      <c r="G69" s="151"/>
      <c r="H69" s="151"/>
      <c r="I69" s="151"/>
      <c r="J69" s="152"/>
      <c r="K69" s="151"/>
      <c r="L69" s="151"/>
      <c r="M69" s="151"/>
      <c r="N69" s="151"/>
      <c r="O69" s="151"/>
      <c r="P69" s="152">
        <f t="shared" si="14"/>
        <v>249000</v>
      </c>
    </row>
    <row r="70" spans="1:16" s="252" customFormat="1" ht="26.25" customHeight="1" x14ac:dyDescent="0.2">
      <c r="A70" s="273"/>
      <c r="B70" s="273"/>
      <c r="C70" s="274"/>
      <c r="D70" s="363" t="s">
        <v>253</v>
      </c>
      <c r="E70" s="290">
        <v>60000</v>
      </c>
      <c r="F70" s="291">
        <v>60000</v>
      </c>
      <c r="G70" s="291"/>
      <c r="H70" s="291"/>
      <c r="I70" s="292"/>
      <c r="J70" s="293"/>
      <c r="K70" s="292"/>
      <c r="L70" s="292"/>
      <c r="M70" s="292"/>
      <c r="N70" s="292"/>
      <c r="O70" s="292"/>
      <c r="P70" s="293">
        <v>60000</v>
      </c>
    </row>
    <row r="71" spans="1:16" x14ac:dyDescent="0.2">
      <c r="A71" s="181" t="s">
        <v>5</v>
      </c>
      <c r="B71" s="182" t="s">
        <v>5</v>
      </c>
      <c r="C71" s="183" t="s">
        <v>5</v>
      </c>
      <c r="D71" s="184" t="s">
        <v>168</v>
      </c>
      <c r="E71" s="140">
        <f>E17+E44+E55+E31+E64</f>
        <v>108004219.60000001</v>
      </c>
      <c r="F71" s="140">
        <f>F18+F44+F55+F31+F64</f>
        <v>107004219.60000001</v>
      </c>
      <c r="G71" s="140">
        <f>G17+G44+G55+G31+G64</f>
        <v>63821309</v>
      </c>
      <c r="H71" s="140">
        <f>H17+H44+H55+H31+H64</f>
        <v>15030940</v>
      </c>
      <c r="I71" s="140">
        <v>0</v>
      </c>
      <c r="J71" s="140">
        <f>J17+J44+J55+J31+J65</f>
        <v>23856260</v>
      </c>
      <c r="K71" s="140">
        <f>K17+K44+K55+K31+K64</f>
        <v>22341060</v>
      </c>
      <c r="L71" s="140">
        <f>L17+L44+L55+L31+L64</f>
        <v>1465200</v>
      </c>
      <c r="M71" s="140">
        <v>0</v>
      </c>
      <c r="N71" s="140">
        <v>0</v>
      </c>
      <c r="O71" s="140">
        <f>O18+O31+O44+O55+O64</f>
        <v>9341060</v>
      </c>
      <c r="P71" s="140">
        <f t="shared" si="0"/>
        <v>131860479.60000001</v>
      </c>
    </row>
    <row r="72" spans="1:16" x14ac:dyDescent="0.2">
      <c r="E72" s="185"/>
      <c r="F72" s="185"/>
      <c r="G72" s="186"/>
      <c r="H72" s="187"/>
      <c r="I72" s="188"/>
      <c r="J72" s="187"/>
      <c r="K72" s="187"/>
      <c r="L72" s="187"/>
      <c r="M72" s="188"/>
      <c r="N72" s="188"/>
      <c r="O72" s="187"/>
      <c r="P72" s="351"/>
    </row>
    <row r="73" spans="1:16" x14ac:dyDescent="0.2">
      <c r="D73" s="159"/>
      <c r="E73" s="185"/>
      <c r="F73" s="189"/>
      <c r="G73" s="190"/>
      <c r="H73" s="190"/>
      <c r="I73" s="191"/>
      <c r="J73" s="190"/>
      <c r="K73" s="190"/>
      <c r="L73" s="190"/>
      <c r="M73" s="191"/>
      <c r="N73" s="191"/>
      <c r="O73" s="190"/>
      <c r="P73" s="190"/>
    </row>
    <row r="74" spans="1:16" x14ac:dyDescent="0.2">
      <c r="B74" s="192" t="s">
        <v>6</v>
      </c>
      <c r="E74" s="193"/>
      <c r="F74" s="188"/>
      <c r="G74" s="188"/>
      <c r="H74" s="193"/>
      <c r="I74" s="66" t="s">
        <v>9</v>
      </c>
    </row>
  </sheetData>
  <mergeCells count="28">
    <mergeCell ref="L3:P3"/>
    <mergeCell ref="A7:P7"/>
    <mergeCell ref="D8:N8"/>
    <mergeCell ref="G14:G15"/>
    <mergeCell ref="H14:H15"/>
    <mergeCell ref="M14:M15"/>
    <mergeCell ref="N14:N15"/>
    <mergeCell ref="K13:K15"/>
    <mergeCell ref="L13:L15"/>
    <mergeCell ref="M13:N13"/>
    <mergeCell ref="I13:I15"/>
    <mergeCell ref="J13:J15"/>
    <mergeCell ref="Q53:R53"/>
    <mergeCell ref="O13:O15"/>
    <mergeCell ref="L2:P2"/>
    <mergeCell ref="L4:P4"/>
    <mergeCell ref="A6:P6"/>
    <mergeCell ref="A12:A15"/>
    <mergeCell ref="B12:B15"/>
    <mergeCell ref="C12:C15"/>
    <mergeCell ref="D12:D15"/>
    <mergeCell ref="E12:I12"/>
    <mergeCell ref="J12:O12"/>
    <mergeCell ref="P12:P15"/>
    <mergeCell ref="E13:E15"/>
    <mergeCell ref="F13:F15"/>
    <mergeCell ref="G13:H13"/>
    <mergeCell ref="Q46:S46"/>
  </mergeCells>
  <pageMargins left="0.196850393700787" right="0.196850393700787" top="0.39370078740157499" bottom="0.196850393700787" header="0" footer="0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B15" sqref="B15:C15"/>
    </sheetView>
  </sheetViews>
  <sheetFormatPr defaultRowHeight="12.75" x14ac:dyDescent="0.2"/>
  <cols>
    <col min="1" max="2" width="20.7109375" style="2" customWidth="1"/>
    <col min="3" max="3" width="100.7109375" style="2" customWidth="1"/>
    <col min="4" max="4" width="20.7109375" style="47" customWidth="1"/>
    <col min="5" max="5" width="12.28515625" style="2" bestFit="1" customWidth="1"/>
    <col min="6" max="16384" width="9.140625" style="2"/>
  </cols>
  <sheetData>
    <row r="1" spans="1:11" x14ac:dyDescent="0.2">
      <c r="A1" s="4"/>
      <c r="B1" s="5"/>
      <c r="C1" s="4" t="s">
        <v>234</v>
      </c>
      <c r="D1" s="4"/>
    </row>
    <row r="2" spans="1:11" s="6" customFormat="1" ht="12" customHeight="1" x14ac:dyDescent="0.2">
      <c r="C2" s="402" t="s">
        <v>270</v>
      </c>
      <c r="D2" s="403"/>
      <c r="E2" s="7"/>
      <c r="F2" s="7"/>
      <c r="G2" s="7"/>
    </row>
    <row r="3" spans="1:11" ht="13.5" customHeight="1" x14ac:dyDescent="0.2">
      <c r="A3" s="1"/>
      <c r="B3" s="1"/>
      <c r="C3" s="404" t="s">
        <v>268</v>
      </c>
      <c r="D3" s="404"/>
      <c r="E3" s="8"/>
      <c r="F3" s="8"/>
      <c r="G3" s="404"/>
      <c r="H3" s="404"/>
      <c r="I3" s="404"/>
      <c r="J3" s="404"/>
      <c r="K3" s="3"/>
    </row>
    <row r="4" spans="1:11" x14ac:dyDescent="0.2">
      <c r="A4" s="1"/>
      <c r="B4" s="1"/>
      <c r="C4" s="404" t="s">
        <v>269</v>
      </c>
      <c r="D4" s="404"/>
      <c r="E4" s="8"/>
      <c r="F4" s="8"/>
      <c r="G4" s="404"/>
      <c r="H4" s="404"/>
      <c r="I4" s="404"/>
      <c r="J4" s="404"/>
      <c r="K4" s="3"/>
    </row>
    <row r="5" spans="1:11" ht="14.25" customHeight="1" x14ac:dyDescent="0.2">
      <c r="A5" s="5"/>
      <c r="B5" s="5"/>
      <c r="C5" s="9"/>
      <c r="D5" s="10"/>
    </row>
    <row r="6" spans="1:11" x14ac:dyDescent="0.2">
      <c r="A6" s="410" t="s">
        <v>203</v>
      </c>
      <c r="B6" s="411"/>
      <c r="C6" s="411"/>
      <c r="D6" s="411"/>
    </row>
    <row r="7" spans="1:11" s="55" customFormat="1" ht="27.75" customHeight="1" x14ac:dyDescent="0.2">
      <c r="A7" s="377"/>
      <c r="B7" s="416" t="s">
        <v>287</v>
      </c>
      <c r="C7" s="416"/>
      <c r="D7" s="377"/>
    </row>
    <row r="8" spans="1:11" x14ac:dyDescent="0.2">
      <c r="A8" s="207">
        <v>11512000000</v>
      </c>
      <c r="B8" s="4"/>
      <c r="C8" s="4"/>
      <c r="D8" s="4"/>
    </row>
    <row r="9" spans="1:11" s="55" customFormat="1" x14ac:dyDescent="0.2">
      <c r="A9" s="204" t="s">
        <v>204</v>
      </c>
      <c r="B9" s="50"/>
      <c r="C9" s="206"/>
      <c r="D9" s="50"/>
    </row>
    <row r="10" spans="1:11" ht="15" x14ac:dyDescent="0.25">
      <c r="A10" s="11" t="s">
        <v>15</v>
      </c>
      <c r="B10" s="5"/>
      <c r="C10" s="5"/>
      <c r="D10" s="10"/>
    </row>
    <row r="11" spans="1:11" x14ac:dyDescent="0.2">
      <c r="A11" s="5"/>
      <c r="B11" s="5"/>
      <c r="C11" s="5"/>
      <c r="D11" s="10" t="s">
        <v>10</v>
      </c>
      <c r="G11" s="49"/>
    </row>
    <row r="12" spans="1:11" ht="38.25" x14ac:dyDescent="0.2">
      <c r="A12" s="12" t="s">
        <v>16</v>
      </c>
      <c r="B12" s="412" t="s">
        <v>17</v>
      </c>
      <c r="C12" s="413"/>
      <c r="D12" s="13" t="s">
        <v>0</v>
      </c>
    </row>
    <row r="13" spans="1:11" x14ac:dyDescent="0.2">
      <c r="A13" s="14">
        <v>1</v>
      </c>
      <c r="B13" s="414">
        <v>2</v>
      </c>
      <c r="C13" s="415"/>
      <c r="D13" s="15">
        <v>3</v>
      </c>
    </row>
    <row r="14" spans="1:11" x14ac:dyDescent="0.2">
      <c r="A14" s="405" t="s">
        <v>18</v>
      </c>
      <c r="B14" s="405"/>
      <c r="C14" s="405"/>
      <c r="D14" s="405"/>
    </row>
    <row r="15" spans="1:11" s="55" customFormat="1" x14ac:dyDescent="0.2">
      <c r="A15" s="194" t="s">
        <v>200</v>
      </c>
      <c r="B15" s="407" t="s">
        <v>201</v>
      </c>
      <c r="C15" s="408"/>
      <c r="D15" s="200">
        <f>D16</f>
        <v>13783400</v>
      </c>
      <c r="E15" s="198"/>
    </row>
    <row r="16" spans="1:11" s="55" customFormat="1" x14ac:dyDescent="0.2">
      <c r="A16" s="195" t="s">
        <v>7</v>
      </c>
      <c r="B16" s="196" t="s">
        <v>202</v>
      </c>
      <c r="C16" s="197"/>
      <c r="D16" s="201">
        <v>13783400</v>
      </c>
      <c r="E16" s="199"/>
    </row>
    <row r="17" spans="1:13" x14ac:dyDescent="0.2">
      <c r="A17" s="16" t="s">
        <v>19</v>
      </c>
      <c r="B17" s="17" t="s">
        <v>12</v>
      </c>
      <c r="C17" s="18"/>
      <c r="D17" s="19">
        <f>D18</f>
        <v>28870200</v>
      </c>
    </row>
    <row r="18" spans="1:13" x14ac:dyDescent="0.2">
      <c r="A18" s="51">
        <v>99000000000</v>
      </c>
      <c r="B18" s="20"/>
      <c r="C18" s="21" t="s">
        <v>30</v>
      </c>
      <c r="D18" s="22">
        <v>28870200</v>
      </c>
    </row>
    <row r="19" spans="1:13" x14ac:dyDescent="0.2">
      <c r="A19" s="16" t="s">
        <v>20</v>
      </c>
      <c r="B19" s="17" t="s">
        <v>13</v>
      </c>
      <c r="C19" s="18"/>
      <c r="D19" s="19">
        <f>D20</f>
        <v>1089700</v>
      </c>
    </row>
    <row r="20" spans="1:13" x14ac:dyDescent="0.2">
      <c r="A20" s="52">
        <v>11100000000</v>
      </c>
      <c r="B20" s="20"/>
      <c r="C20" s="21" t="s">
        <v>31</v>
      </c>
      <c r="D20" s="22">
        <v>1089700</v>
      </c>
    </row>
    <row r="21" spans="1:13" ht="25.5" x14ac:dyDescent="0.2">
      <c r="A21" s="16" t="s">
        <v>21</v>
      </c>
      <c r="B21" s="17" t="s">
        <v>14</v>
      </c>
      <c r="C21" s="18"/>
      <c r="D21" s="202">
        <f>D22</f>
        <v>135200</v>
      </c>
    </row>
    <row r="22" spans="1:13" ht="12.75" customHeight="1" x14ac:dyDescent="0.2">
      <c r="A22" s="52">
        <v>11100000000</v>
      </c>
      <c r="B22" s="20"/>
      <c r="C22" s="53" t="s">
        <v>31</v>
      </c>
      <c r="D22" s="22">
        <v>135200</v>
      </c>
    </row>
    <row r="23" spans="1:13" s="55" customFormat="1" ht="12.75" customHeight="1" x14ac:dyDescent="0.2">
      <c r="A23" s="59">
        <v>41040400</v>
      </c>
      <c r="B23" s="58"/>
      <c r="C23" s="60" t="s">
        <v>32</v>
      </c>
      <c r="D23" s="203"/>
    </row>
    <row r="24" spans="1:13" s="55" customFormat="1" ht="12.75" customHeight="1" x14ac:dyDescent="0.2">
      <c r="A24" s="52">
        <v>11100000000</v>
      </c>
      <c r="B24" s="58"/>
      <c r="C24" s="53" t="s">
        <v>31</v>
      </c>
      <c r="D24" s="61"/>
    </row>
    <row r="25" spans="1:13" x14ac:dyDescent="0.2">
      <c r="A25" s="405" t="s">
        <v>22</v>
      </c>
      <c r="B25" s="405"/>
      <c r="C25" s="405"/>
      <c r="D25" s="405"/>
    </row>
    <row r="26" spans="1:13" x14ac:dyDescent="0.2">
      <c r="A26" s="23" t="s">
        <v>5</v>
      </c>
      <c r="B26" s="24" t="s">
        <v>23</v>
      </c>
      <c r="C26" s="25"/>
      <c r="D26" s="26">
        <f>D15+D17+D19+D21</f>
        <v>43878500</v>
      </c>
      <c r="E26" s="48"/>
    </row>
    <row r="27" spans="1:13" x14ac:dyDescent="0.2">
      <c r="A27" s="23" t="s">
        <v>5</v>
      </c>
      <c r="B27" s="24" t="s">
        <v>24</v>
      </c>
      <c r="C27" s="25"/>
      <c r="D27" s="27">
        <f>D26</f>
        <v>43878500</v>
      </c>
    </row>
    <row r="28" spans="1:13" x14ac:dyDescent="0.2">
      <c r="A28" s="23" t="s">
        <v>5</v>
      </c>
      <c r="B28" s="24" t="s">
        <v>25</v>
      </c>
      <c r="C28" s="25"/>
      <c r="D28" s="27"/>
    </row>
    <row r="29" spans="1:13" x14ac:dyDescent="0.2">
      <c r="A29" s="5"/>
      <c r="B29" s="5"/>
      <c r="C29" s="5"/>
      <c r="D29" s="10"/>
    </row>
    <row r="30" spans="1:13" ht="22.15" customHeight="1" x14ac:dyDescent="0.25">
      <c r="A30" s="11" t="s">
        <v>26</v>
      </c>
      <c r="B30" s="5"/>
      <c r="C30" s="5"/>
      <c r="D30" s="10" t="s">
        <v>10</v>
      </c>
      <c r="M30" s="126"/>
    </row>
    <row r="31" spans="1:13" ht="63.75" x14ac:dyDescent="0.2">
      <c r="A31" s="28" t="s">
        <v>27</v>
      </c>
      <c r="B31" s="28" t="s">
        <v>28</v>
      </c>
      <c r="C31" s="28" t="s">
        <v>29</v>
      </c>
      <c r="D31" s="29" t="s">
        <v>0</v>
      </c>
      <c r="E31" s="125"/>
      <c r="F31" s="124"/>
    </row>
    <row r="32" spans="1:13" x14ac:dyDescent="0.2">
      <c r="A32" s="30">
        <v>1</v>
      </c>
      <c r="B32" s="31">
        <v>2</v>
      </c>
      <c r="C32" s="32">
        <v>3</v>
      </c>
      <c r="D32" s="33">
        <v>4</v>
      </c>
    </row>
    <row r="33" spans="1:4" x14ac:dyDescent="0.2">
      <c r="A33" s="406" t="s">
        <v>18</v>
      </c>
      <c r="B33" s="406"/>
      <c r="C33" s="406"/>
      <c r="D33" s="406"/>
    </row>
    <row r="34" spans="1:4" s="55" customFormat="1" ht="27" customHeight="1" x14ac:dyDescent="0.2">
      <c r="A34" s="262" t="s">
        <v>239</v>
      </c>
      <c r="B34" s="36">
        <v>9800</v>
      </c>
      <c r="C34" s="358" t="s">
        <v>266</v>
      </c>
      <c r="D34" s="40">
        <f>D35+D36+D37+D38</f>
        <v>435000</v>
      </c>
    </row>
    <row r="35" spans="1:4" s="55" customFormat="1" ht="17.25" customHeight="1" x14ac:dyDescent="0.2">
      <c r="A35" s="365"/>
      <c r="B35" s="36"/>
      <c r="C35" s="358" t="s">
        <v>242</v>
      </c>
      <c r="D35" s="359">
        <v>60000</v>
      </c>
    </row>
    <row r="36" spans="1:4" s="55" customFormat="1" ht="17.25" customHeight="1" x14ac:dyDescent="0.2">
      <c r="A36" s="365">
        <v>11314200000</v>
      </c>
      <c r="B36" s="36"/>
      <c r="C36" s="364" t="s">
        <v>243</v>
      </c>
      <c r="D36" s="359">
        <v>100000</v>
      </c>
    </row>
    <row r="37" spans="1:4" s="55" customFormat="1" ht="17.25" customHeight="1" x14ac:dyDescent="0.2">
      <c r="A37" s="365"/>
      <c r="B37" s="36"/>
      <c r="C37" s="373" t="s">
        <v>273</v>
      </c>
      <c r="D37" s="359">
        <v>25000</v>
      </c>
    </row>
    <row r="38" spans="1:4" s="55" customFormat="1" ht="29.25" customHeight="1" x14ac:dyDescent="0.2">
      <c r="A38" s="365">
        <v>11314200000</v>
      </c>
      <c r="B38" s="36"/>
      <c r="C38" s="364" t="s">
        <v>244</v>
      </c>
      <c r="D38" s="359">
        <v>250000</v>
      </c>
    </row>
    <row r="39" spans="1:4" x14ac:dyDescent="0.2">
      <c r="A39" s="57" t="s">
        <v>267</v>
      </c>
      <c r="B39" s="36">
        <v>9770</v>
      </c>
      <c r="C39" s="34" t="s">
        <v>8</v>
      </c>
      <c r="D39" s="360">
        <f>D40+D41</f>
        <v>309000</v>
      </c>
    </row>
    <row r="40" spans="1:4" ht="38.25" x14ac:dyDescent="0.2">
      <c r="A40" s="56">
        <v>11502000000</v>
      </c>
      <c r="B40" s="54"/>
      <c r="C40" s="374" t="s">
        <v>278</v>
      </c>
      <c r="D40" s="35">
        <v>249000</v>
      </c>
    </row>
    <row r="41" spans="1:4" s="55" customFormat="1" x14ac:dyDescent="0.2">
      <c r="A41" s="56">
        <v>11517000000</v>
      </c>
      <c r="B41" s="54"/>
      <c r="C41" s="375" t="s">
        <v>279</v>
      </c>
      <c r="D41" s="35">
        <v>60000</v>
      </c>
    </row>
    <row r="42" spans="1:4" ht="19.899999999999999" customHeight="1" x14ac:dyDescent="0.2">
      <c r="A42" s="406" t="s">
        <v>22</v>
      </c>
      <c r="B42" s="406"/>
      <c r="C42" s="406"/>
      <c r="D42" s="405"/>
    </row>
    <row r="43" spans="1:4" x14ac:dyDescent="0.2">
      <c r="A43" s="37"/>
      <c r="B43" s="38"/>
      <c r="C43" s="39" t="s">
        <v>8</v>
      </c>
      <c r="D43" s="40">
        <v>0</v>
      </c>
    </row>
    <row r="44" spans="1:4" x14ac:dyDescent="0.2">
      <c r="A44" s="41" t="s">
        <v>5</v>
      </c>
      <c r="B44" s="42" t="s">
        <v>5</v>
      </c>
      <c r="C44" s="24" t="s">
        <v>23</v>
      </c>
      <c r="D44" s="43">
        <f>D39+D34</f>
        <v>744000</v>
      </c>
    </row>
    <row r="45" spans="1:4" x14ac:dyDescent="0.2">
      <c r="A45" s="41" t="s">
        <v>5</v>
      </c>
      <c r="B45" s="42" t="s">
        <v>5</v>
      </c>
      <c r="C45" s="24" t="s">
        <v>24</v>
      </c>
      <c r="D45" s="43">
        <v>744000</v>
      </c>
    </row>
    <row r="46" spans="1:4" x14ac:dyDescent="0.2">
      <c r="A46" s="41" t="s">
        <v>5</v>
      </c>
      <c r="B46" s="42" t="s">
        <v>5</v>
      </c>
      <c r="C46" s="24" t="s">
        <v>25</v>
      </c>
      <c r="D46" s="43">
        <v>0</v>
      </c>
    </row>
    <row r="47" spans="1:4" x14ac:dyDescent="0.2">
      <c r="A47" s="44"/>
      <c r="B47" s="5"/>
      <c r="C47" s="5"/>
      <c r="D47" s="10"/>
    </row>
    <row r="48" spans="1:4" x14ac:dyDescent="0.2">
      <c r="A48" s="5"/>
      <c r="B48" s="5"/>
      <c r="C48" s="5"/>
      <c r="D48" s="10"/>
    </row>
    <row r="49" spans="1:7" x14ac:dyDescent="0.2">
      <c r="A49" s="5"/>
      <c r="B49" s="5"/>
      <c r="C49" s="5"/>
      <c r="D49" s="10"/>
    </row>
    <row r="50" spans="1:7" x14ac:dyDescent="0.2">
      <c r="A50" s="5"/>
      <c r="B50" s="45" t="s">
        <v>6</v>
      </c>
      <c r="C50" s="46" t="s">
        <v>9</v>
      </c>
      <c r="D50" s="10"/>
    </row>
    <row r="51" spans="1:7" x14ac:dyDescent="0.2">
      <c r="A51" s="409"/>
      <c r="B51" s="409"/>
      <c r="C51" s="409"/>
      <c r="D51" s="409"/>
    </row>
    <row r="52" spans="1:7" x14ac:dyDescent="0.2">
      <c r="G52" s="126"/>
    </row>
  </sheetData>
  <mergeCells count="15">
    <mergeCell ref="A33:D33"/>
    <mergeCell ref="C4:D4"/>
    <mergeCell ref="B15:C15"/>
    <mergeCell ref="A42:D42"/>
    <mergeCell ref="A51:D51"/>
    <mergeCell ref="A6:D6"/>
    <mergeCell ref="B12:C12"/>
    <mergeCell ref="B13:C13"/>
    <mergeCell ref="A14:D14"/>
    <mergeCell ref="B7:C7"/>
    <mergeCell ref="C2:D2"/>
    <mergeCell ref="C3:D3"/>
    <mergeCell ref="G3:J3"/>
    <mergeCell ref="G4:J4"/>
    <mergeCell ref="A25:D25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E14" sqref="E14"/>
    </sheetView>
  </sheetViews>
  <sheetFormatPr defaultRowHeight="12.75" x14ac:dyDescent="0.2"/>
  <cols>
    <col min="1" max="3" width="12.140625" style="55" customWidth="1"/>
    <col min="4" max="4" width="40.7109375" style="55" customWidth="1"/>
    <col min="5" max="5" width="59.85546875" style="55" customWidth="1"/>
    <col min="6" max="16" width="13.7109375" style="55" customWidth="1"/>
    <col min="17" max="16384" width="9.140625" style="55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225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404" t="s">
        <v>285</v>
      </c>
      <c r="H2" s="404"/>
      <c r="I2" s="404"/>
      <c r="J2" s="404"/>
    </row>
    <row r="3" spans="1:16" ht="24.75" customHeight="1" x14ac:dyDescent="0.2">
      <c r="A3" s="1"/>
      <c r="B3" s="1"/>
      <c r="C3" s="1"/>
      <c r="D3" s="1"/>
      <c r="E3" s="1"/>
      <c r="F3" s="1"/>
      <c r="G3" s="404" t="s">
        <v>283</v>
      </c>
      <c r="H3" s="404"/>
      <c r="I3" s="404"/>
      <c r="J3" s="404"/>
    </row>
    <row r="4" spans="1:16" ht="28.15" customHeight="1" x14ac:dyDescent="0.2">
      <c r="A4" s="1"/>
      <c r="B4" s="1"/>
      <c r="C4" s="1"/>
      <c r="D4" s="1"/>
      <c r="E4" s="1"/>
      <c r="F4" s="1"/>
      <c r="G4" s="404" t="s">
        <v>199</v>
      </c>
      <c r="H4" s="404"/>
      <c r="I4" s="404"/>
      <c r="J4" s="404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418" t="s">
        <v>226</v>
      </c>
      <c r="B6" s="418"/>
      <c r="C6" s="418"/>
      <c r="D6" s="418"/>
      <c r="E6" s="418"/>
      <c r="F6" s="418"/>
      <c r="G6" s="418"/>
      <c r="H6" s="418"/>
      <c r="I6" s="418"/>
      <c r="J6" s="418"/>
      <c r="K6" s="218"/>
      <c r="L6" s="218"/>
      <c r="M6" s="218"/>
      <c r="N6" s="218"/>
      <c r="O6" s="218"/>
      <c r="P6" s="218"/>
    </row>
    <row r="7" spans="1:16" x14ac:dyDescent="0.2">
      <c r="A7" s="417" t="s">
        <v>288</v>
      </c>
      <c r="B7" s="417"/>
      <c r="C7" s="417"/>
      <c r="D7" s="417"/>
      <c r="E7" s="417"/>
      <c r="F7" s="417"/>
      <c r="G7" s="417"/>
      <c r="H7" s="417"/>
      <c r="I7" s="417"/>
      <c r="J7" s="417"/>
      <c r="K7" s="218"/>
      <c r="L7" s="218"/>
      <c r="M7" s="218"/>
      <c r="N7" s="218"/>
      <c r="O7" s="218"/>
      <c r="P7" s="218"/>
    </row>
    <row r="8" spans="1:16" x14ac:dyDescent="0.2">
      <c r="A8" s="378"/>
      <c r="B8" s="378"/>
      <c r="C8" s="417" t="s">
        <v>289</v>
      </c>
      <c r="D8" s="417"/>
      <c r="E8" s="417"/>
      <c r="F8" s="417"/>
      <c r="G8" s="417"/>
      <c r="H8" s="417"/>
      <c r="I8" s="378"/>
      <c r="J8" s="378"/>
      <c r="K8" s="219"/>
      <c r="L8" s="219"/>
      <c r="M8" s="219"/>
      <c r="N8" s="219"/>
      <c r="O8" s="219"/>
      <c r="P8" s="219"/>
    </row>
    <row r="9" spans="1:16" x14ac:dyDescent="0.2">
      <c r="A9" s="220" t="s">
        <v>7</v>
      </c>
      <c r="B9" s="221"/>
      <c r="C9" s="379"/>
      <c r="D9" s="379"/>
      <c r="E9" s="379"/>
      <c r="F9" s="379"/>
      <c r="G9" s="379"/>
      <c r="H9" s="379"/>
      <c r="I9" s="221"/>
      <c r="J9" s="221"/>
      <c r="K9" s="49"/>
      <c r="L9" s="49"/>
      <c r="M9" s="49"/>
      <c r="N9" s="49"/>
      <c r="O9" s="49"/>
      <c r="P9" s="49"/>
    </row>
    <row r="10" spans="1:16" ht="13.9" customHeight="1" x14ac:dyDescent="0.2">
      <c r="A10" s="222" t="s">
        <v>35</v>
      </c>
      <c r="B10" s="223"/>
      <c r="C10" s="223"/>
      <c r="D10" s="223"/>
      <c r="E10" s="223"/>
      <c r="F10" s="223"/>
      <c r="G10" s="223"/>
      <c r="H10" s="223"/>
      <c r="I10" s="223"/>
      <c r="J10" s="224" t="s">
        <v>36</v>
      </c>
    </row>
    <row r="11" spans="1:16" x14ac:dyDescent="0.2">
      <c r="A11" s="222"/>
      <c r="B11" s="223"/>
      <c r="C11" s="223"/>
      <c r="D11" s="223"/>
      <c r="E11" s="223"/>
      <c r="F11" s="223"/>
      <c r="G11" s="223"/>
      <c r="H11" s="223"/>
      <c r="I11" s="223"/>
      <c r="J11" s="223"/>
      <c r="P11" s="225"/>
    </row>
    <row r="12" spans="1:16" ht="122.45" customHeight="1" x14ac:dyDescent="0.2">
      <c r="A12" s="112" t="s">
        <v>37</v>
      </c>
      <c r="B12" s="112" t="s">
        <v>38</v>
      </c>
      <c r="C12" s="112" t="s">
        <v>39</v>
      </c>
      <c r="D12" s="112" t="s">
        <v>222</v>
      </c>
      <c r="E12" s="112" t="s">
        <v>227</v>
      </c>
      <c r="F12" s="112" t="s">
        <v>295</v>
      </c>
      <c r="G12" s="112" t="s">
        <v>294</v>
      </c>
      <c r="H12" s="112" t="s">
        <v>293</v>
      </c>
      <c r="I12" s="112" t="s">
        <v>292</v>
      </c>
      <c r="J12" s="112" t="s">
        <v>291</v>
      </c>
      <c r="P12" s="225"/>
    </row>
    <row r="13" spans="1:16" x14ac:dyDescent="0.2">
      <c r="A13" s="112">
        <v>1</v>
      </c>
      <c r="B13" s="112">
        <v>2</v>
      </c>
      <c r="C13" s="112">
        <v>3</v>
      </c>
      <c r="D13" s="112">
        <v>4</v>
      </c>
      <c r="E13" s="112">
        <v>5</v>
      </c>
      <c r="F13" s="112">
        <v>6</v>
      </c>
      <c r="G13" s="112">
        <v>7</v>
      </c>
      <c r="H13" s="112">
        <v>8</v>
      </c>
      <c r="I13" s="112">
        <v>9</v>
      </c>
      <c r="J13" s="112">
        <v>10</v>
      </c>
      <c r="P13" s="225"/>
    </row>
    <row r="14" spans="1:16" ht="78" customHeight="1" x14ac:dyDescent="0.2">
      <c r="A14" s="95" t="s">
        <v>96</v>
      </c>
      <c r="B14" s="112">
        <v>1021</v>
      </c>
      <c r="C14" s="226" t="s">
        <v>98</v>
      </c>
      <c r="D14" s="80" t="s">
        <v>99</v>
      </c>
      <c r="E14" s="112" t="s">
        <v>228</v>
      </c>
      <c r="F14" s="112">
        <v>2022</v>
      </c>
      <c r="G14" s="227">
        <v>20000000</v>
      </c>
      <c r="H14" s="227">
        <v>1000000</v>
      </c>
      <c r="I14" s="227">
        <v>1000000</v>
      </c>
      <c r="J14" s="112">
        <v>100</v>
      </c>
      <c r="P14" s="225"/>
    </row>
    <row r="15" spans="1:16" ht="25.5" x14ac:dyDescent="0.2">
      <c r="A15" s="95" t="s">
        <v>96</v>
      </c>
      <c r="B15" s="112">
        <v>1021</v>
      </c>
      <c r="C15" s="226" t="s">
        <v>98</v>
      </c>
      <c r="D15" s="80" t="s">
        <v>99</v>
      </c>
      <c r="E15" s="112" t="s">
        <v>280</v>
      </c>
      <c r="F15" s="112">
        <v>2023</v>
      </c>
      <c r="G15" s="227">
        <v>7000000</v>
      </c>
      <c r="H15" s="227">
        <v>7000000</v>
      </c>
      <c r="I15" s="227">
        <v>7000000</v>
      </c>
      <c r="J15" s="112">
        <v>100</v>
      </c>
      <c r="P15" s="225"/>
    </row>
    <row r="16" spans="1:16" ht="25.5" x14ac:dyDescent="0.2">
      <c r="A16" s="95" t="s">
        <v>96</v>
      </c>
      <c r="B16" s="112">
        <v>1021</v>
      </c>
      <c r="C16" s="226" t="s">
        <v>98</v>
      </c>
      <c r="D16" s="80" t="s">
        <v>99</v>
      </c>
      <c r="E16" s="112" t="s">
        <v>281</v>
      </c>
      <c r="F16" s="112">
        <v>2023</v>
      </c>
      <c r="G16" s="227">
        <v>1500000</v>
      </c>
      <c r="H16" s="227">
        <v>1500000</v>
      </c>
      <c r="I16" s="227">
        <v>1500000</v>
      </c>
      <c r="J16" s="112">
        <v>100</v>
      </c>
      <c r="P16" s="225"/>
    </row>
    <row r="17" spans="1:16" ht="25.5" x14ac:dyDescent="0.2">
      <c r="A17" s="95" t="s">
        <v>96</v>
      </c>
      <c r="B17" s="112">
        <v>1021</v>
      </c>
      <c r="C17" s="226" t="s">
        <v>98</v>
      </c>
      <c r="D17" s="80" t="s">
        <v>99</v>
      </c>
      <c r="E17" s="112" t="s">
        <v>282</v>
      </c>
      <c r="F17" s="112">
        <v>2023</v>
      </c>
      <c r="G17" s="227">
        <v>4500000</v>
      </c>
      <c r="H17" s="227">
        <v>4500000</v>
      </c>
      <c r="I17" s="227">
        <v>4500000</v>
      </c>
      <c r="J17" s="112">
        <v>100</v>
      </c>
      <c r="P17" s="225"/>
    </row>
    <row r="18" spans="1:16" x14ac:dyDescent="0.2">
      <c r="A18" s="112" t="s">
        <v>224</v>
      </c>
      <c r="B18" s="112" t="s">
        <v>224</v>
      </c>
      <c r="C18" s="112" t="s">
        <v>224</v>
      </c>
      <c r="D18" s="112" t="s">
        <v>168</v>
      </c>
      <c r="E18" s="112" t="s">
        <v>224</v>
      </c>
      <c r="F18" s="112" t="s">
        <v>224</v>
      </c>
      <c r="G18" s="112" t="s">
        <v>224</v>
      </c>
      <c r="H18" s="112" t="s">
        <v>223</v>
      </c>
      <c r="I18" s="112" t="s">
        <v>223</v>
      </c>
      <c r="J18" s="112" t="s">
        <v>224</v>
      </c>
      <c r="P18" s="225"/>
    </row>
    <row r="19" spans="1:16" x14ac:dyDescent="0.2">
      <c r="A19" s="228"/>
      <c r="B19" s="229"/>
      <c r="C19" s="229"/>
      <c r="D19" s="229"/>
      <c r="E19" s="229"/>
      <c r="F19" s="229"/>
      <c r="G19" s="229"/>
      <c r="H19" s="229"/>
      <c r="I19" s="229"/>
      <c r="J19" s="229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66" t="s">
        <v>6</v>
      </c>
      <c r="C21" s="1"/>
      <c r="D21" s="1"/>
      <c r="E21" s="1"/>
      <c r="F21" s="1"/>
      <c r="G21" s="1"/>
      <c r="H21" s="1"/>
      <c r="I21" s="66" t="s">
        <v>9</v>
      </c>
      <c r="J21" s="1"/>
    </row>
    <row r="25" spans="1:16" x14ac:dyDescent="0.2">
      <c r="G25" s="48"/>
    </row>
  </sheetData>
  <mergeCells count="6">
    <mergeCell ref="C8:H8"/>
    <mergeCell ref="G2:J2"/>
    <mergeCell ref="G4:J4"/>
    <mergeCell ref="A6:J6"/>
    <mergeCell ref="A7:J7"/>
    <mergeCell ref="G3:J3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zoomScaleNormal="100" workbookViewId="0">
      <selection activeCell="E13" sqref="E13"/>
    </sheetView>
  </sheetViews>
  <sheetFormatPr defaultRowHeight="12.75" x14ac:dyDescent="0.2"/>
  <cols>
    <col min="1" max="3" width="12.140625" style="55" customWidth="1"/>
    <col min="4" max="4" width="31.7109375" style="55" customWidth="1"/>
    <col min="5" max="5" width="41.28515625" style="55" customWidth="1"/>
    <col min="6" max="6" width="34.140625" style="55" customWidth="1"/>
    <col min="7" max="7" width="14.7109375" style="55" customWidth="1"/>
    <col min="8" max="8" width="14" style="55" customWidth="1"/>
    <col min="9" max="9" width="13.140625" style="55" customWidth="1"/>
    <col min="10" max="10" width="14.5703125" style="55" customWidth="1"/>
    <col min="11" max="11" width="11.85546875" style="55" customWidth="1"/>
    <col min="12" max="12" width="9.7109375" style="55" bestFit="1" customWidth="1"/>
    <col min="13" max="16384" width="9.140625" style="55"/>
  </cols>
  <sheetData>
    <row r="1" spans="1:11" x14ac:dyDescent="0.2">
      <c r="A1" s="1"/>
      <c r="B1" s="1"/>
      <c r="C1" s="1"/>
      <c r="D1" s="1"/>
      <c r="E1" s="1"/>
      <c r="G1" s="67" t="s">
        <v>235</v>
      </c>
      <c r="H1" s="68"/>
      <c r="I1" s="68"/>
      <c r="J1" s="68"/>
    </row>
    <row r="2" spans="1:11" s="69" customFormat="1" ht="13.5" customHeight="1" x14ac:dyDescent="0.2">
      <c r="D2" s="419"/>
      <c r="E2" s="420"/>
      <c r="F2" s="420"/>
      <c r="G2" s="421" t="s">
        <v>271</v>
      </c>
      <c r="H2" s="419"/>
      <c r="I2" s="419"/>
      <c r="J2" s="419"/>
    </row>
    <row r="3" spans="1:11" s="69" customFormat="1" ht="28.5" customHeight="1" x14ac:dyDescent="0.2">
      <c r="D3" s="361"/>
      <c r="E3" s="362"/>
      <c r="F3" s="362"/>
      <c r="G3" s="421" t="s">
        <v>255</v>
      </c>
      <c r="H3" s="423"/>
      <c r="I3" s="423"/>
      <c r="J3" s="423"/>
    </row>
    <row r="4" spans="1:11" s="69" customFormat="1" ht="26.25" customHeight="1" x14ac:dyDescent="0.2">
      <c r="D4" s="420"/>
      <c r="E4" s="420"/>
      <c r="F4" s="420"/>
      <c r="G4" s="422" t="s">
        <v>205</v>
      </c>
      <c r="H4" s="419"/>
      <c r="I4" s="419"/>
      <c r="J4" s="419"/>
    </row>
    <row r="5" spans="1:11" ht="15" customHeight="1" x14ac:dyDescent="0.2">
      <c r="A5" s="1"/>
      <c r="B5" s="1"/>
      <c r="C5" s="1"/>
      <c r="D5" s="404"/>
      <c r="E5" s="404"/>
      <c r="F5" s="404"/>
      <c r="G5" s="404"/>
      <c r="H5" s="404"/>
      <c r="I5" s="404"/>
      <c r="J5" s="404"/>
      <c r="K5" s="3"/>
    </row>
    <row r="6" spans="1:11" ht="17.25" customHeight="1" x14ac:dyDescent="0.2">
      <c r="A6" s="70"/>
      <c r="B6" s="70"/>
      <c r="C6" s="71"/>
      <c r="D6" s="418" t="s">
        <v>206</v>
      </c>
      <c r="E6" s="418"/>
      <c r="F6" s="418"/>
      <c r="G6" s="418"/>
      <c r="H6" s="418"/>
      <c r="I6" s="418"/>
      <c r="J6" s="70"/>
    </row>
    <row r="7" spans="1:11" ht="28.5" customHeight="1" x14ac:dyDescent="0.2">
      <c r="A7" s="70"/>
      <c r="B7" s="70"/>
      <c r="C7" s="384" t="s">
        <v>290</v>
      </c>
      <c r="D7" s="384"/>
      <c r="E7" s="384"/>
      <c r="F7" s="384"/>
      <c r="G7" s="384"/>
      <c r="H7" s="384"/>
      <c r="I7" s="376"/>
      <c r="J7" s="70"/>
    </row>
    <row r="8" spans="1:11" ht="15" x14ac:dyDescent="0.25">
      <c r="A8" s="232">
        <v>11512000000</v>
      </c>
      <c r="B8" s="70"/>
      <c r="C8" s="70"/>
      <c r="D8" s="429"/>
      <c r="E8" s="429"/>
      <c r="F8" s="429"/>
      <c r="G8" s="429"/>
      <c r="H8" s="70"/>
      <c r="I8" s="70"/>
      <c r="J8" s="70"/>
    </row>
    <row r="9" spans="1:11" x14ac:dyDescent="0.2">
      <c r="A9" s="233" t="s">
        <v>204</v>
      </c>
      <c r="B9" s="1"/>
      <c r="C9" s="1"/>
      <c r="D9" s="1"/>
      <c r="E9" s="7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72" t="s">
        <v>36</v>
      </c>
    </row>
    <row r="11" spans="1:11" ht="13.9" customHeight="1" x14ac:dyDescent="0.2">
      <c r="A11" s="430" t="s">
        <v>37</v>
      </c>
      <c r="B11" s="430" t="s">
        <v>38</v>
      </c>
      <c r="C11" s="430" t="s">
        <v>39</v>
      </c>
      <c r="D11" s="424" t="s">
        <v>40</v>
      </c>
      <c r="E11" s="424" t="s">
        <v>169</v>
      </c>
      <c r="F11" s="430" t="s">
        <v>170</v>
      </c>
      <c r="G11" s="432" t="s">
        <v>0</v>
      </c>
      <c r="H11" s="424" t="s">
        <v>1</v>
      </c>
      <c r="I11" s="426" t="s">
        <v>2</v>
      </c>
      <c r="J11" s="427"/>
    </row>
    <row r="12" spans="1:11" ht="99" customHeight="1" x14ac:dyDescent="0.2">
      <c r="A12" s="431"/>
      <c r="B12" s="431"/>
      <c r="C12" s="431"/>
      <c r="D12" s="425"/>
      <c r="E12" s="425"/>
      <c r="F12" s="431"/>
      <c r="G12" s="433"/>
      <c r="H12" s="425"/>
      <c r="I12" s="73" t="s">
        <v>3</v>
      </c>
      <c r="J12" s="73" t="s">
        <v>4</v>
      </c>
    </row>
    <row r="13" spans="1:11" x14ac:dyDescent="0.2">
      <c r="A13" s="74">
        <v>1</v>
      </c>
      <c r="B13" s="74">
        <v>2</v>
      </c>
      <c r="C13" s="74">
        <v>3</v>
      </c>
      <c r="D13" s="74">
        <v>4</v>
      </c>
      <c r="E13" s="74">
        <v>5</v>
      </c>
      <c r="F13" s="74">
        <v>6</v>
      </c>
      <c r="G13" s="75">
        <v>7</v>
      </c>
      <c r="H13" s="74">
        <v>8</v>
      </c>
      <c r="I13" s="74">
        <v>9</v>
      </c>
      <c r="J13" s="74">
        <v>10</v>
      </c>
    </row>
    <row r="14" spans="1:11" x14ac:dyDescent="0.2">
      <c r="A14" s="251" t="s">
        <v>47</v>
      </c>
      <c r="B14" s="248" t="s">
        <v>171</v>
      </c>
      <c r="C14" s="248" t="s">
        <v>171</v>
      </c>
      <c r="D14" s="248" t="s">
        <v>172</v>
      </c>
      <c r="E14" s="248" t="s">
        <v>171</v>
      </c>
      <c r="F14" s="248" t="s">
        <v>171</v>
      </c>
      <c r="G14" s="78">
        <f>H14+I14</f>
        <v>14019621.73</v>
      </c>
      <c r="H14" s="78">
        <f>SUM(H15:H20)</f>
        <v>13999621.73</v>
      </c>
      <c r="I14" s="78">
        <f>SUM(I15:I20)</f>
        <v>20000</v>
      </c>
      <c r="J14" s="78">
        <f>SUM(J15:J19)</f>
        <v>0</v>
      </c>
    </row>
    <row r="15" spans="1:11" ht="76.5" x14ac:dyDescent="0.2">
      <c r="A15" s="79" t="s">
        <v>51</v>
      </c>
      <c r="B15" s="64" t="s">
        <v>52</v>
      </c>
      <c r="C15" s="64" t="s">
        <v>53</v>
      </c>
      <c r="D15" s="80" t="s">
        <v>54</v>
      </c>
      <c r="E15" s="81" t="s">
        <v>173</v>
      </c>
      <c r="F15" s="81" t="s">
        <v>174</v>
      </c>
      <c r="G15" s="82">
        <f t="shared" ref="G15:G24" si="0">H15+I15</f>
        <v>12892624.73</v>
      </c>
      <c r="H15" s="83">
        <v>12872624.73</v>
      </c>
      <c r="I15" s="83">
        <v>20000</v>
      </c>
      <c r="J15" s="83"/>
    </row>
    <row r="16" spans="1:11" ht="38.25" x14ac:dyDescent="0.2">
      <c r="A16" s="84" t="s">
        <v>66</v>
      </c>
      <c r="B16" s="73" t="s">
        <v>179</v>
      </c>
      <c r="C16" s="73" t="s">
        <v>67</v>
      </c>
      <c r="D16" s="81" t="s">
        <v>68</v>
      </c>
      <c r="E16" s="85" t="s">
        <v>180</v>
      </c>
      <c r="F16" s="81" t="s">
        <v>181</v>
      </c>
      <c r="G16" s="82">
        <f t="shared" si="0"/>
        <v>40000</v>
      </c>
      <c r="H16" s="83">
        <v>40000</v>
      </c>
      <c r="I16" s="83"/>
      <c r="J16" s="83"/>
    </row>
    <row r="17" spans="1:11" ht="51" x14ac:dyDescent="0.2">
      <c r="A17" s="64" t="s">
        <v>74</v>
      </c>
      <c r="B17" s="73">
        <v>7680</v>
      </c>
      <c r="C17" s="65" t="s">
        <v>75</v>
      </c>
      <c r="D17" s="90" t="s">
        <v>76</v>
      </c>
      <c r="E17" s="81" t="s">
        <v>173</v>
      </c>
      <c r="F17" s="81" t="s">
        <v>174</v>
      </c>
      <c r="G17" s="82">
        <f t="shared" si="0"/>
        <v>14400</v>
      </c>
      <c r="H17" s="91">
        <v>14400</v>
      </c>
      <c r="I17" s="83"/>
      <c r="J17" s="83"/>
    </row>
    <row r="18" spans="1:11" ht="51" x14ac:dyDescent="0.2">
      <c r="A18" s="92" t="s">
        <v>77</v>
      </c>
      <c r="B18" s="73">
        <v>8110</v>
      </c>
      <c r="C18" s="93" t="s">
        <v>78</v>
      </c>
      <c r="D18" s="94" t="s">
        <v>79</v>
      </c>
      <c r="E18" s="94" t="s">
        <v>80</v>
      </c>
      <c r="F18" s="81" t="s">
        <v>174</v>
      </c>
      <c r="G18" s="82">
        <f t="shared" si="0"/>
        <v>587597</v>
      </c>
      <c r="H18" s="89">
        <v>587597</v>
      </c>
      <c r="I18" s="83"/>
      <c r="J18" s="83"/>
    </row>
    <row r="19" spans="1:11" ht="60" customHeight="1" x14ac:dyDescent="0.2">
      <c r="A19" s="92" t="s">
        <v>81</v>
      </c>
      <c r="B19" s="64">
        <v>8240</v>
      </c>
      <c r="C19" s="93" t="s">
        <v>82</v>
      </c>
      <c r="D19" s="94" t="s">
        <v>83</v>
      </c>
      <c r="E19" s="94" t="s">
        <v>84</v>
      </c>
      <c r="F19" s="81" t="s">
        <v>185</v>
      </c>
      <c r="G19" s="82">
        <f t="shared" si="0"/>
        <v>50000</v>
      </c>
      <c r="H19" s="83">
        <v>50000</v>
      </c>
      <c r="I19" s="83"/>
      <c r="J19" s="83"/>
      <c r="K19" s="88"/>
    </row>
    <row r="20" spans="1:11" ht="51" x14ac:dyDescent="0.2">
      <c r="A20" s="79" t="s">
        <v>239</v>
      </c>
      <c r="B20" s="366">
        <v>9800</v>
      </c>
      <c r="C20" s="64" t="s">
        <v>55</v>
      </c>
      <c r="D20" s="368" t="s">
        <v>241</v>
      </c>
      <c r="E20" s="85"/>
      <c r="F20" s="81"/>
      <c r="G20" s="82">
        <f t="shared" si="0"/>
        <v>435000</v>
      </c>
      <c r="H20" s="83">
        <v>435000</v>
      </c>
      <c r="I20" s="83"/>
      <c r="J20" s="83"/>
    </row>
    <row r="21" spans="1:11" ht="51" x14ac:dyDescent="0.2">
      <c r="A21" s="64"/>
      <c r="B21" s="366"/>
      <c r="C21" s="65"/>
      <c r="D21" s="90" t="s">
        <v>277</v>
      </c>
      <c r="E21" s="368" t="s">
        <v>242</v>
      </c>
      <c r="F21" s="81" t="s">
        <v>176</v>
      </c>
      <c r="G21" s="82">
        <f t="shared" si="0"/>
        <v>60000</v>
      </c>
      <c r="H21" s="91">
        <v>60000</v>
      </c>
      <c r="I21" s="83"/>
      <c r="J21" s="83"/>
    </row>
    <row r="22" spans="1:11" ht="51" x14ac:dyDescent="0.2">
      <c r="A22" s="64"/>
      <c r="B22" s="366"/>
      <c r="C22" s="65"/>
      <c r="D22" s="90" t="s">
        <v>243</v>
      </c>
      <c r="E22" s="81" t="s">
        <v>173</v>
      </c>
      <c r="F22" s="81" t="s">
        <v>174</v>
      </c>
      <c r="G22" s="82">
        <f t="shared" si="0"/>
        <v>100000</v>
      </c>
      <c r="H22" s="91">
        <v>100000</v>
      </c>
      <c r="I22" s="83"/>
      <c r="J22" s="83"/>
    </row>
    <row r="23" spans="1:11" ht="51" x14ac:dyDescent="0.2">
      <c r="A23" s="92"/>
      <c r="B23" s="366"/>
      <c r="C23" s="93"/>
      <c r="D23" s="94" t="s">
        <v>273</v>
      </c>
      <c r="E23" s="81" t="s">
        <v>173</v>
      </c>
      <c r="F23" s="81" t="s">
        <v>274</v>
      </c>
      <c r="G23" s="82">
        <f t="shared" si="0"/>
        <v>25000</v>
      </c>
      <c r="H23" s="89">
        <v>25000</v>
      </c>
      <c r="I23" s="83"/>
      <c r="J23" s="83"/>
    </row>
    <row r="24" spans="1:11" ht="75.75" customHeight="1" x14ac:dyDescent="0.2">
      <c r="A24" s="92"/>
      <c r="B24" s="64"/>
      <c r="C24" s="93"/>
      <c r="D24" s="94" t="s">
        <v>276</v>
      </c>
      <c r="E24" s="81" t="s">
        <v>173</v>
      </c>
      <c r="F24" s="81" t="s">
        <v>275</v>
      </c>
      <c r="G24" s="82">
        <f t="shared" si="0"/>
        <v>250000</v>
      </c>
      <c r="H24" s="83">
        <v>250000</v>
      </c>
      <c r="I24" s="83"/>
      <c r="J24" s="83"/>
      <c r="K24" s="88"/>
    </row>
    <row r="25" spans="1:11" s="88" customFormat="1" ht="39.75" customHeight="1" x14ac:dyDescent="0.2">
      <c r="A25" s="247" t="s">
        <v>85</v>
      </c>
      <c r="B25" s="248" t="s">
        <v>171</v>
      </c>
      <c r="C25" s="249" t="s">
        <v>171</v>
      </c>
      <c r="D25" s="248" t="s">
        <v>186</v>
      </c>
      <c r="E25" s="248" t="s">
        <v>171</v>
      </c>
      <c r="F25" s="248" t="s">
        <v>171</v>
      </c>
      <c r="G25" s="238">
        <f>H25+I25</f>
        <v>60212416.869999997</v>
      </c>
      <c r="H25" s="239">
        <f>SUM(H26:H35)</f>
        <v>44855616.869999997</v>
      </c>
      <c r="I25" s="239">
        <f>SUM(I26:I35)</f>
        <v>15356800</v>
      </c>
      <c r="J25" s="239">
        <f>SUM(J26:J35)</f>
        <v>14000000</v>
      </c>
    </row>
    <row r="26" spans="1:11" s="97" customFormat="1" ht="51" x14ac:dyDescent="0.2">
      <c r="A26" s="79" t="s">
        <v>187</v>
      </c>
      <c r="B26" s="64" t="s">
        <v>90</v>
      </c>
      <c r="C26" s="64" t="s">
        <v>53</v>
      </c>
      <c r="D26" s="81" t="s">
        <v>91</v>
      </c>
      <c r="E26" s="81" t="s">
        <v>188</v>
      </c>
      <c r="F26" s="81" t="s">
        <v>174</v>
      </c>
      <c r="G26" s="82">
        <f>H26+I26</f>
        <v>3150100</v>
      </c>
      <c r="H26" s="96">
        <v>3150100</v>
      </c>
      <c r="I26" s="83"/>
      <c r="J26" s="83"/>
    </row>
    <row r="27" spans="1:11" ht="51" x14ac:dyDescent="0.2">
      <c r="A27" s="79" t="s">
        <v>92</v>
      </c>
      <c r="B27" s="73">
        <v>1010</v>
      </c>
      <c r="C27" s="64" t="s">
        <v>94</v>
      </c>
      <c r="D27" s="81" t="s">
        <v>95</v>
      </c>
      <c r="E27" s="81" t="s">
        <v>188</v>
      </c>
      <c r="F27" s="81" t="s">
        <v>174</v>
      </c>
      <c r="G27" s="82">
        <f t="shared" ref="G27:G35" si="1">H27+I27</f>
        <v>14713100</v>
      </c>
      <c r="H27" s="96">
        <v>14109100</v>
      </c>
      <c r="I27" s="83">
        <v>604000</v>
      </c>
      <c r="J27" s="83"/>
      <c r="K27" s="98" t="s">
        <v>171</v>
      </c>
    </row>
    <row r="28" spans="1:11" ht="51" x14ac:dyDescent="0.2">
      <c r="A28" s="84" t="s">
        <v>96</v>
      </c>
      <c r="B28" s="73" t="s">
        <v>97</v>
      </c>
      <c r="C28" s="73" t="s">
        <v>98</v>
      </c>
      <c r="D28" s="81" t="s">
        <v>99</v>
      </c>
      <c r="E28" s="81" t="s">
        <v>188</v>
      </c>
      <c r="F28" s="81" t="s">
        <v>174</v>
      </c>
      <c r="G28" s="82">
        <f t="shared" si="1"/>
        <v>30602881.369999997</v>
      </c>
      <c r="H28" s="96">
        <v>15981881.369999999</v>
      </c>
      <c r="I28" s="83">
        <v>14621000</v>
      </c>
      <c r="J28" s="83">
        <v>14000000</v>
      </c>
      <c r="K28" s="99"/>
    </row>
    <row r="29" spans="1:11" ht="51" x14ac:dyDescent="0.2">
      <c r="A29" s="79" t="s">
        <v>102</v>
      </c>
      <c r="B29" s="73">
        <v>1070</v>
      </c>
      <c r="C29" s="64" t="s">
        <v>103</v>
      </c>
      <c r="D29" s="80" t="s">
        <v>189</v>
      </c>
      <c r="E29" s="81" t="s">
        <v>188</v>
      </c>
      <c r="F29" s="81" t="s">
        <v>174</v>
      </c>
      <c r="G29" s="82">
        <f t="shared" si="1"/>
        <v>4835900</v>
      </c>
      <c r="H29" s="83">
        <v>4750900</v>
      </c>
      <c r="I29" s="83">
        <v>85000</v>
      </c>
      <c r="J29" s="83"/>
    </row>
    <row r="30" spans="1:11" ht="51" x14ac:dyDescent="0.2">
      <c r="A30" s="79" t="s">
        <v>105</v>
      </c>
      <c r="B30" s="73">
        <v>1080</v>
      </c>
      <c r="C30" s="64" t="s">
        <v>103</v>
      </c>
      <c r="D30" s="80" t="s">
        <v>190</v>
      </c>
      <c r="E30" s="81" t="s">
        <v>188</v>
      </c>
      <c r="F30" s="81" t="s">
        <v>174</v>
      </c>
      <c r="G30" s="82">
        <f t="shared" si="1"/>
        <v>3310935.5</v>
      </c>
      <c r="H30" s="83">
        <v>3264135.5</v>
      </c>
      <c r="I30" s="83">
        <v>46800</v>
      </c>
      <c r="J30" s="83"/>
    </row>
    <row r="31" spans="1:11" ht="51" x14ac:dyDescent="0.2">
      <c r="A31" s="79" t="s">
        <v>108</v>
      </c>
      <c r="B31" s="73">
        <v>1142</v>
      </c>
      <c r="C31" s="101" t="s">
        <v>110</v>
      </c>
      <c r="D31" s="367" t="s">
        <v>111</v>
      </c>
      <c r="E31" s="81" t="s">
        <v>188</v>
      </c>
      <c r="F31" s="81" t="s">
        <v>174</v>
      </c>
      <c r="G31" s="82">
        <f t="shared" si="1"/>
        <v>20000</v>
      </c>
      <c r="H31" s="83">
        <v>20000</v>
      </c>
      <c r="I31" s="100"/>
      <c r="J31" s="100"/>
    </row>
    <row r="32" spans="1:11" ht="51" x14ac:dyDescent="0.2">
      <c r="A32" s="147" t="s">
        <v>112</v>
      </c>
      <c r="B32" s="147" t="s">
        <v>113</v>
      </c>
      <c r="C32" s="148" t="s">
        <v>110</v>
      </c>
      <c r="D32" s="149" t="s">
        <v>114</v>
      </c>
      <c r="E32" s="81" t="s">
        <v>188</v>
      </c>
      <c r="F32" s="81" t="s">
        <v>174</v>
      </c>
      <c r="G32" s="82">
        <f t="shared" si="1"/>
        <v>1089700</v>
      </c>
      <c r="H32" s="151">
        <v>1089700</v>
      </c>
      <c r="I32" s="100"/>
      <c r="J32" s="100"/>
    </row>
    <row r="33" spans="1:11" ht="63.75" x14ac:dyDescent="0.2">
      <c r="A33" s="147" t="s">
        <v>115</v>
      </c>
      <c r="B33" s="147" t="s">
        <v>116</v>
      </c>
      <c r="C33" s="148" t="s">
        <v>110</v>
      </c>
      <c r="D33" s="149" t="s">
        <v>117</v>
      </c>
      <c r="E33" s="81" t="s">
        <v>188</v>
      </c>
      <c r="F33" s="81" t="s">
        <v>174</v>
      </c>
      <c r="G33" s="82">
        <f t="shared" si="1"/>
        <v>135200</v>
      </c>
      <c r="H33" s="151">
        <v>135200</v>
      </c>
      <c r="I33" s="100"/>
      <c r="J33" s="100"/>
    </row>
    <row r="34" spans="1:11" ht="51" x14ac:dyDescent="0.2">
      <c r="A34" s="84" t="s">
        <v>118</v>
      </c>
      <c r="B34" s="73" t="s">
        <v>119</v>
      </c>
      <c r="C34" s="73" t="s">
        <v>120</v>
      </c>
      <c r="D34" s="81" t="s">
        <v>121</v>
      </c>
      <c r="E34" s="81" t="s">
        <v>191</v>
      </c>
      <c r="F34" s="81" t="s">
        <v>174</v>
      </c>
      <c r="G34" s="82">
        <f t="shared" si="1"/>
        <v>602000</v>
      </c>
      <c r="H34" s="83">
        <v>602000</v>
      </c>
      <c r="I34" s="83"/>
      <c r="J34" s="83"/>
    </row>
    <row r="35" spans="1:11" ht="51" x14ac:dyDescent="0.2">
      <c r="A35" s="79" t="s">
        <v>122</v>
      </c>
      <c r="B35" s="73">
        <v>4060</v>
      </c>
      <c r="C35" s="64" t="s">
        <v>124</v>
      </c>
      <c r="D35" s="80" t="s">
        <v>192</v>
      </c>
      <c r="E35" s="81" t="s">
        <v>191</v>
      </c>
      <c r="F35" s="81" t="s">
        <v>174</v>
      </c>
      <c r="G35" s="82">
        <f t="shared" si="1"/>
        <v>1752600</v>
      </c>
      <c r="H35" s="87">
        <v>1752600</v>
      </c>
      <c r="I35" s="87"/>
      <c r="J35" s="83"/>
    </row>
    <row r="36" spans="1:11" ht="38.25" x14ac:dyDescent="0.2">
      <c r="A36" s="242" t="s">
        <v>126</v>
      </c>
      <c r="B36" s="243"/>
      <c r="C36" s="250"/>
      <c r="D36" s="245" t="s">
        <v>127</v>
      </c>
      <c r="E36" s="246"/>
      <c r="F36" s="246"/>
      <c r="G36" s="103">
        <f>H36+I36</f>
        <v>9082275</v>
      </c>
      <c r="H36" s="240">
        <f>H37+H38+H39+H40+H41+H42+H43+H44+H45+H46+H47+H48</f>
        <v>9067275</v>
      </c>
      <c r="I36" s="240">
        <f>I37+I38+I39+I40+I41+I42+I43+I44+I45+I46+I47+I48</f>
        <v>15000</v>
      </c>
      <c r="J36" s="241"/>
    </row>
    <row r="37" spans="1:11" ht="51" x14ac:dyDescent="0.2">
      <c r="A37" s="104" t="s">
        <v>128</v>
      </c>
      <c r="B37" s="104" t="s">
        <v>90</v>
      </c>
      <c r="C37" s="105" t="s">
        <v>53</v>
      </c>
      <c r="D37" s="106" t="s">
        <v>91</v>
      </c>
      <c r="E37" s="107" t="s">
        <v>173</v>
      </c>
      <c r="F37" s="107" t="s">
        <v>174</v>
      </c>
      <c r="G37" s="108">
        <f>H37+I37</f>
        <v>1932700</v>
      </c>
      <c r="H37" s="109">
        <v>1932700</v>
      </c>
      <c r="I37" s="110"/>
      <c r="J37" s="111"/>
    </row>
    <row r="38" spans="1:11" ht="51" x14ac:dyDescent="0.2">
      <c r="A38" s="104" t="s">
        <v>129</v>
      </c>
      <c r="B38" s="112">
        <v>2020</v>
      </c>
      <c r="C38" s="105" t="s">
        <v>59</v>
      </c>
      <c r="D38" s="106" t="s">
        <v>60</v>
      </c>
      <c r="E38" s="107" t="s">
        <v>175</v>
      </c>
      <c r="F38" s="113" t="s">
        <v>176</v>
      </c>
      <c r="G38" s="108">
        <f t="shared" ref="G38:G48" si="2">H38+I38</f>
        <v>2794800</v>
      </c>
      <c r="H38" s="114">
        <v>2794800</v>
      </c>
      <c r="I38" s="110"/>
      <c r="J38" s="111"/>
      <c r="K38" s="88"/>
    </row>
    <row r="39" spans="1:11" ht="63.75" x14ac:dyDescent="0.2">
      <c r="A39" s="104" t="s">
        <v>130</v>
      </c>
      <c r="B39" s="104" t="s">
        <v>131</v>
      </c>
      <c r="C39" s="105" t="s">
        <v>61</v>
      </c>
      <c r="D39" s="106" t="s">
        <v>62</v>
      </c>
      <c r="E39" s="113" t="s">
        <v>177</v>
      </c>
      <c r="F39" s="113" t="s">
        <v>178</v>
      </c>
      <c r="G39" s="108">
        <f t="shared" si="2"/>
        <v>1428000</v>
      </c>
      <c r="H39" s="115">
        <v>1428000</v>
      </c>
      <c r="I39" s="111"/>
      <c r="J39" s="111"/>
    </row>
    <row r="40" spans="1:11" ht="38.25" x14ac:dyDescent="0.2">
      <c r="A40" s="104" t="s">
        <v>132</v>
      </c>
      <c r="B40" s="112">
        <v>3031</v>
      </c>
      <c r="C40" s="105" t="s">
        <v>134</v>
      </c>
      <c r="D40" s="106" t="s">
        <v>135</v>
      </c>
      <c r="E40" s="113" t="s">
        <v>193</v>
      </c>
      <c r="F40" s="113" t="s">
        <v>183</v>
      </c>
      <c r="G40" s="108">
        <f t="shared" si="2"/>
        <v>0</v>
      </c>
      <c r="H40" s="116">
        <v>0</v>
      </c>
      <c r="I40" s="111"/>
      <c r="J40" s="111"/>
    </row>
    <row r="41" spans="1:11" ht="48.75" customHeight="1" x14ac:dyDescent="0.2">
      <c r="A41" s="104" t="s">
        <v>136</v>
      </c>
      <c r="B41" s="112">
        <v>3032</v>
      </c>
      <c r="C41" s="105" t="s">
        <v>64</v>
      </c>
      <c r="D41" s="106" t="s">
        <v>65</v>
      </c>
      <c r="E41" s="113" t="s">
        <v>193</v>
      </c>
      <c r="F41" s="113" t="s">
        <v>183</v>
      </c>
      <c r="G41" s="108">
        <f t="shared" si="2"/>
        <v>3600</v>
      </c>
      <c r="H41" s="116">
        <v>3600</v>
      </c>
      <c r="I41" s="111"/>
      <c r="J41" s="111"/>
    </row>
    <row r="42" spans="1:11" ht="76.5" x14ac:dyDescent="0.2">
      <c r="A42" s="104" t="s">
        <v>138</v>
      </c>
      <c r="B42" s="104">
        <v>3104</v>
      </c>
      <c r="C42" s="105" t="s">
        <v>140</v>
      </c>
      <c r="D42" s="106" t="s">
        <v>63</v>
      </c>
      <c r="E42" s="107" t="s">
        <v>173</v>
      </c>
      <c r="F42" s="113" t="s">
        <v>174</v>
      </c>
      <c r="G42" s="108">
        <f t="shared" si="2"/>
        <v>2054675</v>
      </c>
      <c r="H42" s="114">
        <v>2039675</v>
      </c>
      <c r="I42" s="114">
        <v>15000</v>
      </c>
      <c r="J42" s="111"/>
    </row>
    <row r="43" spans="1:11" ht="104.25" customHeight="1" x14ac:dyDescent="0.2">
      <c r="A43" s="104" t="s">
        <v>141</v>
      </c>
      <c r="B43" s="104">
        <v>3160</v>
      </c>
      <c r="C43" s="105" t="s">
        <v>93</v>
      </c>
      <c r="D43" s="106" t="s">
        <v>69</v>
      </c>
      <c r="E43" s="117" t="s">
        <v>182</v>
      </c>
      <c r="F43" s="113" t="s">
        <v>183</v>
      </c>
      <c r="G43" s="108">
        <f t="shared" si="2"/>
        <v>48500</v>
      </c>
      <c r="H43" s="116">
        <v>48500</v>
      </c>
      <c r="I43" s="111">
        <v>0</v>
      </c>
      <c r="J43" s="111"/>
    </row>
    <row r="44" spans="1:11" ht="76.5" customHeight="1" x14ac:dyDescent="0.2">
      <c r="A44" s="236" t="s">
        <v>272</v>
      </c>
      <c r="B44" s="118">
        <v>3230</v>
      </c>
      <c r="C44" s="119">
        <v>1070</v>
      </c>
      <c r="D44" s="62" t="s">
        <v>144</v>
      </c>
      <c r="E44" s="371" t="s">
        <v>194</v>
      </c>
      <c r="F44" s="113" t="s">
        <v>195</v>
      </c>
      <c r="G44" s="108">
        <f t="shared" si="2"/>
        <v>90000</v>
      </c>
      <c r="H44" s="63">
        <v>90000</v>
      </c>
      <c r="I44" s="111"/>
      <c r="J44" s="111"/>
      <c r="K44" s="88"/>
    </row>
    <row r="45" spans="1:11" ht="53.25" customHeight="1" x14ac:dyDescent="0.2">
      <c r="A45" s="236" t="s">
        <v>143</v>
      </c>
      <c r="B45" s="118">
        <v>3210</v>
      </c>
      <c r="C45" s="119">
        <v>1050</v>
      </c>
      <c r="D45" s="62" t="s">
        <v>250</v>
      </c>
      <c r="E45" s="370" t="s">
        <v>173</v>
      </c>
      <c r="F45" s="113" t="s">
        <v>174</v>
      </c>
      <c r="G45" s="108">
        <f t="shared" si="2"/>
        <v>50000</v>
      </c>
      <c r="H45" s="63">
        <v>50000</v>
      </c>
      <c r="I45" s="111"/>
      <c r="J45" s="111"/>
      <c r="K45" s="88"/>
    </row>
    <row r="46" spans="1:11" ht="114" customHeight="1" x14ac:dyDescent="0.2">
      <c r="A46" s="104" t="s">
        <v>145</v>
      </c>
      <c r="B46" s="104">
        <v>3242</v>
      </c>
      <c r="C46" s="105" t="s">
        <v>70</v>
      </c>
      <c r="D46" s="106" t="s">
        <v>71</v>
      </c>
      <c r="E46" s="113" t="s">
        <v>196</v>
      </c>
      <c r="F46" s="113" t="s">
        <v>174</v>
      </c>
      <c r="G46" s="108">
        <f t="shared" si="2"/>
        <v>130400</v>
      </c>
      <c r="H46" s="116">
        <v>130400</v>
      </c>
      <c r="I46" s="111"/>
      <c r="J46" s="111"/>
      <c r="K46" s="48"/>
    </row>
    <row r="47" spans="1:11" ht="51" x14ac:dyDescent="0.2">
      <c r="A47" s="104" t="s">
        <v>145</v>
      </c>
      <c r="B47" s="104">
        <v>3242</v>
      </c>
      <c r="C47" s="105" t="s">
        <v>70</v>
      </c>
      <c r="D47" s="106" t="s">
        <v>71</v>
      </c>
      <c r="E47" s="113" t="s">
        <v>197</v>
      </c>
      <c r="F47" s="113" t="s">
        <v>174</v>
      </c>
      <c r="G47" s="108">
        <f t="shared" si="2"/>
        <v>141300</v>
      </c>
      <c r="H47" s="116">
        <v>141300</v>
      </c>
      <c r="I47" s="111"/>
      <c r="J47" s="111"/>
    </row>
    <row r="48" spans="1:11" ht="51" x14ac:dyDescent="0.2">
      <c r="A48" s="104" t="s">
        <v>145</v>
      </c>
      <c r="B48" s="104">
        <v>3242</v>
      </c>
      <c r="C48" s="105" t="s">
        <v>70</v>
      </c>
      <c r="D48" s="106" t="s">
        <v>71</v>
      </c>
      <c r="E48" s="107" t="s">
        <v>184</v>
      </c>
      <c r="F48" s="113" t="s">
        <v>174</v>
      </c>
      <c r="G48" s="108">
        <f t="shared" si="2"/>
        <v>408300</v>
      </c>
      <c r="H48" s="116">
        <v>408300</v>
      </c>
      <c r="I48" s="111"/>
      <c r="J48" s="111"/>
    </row>
    <row r="49" spans="1:11" ht="38.25" x14ac:dyDescent="0.2">
      <c r="A49" s="242">
        <v>1500000</v>
      </c>
      <c r="B49" s="243"/>
      <c r="C49" s="244"/>
      <c r="D49" s="245" t="s">
        <v>147</v>
      </c>
      <c r="E49" s="246"/>
      <c r="F49" s="246"/>
      <c r="G49" s="103">
        <f>H49+I49</f>
        <v>17242466</v>
      </c>
      <c r="H49" s="240">
        <f>H50+H51+H52+H53+H54+H55+H56+H57</f>
        <v>8807466</v>
      </c>
      <c r="I49" s="240">
        <f t="shared" ref="I49:J49" si="3">I50+I51+I52+I53+I54+I55+I56+I57</f>
        <v>8435000</v>
      </c>
      <c r="J49" s="240">
        <f t="shared" si="3"/>
        <v>8341600</v>
      </c>
    </row>
    <row r="50" spans="1:11" ht="51" x14ac:dyDescent="0.2">
      <c r="A50" s="104">
        <v>1510160</v>
      </c>
      <c r="B50" s="104" t="s">
        <v>90</v>
      </c>
      <c r="C50" s="105" t="s">
        <v>53</v>
      </c>
      <c r="D50" s="106" t="s">
        <v>91</v>
      </c>
      <c r="E50" s="107" t="s">
        <v>173</v>
      </c>
      <c r="F50" s="107" t="s">
        <v>174</v>
      </c>
      <c r="G50" s="108">
        <f>H50+I50</f>
        <v>3142300</v>
      </c>
      <c r="H50" s="109">
        <v>3142300</v>
      </c>
      <c r="I50" s="110"/>
      <c r="J50" s="111"/>
    </row>
    <row r="51" spans="1:11" ht="51" x14ac:dyDescent="0.2">
      <c r="A51" s="104">
        <v>1510180</v>
      </c>
      <c r="B51" s="104" t="s">
        <v>55</v>
      </c>
      <c r="C51" s="105" t="s">
        <v>56</v>
      </c>
      <c r="D51" s="106" t="s">
        <v>57</v>
      </c>
      <c r="E51" s="107" t="s">
        <v>173</v>
      </c>
      <c r="F51" s="107" t="s">
        <v>174</v>
      </c>
      <c r="G51" s="108">
        <f t="shared" ref="G51:G57" si="4">H51+I51</f>
        <v>1716000</v>
      </c>
      <c r="H51" s="109">
        <v>1716000</v>
      </c>
      <c r="I51" s="110"/>
      <c r="J51" s="111"/>
    </row>
    <row r="52" spans="1:11" ht="51" x14ac:dyDescent="0.2">
      <c r="A52" s="104">
        <v>1516030</v>
      </c>
      <c r="B52" s="104" t="s">
        <v>148</v>
      </c>
      <c r="C52" s="105" t="s">
        <v>72</v>
      </c>
      <c r="D52" s="106" t="s">
        <v>73</v>
      </c>
      <c r="E52" s="107" t="s">
        <v>173</v>
      </c>
      <c r="F52" s="107" t="s">
        <v>174</v>
      </c>
      <c r="G52" s="108">
        <f t="shared" si="4"/>
        <v>1303200</v>
      </c>
      <c r="H52" s="109">
        <v>1228200</v>
      </c>
      <c r="I52" s="109">
        <v>75000</v>
      </c>
      <c r="J52" s="111"/>
    </row>
    <row r="53" spans="1:11" ht="102" x14ac:dyDescent="0.2">
      <c r="A53" s="104">
        <v>1516071</v>
      </c>
      <c r="B53" s="104">
        <v>6071</v>
      </c>
      <c r="C53" s="105" t="s">
        <v>258</v>
      </c>
      <c r="D53" s="106" t="s">
        <v>257</v>
      </c>
      <c r="E53" s="107" t="s">
        <v>173</v>
      </c>
      <c r="F53" s="107" t="s">
        <v>174</v>
      </c>
      <c r="G53" s="108">
        <f t="shared" si="4"/>
        <v>37966</v>
      </c>
      <c r="H53" s="109">
        <v>37966</v>
      </c>
      <c r="I53" s="109"/>
      <c r="J53" s="111"/>
    </row>
    <row r="54" spans="1:11" ht="51" x14ac:dyDescent="0.2">
      <c r="A54" s="157">
        <v>1517350</v>
      </c>
      <c r="B54" s="157" t="s">
        <v>149</v>
      </c>
      <c r="C54" s="177" t="s">
        <v>150</v>
      </c>
      <c r="D54" s="154" t="s">
        <v>151</v>
      </c>
      <c r="E54" s="107" t="s">
        <v>173</v>
      </c>
      <c r="F54" s="107" t="s">
        <v>174</v>
      </c>
      <c r="G54" s="108">
        <f t="shared" si="4"/>
        <v>450000</v>
      </c>
      <c r="H54" s="156"/>
      <c r="I54" s="156">
        <v>450000</v>
      </c>
      <c r="J54" s="156">
        <v>450000</v>
      </c>
    </row>
    <row r="55" spans="1:11" ht="51" x14ac:dyDescent="0.2">
      <c r="A55" s="104">
        <v>1517461</v>
      </c>
      <c r="B55" s="112">
        <v>7461</v>
      </c>
      <c r="C55" s="105" t="s">
        <v>153</v>
      </c>
      <c r="D55" s="106" t="s">
        <v>154</v>
      </c>
      <c r="E55" s="107" t="s">
        <v>173</v>
      </c>
      <c r="F55" s="107" t="s">
        <v>174</v>
      </c>
      <c r="G55" s="108">
        <f t="shared" si="4"/>
        <v>4400000</v>
      </c>
      <c r="H55" s="109">
        <v>2400000</v>
      </c>
      <c r="I55" s="110">
        <v>2000000</v>
      </c>
      <c r="J55" s="111">
        <v>2000000</v>
      </c>
    </row>
    <row r="56" spans="1:11" ht="51" x14ac:dyDescent="0.2">
      <c r="A56" s="104">
        <v>1517693</v>
      </c>
      <c r="B56" s="112">
        <v>7693</v>
      </c>
      <c r="C56" s="105" t="s">
        <v>75</v>
      </c>
      <c r="D56" s="106" t="s">
        <v>251</v>
      </c>
      <c r="E56" s="107" t="s">
        <v>173</v>
      </c>
      <c r="F56" s="107" t="s">
        <v>274</v>
      </c>
      <c r="G56" s="108">
        <f t="shared" si="4"/>
        <v>6174600</v>
      </c>
      <c r="H56" s="109">
        <v>283000</v>
      </c>
      <c r="I56" s="110">
        <v>5891600</v>
      </c>
      <c r="J56" s="111">
        <v>5891600</v>
      </c>
      <c r="K56" s="88"/>
    </row>
    <row r="57" spans="1:11" ht="51" x14ac:dyDescent="0.2">
      <c r="A57" s="104">
        <v>1518340</v>
      </c>
      <c r="B57" s="112">
        <v>8340</v>
      </c>
      <c r="C57" s="105" t="s">
        <v>156</v>
      </c>
      <c r="D57" s="106" t="s">
        <v>157</v>
      </c>
      <c r="E57" s="113" t="s">
        <v>198</v>
      </c>
      <c r="F57" s="113" t="s">
        <v>176</v>
      </c>
      <c r="G57" s="108">
        <f t="shared" si="4"/>
        <v>18400</v>
      </c>
      <c r="H57" s="109"/>
      <c r="I57" s="110">
        <v>18400</v>
      </c>
      <c r="J57" s="111"/>
      <c r="K57" s="88"/>
    </row>
    <row r="58" spans="1:11" ht="25.5" x14ac:dyDescent="0.2">
      <c r="A58" s="247">
        <v>3700000</v>
      </c>
      <c r="B58" s="248" t="s">
        <v>171</v>
      </c>
      <c r="C58" s="249" t="s">
        <v>171</v>
      </c>
      <c r="D58" s="248" t="s">
        <v>159</v>
      </c>
      <c r="E58" s="248" t="s">
        <v>171</v>
      </c>
      <c r="F58" s="248" t="s">
        <v>171</v>
      </c>
      <c r="G58" s="78">
        <f>G59+G60+G61</f>
        <v>2404040</v>
      </c>
      <c r="H58" s="239">
        <f>H59+H60+H61</f>
        <v>2404040</v>
      </c>
      <c r="I58" s="239">
        <f>I59+I60+I61</f>
        <v>0</v>
      </c>
      <c r="J58" s="239">
        <v>0</v>
      </c>
    </row>
    <row r="59" spans="1:11" s="97" customFormat="1" ht="51" x14ac:dyDescent="0.2">
      <c r="A59" s="79">
        <v>37110160</v>
      </c>
      <c r="B59" s="64" t="s">
        <v>90</v>
      </c>
      <c r="C59" s="64" t="s">
        <v>53</v>
      </c>
      <c r="D59" s="81" t="s">
        <v>91</v>
      </c>
      <c r="E59" s="81" t="s">
        <v>173</v>
      </c>
      <c r="F59" s="81" t="s">
        <v>174</v>
      </c>
      <c r="G59" s="82">
        <f>H59+I59</f>
        <v>1095040</v>
      </c>
      <c r="H59" s="83">
        <v>1095040</v>
      </c>
      <c r="I59" s="83"/>
      <c r="J59" s="83"/>
    </row>
    <row r="60" spans="1:11" s="97" customFormat="1" x14ac:dyDescent="0.2">
      <c r="A60" s="84">
        <v>3718710</v>
      </c>
      <c r="B60" s="86">
        <v>8710</v>
      </c>
      <c r="C60" s="95" t="s">
        <v>56</v>
      </c>
      <c r="D60" s="85" t="s">
        <v>165</v>
      </c>
      <c r="E60" s="81"/>
      <c r="F60" s="81"/>
      <c r="G60" s="82">
        <f>H60+I60</f>
        <v>1000000</v>
      </c>
      <c r="H60" s="87">
        <v>1000000</v>
      </c>
      <c r="I60" s="87"/>
      <c r="J60" s="87"/>
      <c r="K60" s="88"/>
    </row>
    <row r="61" spans="1:11" ht="51" x14ac:dyDescent="0.2">
      <c r="A61" s="84">
        <v>3719770</v>
      </c>
      <c r="B61" s="86">
        <v>9770</v>
      </c>
      <c r="C61" s="95" t="s">
        <v>55</v>
      </c>
      <c r="D61" s="102" t="s">
        <v>8</v>
      </c>
      <c r="E61" s="81" t="s">
        <v>173</v>
      </c>
      <c r="F61" s="81" t="s">
        <v>174</v>
      </c>
      <c r="G61" s="82">
        <f>H61+I61</f>
        <v>309000</v>
      </c>
      <c r="H61" s="120">
        <v>309000</v>
      </c>
      <c r="I61" s="87"/>
      <c r="J61" s="87"/>
      <c r="K61" s="88"/>
    </row>
    <row r="62" spans="1:11" x14ac:dyDescent="0.2">
      <c r="A62" s="121" t="s">
        <v>5</v>
      </c>
      <c r="B62" s="121" t="s">
        <v>5</v>
      </c>
      <c r="C62" s="121" t="s">
        <v>5</v>
      </c>
      <c r="D62" s="122" t="s">
        <v>168</v>
      </c>
      <c r="E62" s="122" t="s">
        <v>5</v>
      </c>
      <c r="F62" s="122" t="s">
        <v>5</v>
      </c>
      <c r="G62" s="123">
        <f>G14+G25+G58+G36+G49</f>
        <v>102960819.59999999</v>
      </c>
      <c r="H62" s="123">
        <f>H14+H25+H58+H49+H36</f>
        <v>79134019.599999994</v>
      </c>
      <c r="I62" s="123">
        <f>I14+I25+I58+I49+I42</f>
        <v>23826800</v>
      </c>
      <c r="J62" s="123">
        <f>J14+J25+J36+J49+J58</f>
        <v>22341600</v>
      </c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66"/>
      <c r="C65" s="1"/>
      <c r="D65" s="1"/>
      <c r="E65" s="1"/>
      <c r="F65" s="1"/>
      <c r="G65" s="1"/>
      <c r="H65" s="237"/>
      <c r="I65" s="66"/>
      <c r="J65" s="1"/>
    </row>
    <row r="66" spans="1:10" x14ac:dyDescent="0.2">
      <c r="A66" s="1"/>
      <c r="B66" s="66" t="s">
        <v>6</v>
      </c>
      <c r="C66" s="1"/>
      <c r="D66" s="1"/>
      <c r="E66" s="1"/>
      <c r="F66" s="66" t="s">
        <v>9</v>
      </c>
      <c r="G66" s="1"/>
      <c r="H66" s="1"/>
      <c r="I66" s="1"/>
      <c r="J66" s="1"/>
    </row>
    <row r="67" spans="1:10" x14ac:dyDescent="0.2">
      <c r="A67" s="428"/>
      <c r="B67" s="428"/>
      <c r="C67" s="428"/>
      <c r="D67" s="428"/>
      <c r="E67" s="428"/>
      <c r="F67" s="428"/>
      <c r="G67" s="428"/>
      <c r="H67" s="428"/>
      <c r="I67" s="428"/>
      <c r="J67" s="428"/>
    </row>
  </sheetData>
  <mergeCells count="20">
    <mergeCell ref="H11:H12"/>
    <mergeCell ref="I11:J11"/>
    <mergeCell ref="A67:J67"/>
    <mergeCell ref="D6:I6"/>
    <mergeCell ref="D8:G8"/>
    <mergeCell ref="A11:A12"/>
    <mergeCell ref="B11:B12"/>
    <mergeCell ref="C11:C12"/>
    <mergeCell ref="D11:D12"/>
    <mergeCell ref="E11:E12"/>
    <mergeCell ref="F11:F12"/>
    <mergeCell ref="G11:G12"/>
    <mergeCell ref="C7:H7"/>
    <mergeCell ref="D2:F2"/>
    <mergeCell ref="G2:J2"/>
    <mergeCell ref="D4:F4"/>
    <mergeCell ref="G4:J4"/>
    <mergeCell ref="D5:F5"/>
    <mergeCell ref="G5:J5"/>
    <mergeCell ref="G3:J3"/>
  </mergeCells>
  <pageMargins left="0.196850393700787" right="0.196850393700787" top="0.39370078740157499" bottom="0.196850393700787" header="0" footer="0"/>
  <pageSetup paperSize="9" scale="80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workbookViewId="0">
      <selection activeCell="K16" sqref="K16"/>
    </sheetView>
  </sheetViews>
  <sheetFormatPr defaultRowHeight="12.75" x14ac:dyDescent="0.2"/>
  <cols>
    <col min="1" max="3" width="10.42578125" style="252" customWidth="1"/>
    <col min="4" max="4" width="50.7109375" style="252" customWidth="1"/>
    <col min="5" max="5" width="15" style="252" customWidth="1"/>
    <col min="6" max="6" width="13.85546875" style="252" customWidth="1"/>
    <col min="7" max="7" width="14.7109375" style="252" customWidth="1"/>
    <col min="8" max="8" width="14" style="252" customWidth="1"/>
    <col min="9" max="9" width="11.85546875" style="252" customWidth="1"/>
    <col min="10" max="10" width="13" style="252" customWidth="1"/>
    <col min="11" max="11" width="14" style="252" customWidth="1"/>
    <col min="12" max="12" width="11.85546875" style="252" customWidth="1"/>
    <col min="13" max="13" width="10.7109375" style="252" customWidth="1"/>
    <col min="14" max="14" width="11.85546875" style="252" customWidth="1"/>
    <col min="15" max="15" width="12" style="252" customWidth="1"/>
    <col min="16" max="16" width="14.42578125" style="252" customWidth="1"/>
    <col min="17" max="17" width="13.7109375" style="252" customWidth="1"/>
    <col min="18" max="16384" width="9.140625" style="252"/>
  </cols>
  <sheetData>
    <row r="1" spans="1:20" x14ac:dyDescent="0.2">
      <c r="L1" s="253" t="s">
        <v>236</v>
      </c>
    </row>
    <row r="2" spans="1:20" x14ac:dyDescent="0.2">
      <c r="L2" s="435"/>
      <c r="M2" s="435"/>
      <c r="N2" s="435"/>
      <c r="O2" s="435"/>
      <c r="P2" s="435"/>
    </row>
    <row r="3" spans="1:20" x14ac:dyDescent="0.2">
      <c r="A3" s="434" t="s">
        <v>237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20" x14ac:dyDescent="0.2">
      <c r="A4" s="434" t="s">
        <v>238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</row>
    <row r="5" spans="1:20" x14ac:dyDescent="0.2">
      <c r="A5" s="254"/>
      <c r="B5" s="255"/>
      <c r="C5" s="255"/>
      <c r="D5" s="255"/>
      <c r="E5" s="437" t="s">
        <v>255</v>
      </c>
      <c r="F5" s="437"/>
      <c r="G5" s="437"/>
      <c r="H5" s="437"/>
      <c r="I5" s="437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</row>
    <row r="6" spans="1:20" x14ac:dyDescent="0.2">
      <c r="A6" s="256" t="s">
        <v>7</v>
      </c>
      <c r="B6" s="255"/>
      <c r="C6" s="255"/>
      <c r="D6" s="434" t="s">
        <v>256</v>
      </c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255"/>
      <c r="P6" s="255"/>
    </row>
    <row r="7" spans="1:20" x14ac:dyDescent="0.2">
      <c r="A7" s="257" t="s">
        <v>35</v>
      </c>
      <c r="P7" s="258" t="s">
        <v>36</v>
      </c>
    </row>
    <row r="8" spans="1:20" x14ac:dyDescent="0.2">
      <c r="A8" s="438" t="s">
        <v>37</v>
      </c>
      <c r="B8" s="438" t="s">
        <v>38</v>
      </c>
      <c r="C8" s="438" t="s">
        <v>39</v>
      </c>
      <c r="D8" s="439" t="s">
        <v>40</v>
      </c>
      <c r="E8" s="439" t="s">
        <v>1</v>
      </c>
      <c r="F8" s="439"/>
      <c r="G8" s="439"/>
      <c r="H8" s="439"/>
      <c r="I8" s="439"/>
      <c r="J8" s="439" t="s">
        <v>2</v>
      </c>
      <c r="K8" s="439"/>
      <c r="L8" s="439"/>
      <c r="M8" s="439"/>
      <c r="N8" s="439"/>
      <c r="O8" s="439"/>
      <c r="P8" s="440" t="s">
        <v>41</v>
      </c>
    </row>
    <row r="9" spans="1:20" x14ac:dyDescent="0.2">
      <c r="A9" s="439"/>
      <c r="B9" s="439"/>
      <c r="C9" s="439"/>
      <c r="D9" s="439"/>
      <c r="E9" s="440" t="s">
        <v>3</v>
      </c>
      <c r="F9" s="439" t="s">
        <v>42</v>
      </c>
      <c r="G9" s="439" t="s">
        <v>43</v>
      </c>
      <c r="H9" s="439"/>
      <c r="I9" s="439" t="s">
        <v>44</v>
      </c>
      <c r="J9" s="440" t="s">
        <v>3</v>
      </c>
      <c r="K9" s="439" t="s">
        <v>4</v>
      </c>
      <c r="L9" s="439" t="s">
        <v>42</v>
      </c>
      <c r="M9" s="439" t="s">
        <v>43</v>
      </c>
      <c r="N9" s="439"/>
      <c r="O9" s="439" t="s">
        <v>44</v>
      </c>
      <c r="P9" s="439"/>
    </row>
    <row r="10" spans="1:20" x14ac:dyDescent="0.2">
      <c r="A10" s="439"/>
      <c r="B10" s="439"/>
      <c r="C10" s="439"/>
      <c r="D10" s="439"/>
      <c r="E10" s="439"/>
      <c r="F10" s="439"/>
      <c r="G10" s="439" t="s">
        <v>45</v>
      </c>
      <c r="H10" s="439" t="s">
        <v>46</v>
      </c>
      <c r="I10" s="439"/>
      <c r="J10" s="439"/>
      <c r="K10" s="439"/>
      <c r="L10" s="439"/>
      <c r="M10" s="439" t="s">
        <v>45</v>
      </c>
      <c r="N10" s="439" t="s">
        <v>46</v>
      </c>
      <c r="O10" s="439"/>
      <c r="P10" s="439"/>
    </row>
    <row r="11" spans="1:20" ht="44.25" customHeight="1" x14ac:dyDescent="0.2">
      <c r="A11" s="439"/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259"/>
    </row>
    <row r="12" spans="1:20" x14ac:dyDescent="0.2">
      <c r="A12" s="260">
        <v>1</v>
      </c>
      <c r="B12" s="260">
        <v>2</v>
      </c>
      <c r="C12" s="260">
        <v>3</v>
      </c>
      <c r="D12" s="260">
        <v>4</v>
      </c>
      <c r="E12" s="261">
        <v>5</v>
      </c>
      <c r="F12" s="260">
        <v>6</v>
      </c>
      <c r="G12" s="260"/>
      <c r="H12" s="260">
        <v>8</v>
      </c>
      <c r="I12" s="260">
        <v>9</v>
      </c>
      <c r="J12" s="261">
        <v>10</v>
      </c>
      <c r="K12" s="260">
        <v>11</v>
      </c>
      <c r="L12" s="260">
        <v>12</v>
      </c>
      <c r="M12" s="260">
        <v>13</v>
      </c>
      <c r="N12" s="260">
        <v>14</v>
      </c>
      <c r="O12" s="260">
        <v>15</v>
      </c>
      <c r="P12" s="261">
        <v>16</v>
      </c>
    </row>
    <row r="13" spans="1:20" ht="24" customHeight="1" x14ac:dyDescent="0.2">
      <c r="A13" s="262" t="s">
        <v>47</v>
      </c>
      <c r="B13" s="263"/>
      <c r="C13" s="264"/>
      <c r="D13" s="265" t="s">
        <v>48</v>
      </c>
      <c r="E13" s="266">
        <f>E14</f>
        <v>473921.73</v>
      </c>
      <c r="F13" s="267">
        <f>F14</f>
        <v>473921.73</v>
      </c>
      <c r="G13" s="267">
        <f>G14</f>
        <v>0</v>
      </c>
      <c r="H13" s="267">
        <f>H14</f>
        <v>0</v>
      </c>
      <c r="I13" s="267"/>
      <c r="J13" s="266">
        <f>J14</f>
        <v>30000</v>
      </c>
      <c r="K13" s="267">
        <f t="shared" ref="K13:O13" si="0">K14</f>
        <v>30000</v>
      </c>
      <c r="L13" s="267">
        <f t="shared" si="0"/>
        <v>0</v>
      </c>
      <c r="M13" s="267">
        <f t="shared" si="0"/>
        <v>0</v>
      </c>
      <c r="N13" s="267">
        <f t="shared" si="0"/>
        <v>0</v>
      </c>
      <c r="O13" s="267">
        <f t="shared" si="0"/>
        <v>0</v>
      </c>
      <c r="P13" s="266">
        <f t="shared" ref="P13" si="1">E13+J13</f>
        <v>503921.73</v>
      </c>
    </row>
    <row r="14" spans="1:20" ht="63.75" x14ac:dyDescent="0.2">
      <c r="A14" s="268" t="s">
        <v>49</v>
      </c>
      <c r="B14" s="269"/>
      <c r="C14" s="270"/>
      <c r="D14" s="271" t="s">
        <v>50</v>
      </c>
      <c r="E14" s="272">
        <f>E15+E16+E18</f>
        <v>473921.73</v>
      </c>
      <c r="F14" s="272">
        <f>F15+F16+F18</f>
        <v>473921.73</v>
      </c>
      <c r="G14" s="272">
        <f t="shared" ref="G14:O14" si="2">G15+G16+G18</f>
        <v>0</v>
      </c>
      <c r="H14" s="272">
        <f t="shared" si="2"/>
        <v>0</v>
      </c>
      <c r="I14" s="272">
        <f t="shared" si="2"/>
        <v>0</v>
      </c>
      <c r="J14" s="272">
        <f t="shared" si="2"/>
        <v>30000</v>
      </c>
      <c r="K14" s="272">
        <f t="shared" si="2"/>
        <v>30000</v>
      </c>
      <c r="L14" s="272">
        <f t="shared" si="2"/>
        <v>0</v>
      </c>
      <c r="M14" s="272">
        <f t="shared" si="2"/>
        <v>0</v>
      </c>
      <c r="N14" s="272">
        <f t="shared" si="2"/>
        <v>0</v>
      </c>
      <c r="O14" s="272">
        <f t="shared" si="2"/>
        <v>0</v>
      </c>
      <c r="P14" s="272">
        <f>P15+P16+P17+P18</f>
        <v>503921.73</v>
      </c>
    </row>
    <row r="15" spans="1:20" ht="51" x14ac:dyDescent="0.2">
      <c r="A15" s="273" t="s">
        <v>51</v>
      </c>
      <c r="B15" s="273" t="s">
        <v>52</v>
      </c>
      <c r="C15" s="274" t="s">
        <v>53</v>
      </c>
      <c r="D15" s="275" t="s">
        <v>54</v>
      </c>
      <c r="E15" s="280">
        <v>1324.73</v>
      </c>
      <c r="F15" s="345">
        <v>1324.73</v>
      </c>
      <c r="G15" s="347"/>
      <c r="H15" s="345"/>
      <c r="I15" s="347"/>
      <c r="J15" s="346">
        <v>30000</v>
      </c>
      <c r="K15" s="347">
        <v>30000</v>
      </c>
      <c r="L15" s="347"/>
      <c r="M15" s="347"/>
      <c r="N15" s="347"/>
      <c r="O15" s="347"/>
      <c r="P15" s="280">
        <f>E15+J15</f>
        <v>31324.73</v>
      </c>
    </row>
    <row r="16" spans="1:20" ht="31.5" customHeight="1" x14ac:dyDescent="0.2">
      <c r="A16" s="276" t="s">
        <v>77</v>
      </c>
      <c r="B16" s="277">
        <v>8110</v>
      </c>
      <c r="C16" s="278" t="s">
        <v>78</v>
      </c>
      <c r="D16" s="279" t="s">
        <v>79</v>
      </c>
      <c r="E16" s="280">
        <v>37597</v>
      </c>
      <c r="F16" s="281">
        <v>37597</v>
      </c>
      <c r="G16" s="267"/>
      <c r="H16" s="281"/>
      <c r="I16" s="267"/>
      <c r="J16" s="282"/>
      <c r="K16" s="281"/>
      <c r="L16" s="267"/>
      <c r="M16" s="267"/>
      <c r="N16" s="267"/>
      <c r="O16" s="267"/>
      <c r="P16" s="282">
        <f>E16+J16</f>
        <v>37597</v>
      </c>
    </row>
    <row r="17" spans="1:19" ht="42" customHeight="1" x14ac:dyDescent="0.2">
      <c r="A17" s="276"/>
      <c r="B17" s="277"/>
      <c r="C17" s="278"/>
      <c r="D17" s="279" t="s">
        <v>80</v>
      </c>
      <c r="E17" s="282">
        <v>37597</v>
      </c>
      <c r="F17" s="281">
        <v>37597</v>
      </c>
      <c r="G17" s="267"/>
      <c r="H17" s="281"/>
      <c r="I17" s="267"/>
      <c r="J17" s="282"/>
      <c r="K17" s="281"/>
      <c r="L17" s="267"/>
      <c r="M17" s="267"/>
      <c r="N17" s="267"/>
      <c r="O17" s="267"/>
      <c r="P17" s="282"/>
      <c r="Q17" s="283"/>
    </row>
    <row r="18" spans="1:19" ht="42" customHeight="1" x14ac:dyDescent="0.2">
      <c r="A18" s="276" t="s">
        <v>239</v>
      </c>
      <c r="B18" s="64" t="s">
        <v>240</v>
      </c>
      <c r="C18" s="348" t="s">
        <v>55</v>
      </c>
      <c r="D18" s="80" t="s">
        <v>241</v>
      </c>
      <c r="E18" s="282">
        <f>E19+E20+E21+E22</f>
        <v>435000</v>
      </c>
      <c r="F18" s="281">
        <f>F19+F20+F21+F22</f>
        <v>435000</v>
      </c>
      <c r="G18" s="267"/>
      <c r="H18" s="281"/>
      <c r="I18" s="267"/>
      <c r="J18" s="282"/>
      <c r="K18" s="281"/>
      <c r="L18" s="267"/>
      <c r="M18" s="267"/>
      <c r="N18" s="267"/>
      <c r="O18" s="267"/>
      <c r="P18" s="282">
        <f t="shared" ref="P18:P24" si="3">E18+J18</f>
        <v>435000</v>
      </c>
      <c r="Q18" s="283"/>
    </row>
    <row r="19" spans="1:19" ht="42" customHeight="1" x14ac:dyDescent="0.2">
      <c r="A19" s="276"/>
      <c r="B19" s="277"/>
      <c r="C19" s="278"/>
      <c r="D19" s="284" t="s">
        <v>242</v>
      </c>
      <c r="E19" s="282">
        <v>60000</v>
      </c>
      <c r="F19" s="281">
        <v>60000</v>
      </c>
      <c r="G19" s="267"/>
      <c r="H19" s="281"/>
      <c r="I19" s="267"/>
      <c r="J19" s="282"/>
      <c r="K19" s="281"/>
      <c r="L19" s="267"/>
      <c r="M19" s="267"/>
      <c r="N19" s="267"/>
      <c r="O19" s="267"/>
      <c r="P19" s="282">
        <f t="shared" si="3"/>
        <v>60000</v>
      </c>
      <c r="Q19" s="283"/>
    </row>
    <row r="20" spans="1:19" ht="42" customHeight="1" x14ac:dyDescent="0.2">
      <c r="A20" s="276"/>
      <c r="B20" s="277"/>
      <c r="C20" s="278"/>
      <c r="D20" s="284" t="s">
        <v>243</v>
      </c>
      <c r="E20" s="282">
        <v>100000</v>
      </c>
      <c r="F20" s="281">
        <v>100000</v>
      </c>
      <c r="G20" s="267"/>
      <c r="H20" s="281"/>
      <c r="I20" s="267"/>
      <c r="J20" s="282"/>
      <c r="K20" s="281"/>
      <c r="L20" s="267"/>
      <c r="M20" s="267"/>
      <c r="N20" s="267"/>
      <c r="O20" s="267"/>
      <c r="P20" s="282">
        <f t="shared" si="3"/>
        <v>100000</v>
      </c>
      <c r="Q20" s="283"/>
    </row>
    <row r="21" spans="1:19" ht="42" customHeight="1" x14ac:dyDescent="0.2">
      <c r="A21" s="276"/>
      <c r="B21" s="277"/>
      <c r="C21" s="278"/>
      <c r="D21" s="372" t="s">
        <v>273</v>
      </c>
      <c r="E21" s="282">
        <v>25000</v>
      </c>
      <c r="F21" s="281">
        <v>25000</v>
      </c>
      <c r="G21" s="267"/>
      <c r="H21" s="281"/>
      <c r="I21" s="267"/>
      <c r="J21" s="282"/>
      <c r="K21" s="281"/>
      <c r="L21" s="267"/>
      <c r="M21" s="267"/>
      <c r="N21" s="267"/>
      <c r="O21" s="267"/>
      <c r="P21" s="282">
        <f t="shared" si="3"/>
        <v>25000</v>
      </c>
      <c r="Q21" s="283"/>
    </row>
    <row r="22" spans="1:19" ht="54" customHeight="1" x14ac:dyDescent="0.2">
      <c r="A22" s="276"/>
      <c r="B22" s="277"/>
      <c r="C22" s="278"/>
      <c r="D22" s="284" t="s">
        <v>244</v>
      </c>
      <c r="E22" s="282">
        <v>250000</v>
      </c>
      <c r="F22" s="281">
        <v>250000</v>
      </c>
      <c r="G22" s="267"/>
      <c r="H22" s="281"/>
      <c r="I22" s="267"/>
      <c r="J22" s="282"/>
      <c r="K22" s="281"/>
      <c r="L22" s="267"/>
      <c r="M22" s="267"/>
      <c r="N22" s="267"/>
      <c r="O22" s="267"/>
      <c r="P22" s="282">
        <f t="shared" si="3"/>
        <v>250000</v>
      </c>
      <c r="Q22" s="283"/>
    </row>
    <row r="23" spans="1:19" ht="16.5" customHeight="1" x14ac:dyDescent="0.2">
      <c r="A23" s="268" t="s">
        <v>85</v>
      </c>
      <c r="B23" s="285"/>
      <c r="C23" s="286"/>
      <c r="D23" s="287" t="s">
        <v>86</v>
      </c>
      <c r="E23" s="288">
        <f>E24</f>
        <v>135216.87</v>
      </c>
      <c r="F23" s="288">
        <f t="shared" ref="F23:O23" si="4">F24</f>
        <v>135216.87</v>
      </c>
      <c r="G23" s="288">
        <f t="shared" si="4"/>
        <v>0</v>
      </c>
      <c r="H23" s="288">
        <f t="shared" si="4"/>
        <v>0</v>
      </c>
      <c r="I23" s="288">
        <f t="shared" si="4"/>
        <v>0</v>
      </c>
      <c r="J23" s="288">
        <f t="shared" si="4"/>
        <v>13000000</v>
      </c>
      <c r="K23" s="288">
        <f t="shared" si="4"/>
        <v>13000000</v>
      </c>
      <c r="L23" s="288">
        <f t="shared" si="4"/>
        <v>0</v>
      </c>
      <c r="M23" s="288">
        <f t="shared" si="4"/>
        <v>0</v>
      </c>
      <c r="N23" s="288">
        <f t="shared" si="4"/>
        <v>0</v>
      </c>
      <c r="O23" s="288">
        <f t="shared" si="4"/>
        <v>0</v>
      </c>
      <c r="P23" s="272">
        <f t="shared" si="3"/>
        <v>13135216.869999999</v>
      </c>
      <c r="Q23" s="289"/>
    </row>
    <row r="24" spans="1:19" ht="23.25" customHeight="1" x14ac:dyDescent="0.2">
      <c r="A24" s="262" t="s">
        <v>87</v>
      </c>
      <c r="B24" s="277"/>
      <c r="C24" s="278"/>
      <c r="D24" s="265" t="s">
        <v>88</v>
      </c>
      <c r="E24" s="290">
        <f>E25+E26+E27+E28+E29+E30+E31+E32+E33+E34</f>
        <v>135216.87</v>
      </c>
      <c r="F24" s="291">
        <f>F25+F26+F27+F28+F29+F30+F31+F32+F33+F34</f>
        <v>135216.87</v>
      </c>
      <c r="G24" s="291"/>
      <c r="H24" s="291"/>
      <c r="I24" s="292"/>
      <c r="J24" s="293">
        <f>J25+J26+J27+J28+J29+J30+J31+J32+J33+J34</f>
        <v>13000000</v>
      </c>
      <c r="K24" s="292">
        <f>K25+K26+K27</f>
        <v>13000000</v>
      </c>
      <c r="L24" s="292"/>
      <c r="M24" s="292"/>
      <c r="N24" s="292"/>
      <c r="O24" s="294"/>
      <c r="P24" s="293">
        <f t="shared" si="3"/>
        <v>13135216.869999999</v>
      </c>
      <c r="Q24" s="295"/>
    </row>
    <row r="25" spans="1:19" ht="37.5" customHeight="1" x14ac:dyDescent="0.2">
      <c r="A25" s="276" t="s">
        <v>89</v>
      </c>
      <c r="B25" s="296" t="s">
        <v>90</v>
      </c>
      <c r="C25" s="297" t="s">
        <v>53</v>
      </c>
      <c r="D25" s="298" t="s">
        <v>91</v>
      </c>
      <c r="E25" s="290"/>
      <c r="F25" s="291"/>
      <c r="G25" s="291"/>
      <c r="H25" s="291"/>
      <c r="I25" s="292"/>
      <c r="J25" s="293"/>
      <c r="K25" s="292"/>
      <c r="L25" s="292"/>
      <c r="M25" s="292"/>
      <c r="N25" s="292"/>
      <c r="O25" s="294"/>
      <c r="P25" s="293"/>
      <c r="Q25" s="349"/>
      <c r="R25" s="299"/>
      <c r="S25" s="300"/>
    </row>
    <row r="26" spans="1:19" ht="16.5" customHeight="1" x14ac:dyDescent="0.2">
      <c r="A26" s="276" t="s">
        <v>92</v>
      </c>
      <c r="B26" s="296" t="s">
        <v>93</v>
      </c>
      <c r="C26" s="297" t="s">
        <v>94</v>
      </c>
      <c r="D26" s="298" t="s">
        <v>95</v>
      </c>
      <c r="E26" s="290">
        <v>33600</v>
      </c>
      <c r="F26" s="291">
        <v>33600</v>
      </c>
      <c r="G26" s="291"/>
      <c r="H26" s="291"/>
      <c r="I26" s="292"/>
      <c r="J26" s="293"/>
      <c r="K26" s="292"/>
      <c r="L26" s="292"/>
      <c r="M26" s="292"/>
      <c r="N26" s="292"/>
      <c r="O26" s="294"/>
      <c r="P26" s="293">
        <f>E26+J26</f>
        <v>33600</v>
      </c>
      <c r="Q26" s="289"/>
    </row>
    <row r="27" spans="1:19" ht="27.75" customHeight="1" x14ac:dyDescent="0.2">
      <c r="A27" s="273" t="s">
        <v>96</v>
      </c>
      <c r="B27" s="273" t="s">
        <v>97</v>
      </c>
      <c r="C27" s="274" t="s">
        <v>98</v>
      </c>
      <c r="D27" s="275" t="s">
        <v>99</v>
      </c>
      <c r="E27" s="290">
        <v>50081.37</v>
      </c>
      <c r="F27" s="291">
        <v>50081.37</v>
      </c>
      <c r="G27" s="291"/>
      <c r="H27" s="291"/>
      <c r="I27" s="292"/>
      <c r="J27" s="293">
        <v>13000000</v>
      </c>
      <c r="K27" s="292">
        <v>13000000</v>
      </c>
      <c r="L27" s="292"/>
      <c r="M27" s="292"/>
      <c r="N27" s="292"/>
      <c r="O27" s="294"/>
      <c r="P27" s="301">
        <f>F27+J27</f>
        <v>13050081.369999999</v>
      </c>
      <c r="Q27" s="289"/>
    </row>
    <row r="28" spans="1:19" ht="27.75" customHeight="1" x14ac:dyDescent="0.2">
      <c r="A28" s="302" t="s">
        <v>245</v>
      </c>
      <c r="B28" s="273">
        <v>1061</v>
      </c>
      <c r="C28" s="303" t="s">
        <v>98</v>
      </c>
      <c r="D28" s="275" t="s">
        <v>99</v>
      </c>
      <c r="E28" s="290"/>
      <c r="F28" s="291"/>
      <c r="G28" s="291"/>
      <c r="H28" s="291"/>
      <c r="I28" s="292"/>
      <c r="J28" s="293"/>
      <c r="K28" s="292"/>
      <c r="L28" s="292"/>
      <c r="M28" s="292"/>
      <c r="N28" s="292"/>
      <c r="O28" s="294"/>
      <c r="P28" s="301"/>
      <c r="Q28" s="289"/>
    </row>
    <row r="29" spans="1:19" ht="33.75" customHeight="1" x14ac:dyDescent="0.2">
      <c r="A29" s="273" t="s">
        <v>102</v>
      </c>
      <c r="B29" s="273" t="s">
        <v>64</v>
      </c>
      <c r="C29" s="274" t="s">
        <v>103</v>
      </c>
      <c r="D29" s="275" t="s">
        <v>104</v>
      </c>
      <c r="E29" s="290"/>
      <c r="F29" s="291"/>
      <c r="G29" s="291"/>
      <c r="H29" s="291"/>
      <c r="I29" s="292"/>
      <c r="J29" s="293"/>
      <c r="K29" s="292"/>
      <c r="L29" s="292"/>
      <c r="M29" s="292"/>
      <c r="N29" s="292"/>
      <c r="O29" s="294"/>
      <c r="P29" s="301"/>
      <c r="Q29" s="289"/>
    </row>
    <row r="30" spans="1:19" ht="21" customHeight="1" x14ac:dyDescent="0.2">
      <c r="A30" s="273" t="s">
        <v>105</v>
      </c>
      <c r="B30" s="273" t="s">
        <v>106</v>
      </c>
      <c r="C30" s="274" t="s">
        <v>103</v>
      </c>
      <c r="D30" s="275" t="s">
        <v>107</v>
      </c>
      <c r="E30" s="290">
        <v>1535.5</v>
      </c>
      <c r="F30" s="291">
        <v>1535.5</v>
      </c>
      <c r="G30" s="291"/>
      <c r="H30" s="291"/>
      <c r="I30" s="292"/>
      <c r="J30" s="293"/>
      <c r="K30" s="292"/>
      <c r="L30" s="292"/>
      <c r="M30" s="292"/>
      <c r="N30" s="292"/>
      <c r="O30" s="304"/>
      <c r="P30" s="293">
        <f>E30+J30</f>
        <v>1535.5</v>
      </c>
      <c r="Q30" s="305"/>
    </row>
    <row r="31" spans="1:19" ht="25.5" customHeight="1" x14ac:dyDescent="0.2">
      <c r="A31" s="302" t="s">
        <v>246</v>
      </c>
      <c r="B31" s="302" t="s">
        <v>247</v>
      </c>
      <c r="C31" s="302" t="s">
        <v>247</v>
      </c>
      <c r="D31" s="284" t="s">
        <v>248</v>
      </c>
      <c r="E31" s="290"/>
      <c r="F31" s="291"/>
      <c r="G31" s="291"/>
      <c r="H31" s="291"/>
      <c r="I31" s="292"/>
      <c r="J31" s="293"/>
      <c r="K31" s="292"/>
      <c r="L31" s="292"/>
      <c r="M31" s="292"/>
      <c r="N31" s="292"/>
      <c r="O31" s="304"/>
      <c r="P31" s="306"/>
      <c r="Q31" s="305"/>
    </row>
    <row r="32" spans="1:19" ht="27.75" customHeight="1" x14ac:dyDescent="0.2">
      <c r="A32" s="273" t="s">
        <v>112</v>
      </c>
      <c r="B32" s="273" t="s">
        <v>113</v>
      </c>
      <c r="C32" s="273" t="s">
        <v>113</v>
      </c>
      <c r="D32" s="275" t="s">
        <v>114</v>
      </c>
      <c r="E32" s="290"/>
      <c r="F32" s="291"/>
      <c r="G32" s="291"/>
      <c r="H32" s="291"/>
      <c r="I32" s="292"/>
      <c r="J32" s="293"/>
      <c r="K32" s="292"/>
      <c r="L32" s="292"/>
      <c r="M32" s="292"/>
      <c r="N32" s="292"/>
      <c r="O32" s="304"/>
      <c r="P32" s="306"/>
      <c r="Q32" s="305"/>
      <c r="R32" s="307"/>
    </row>
    <row r="33" spans="1:17" ht="16.5" customHeight="1" x14ac:dyDescent="0.2">
      <c r="A33" s="273" t="s">
        <v>118</v>
      </c>
      <c r="B33" s="273" t="s">
        <v>119</v>
      </c>
      <c r="C33" s="274" t="s">
        <v>120</v>
      </c>
      <c r="D33" s="275" t="s">
        <v>121</v>
      </c>
      <c r="E33" s="290">
        <v>20000</v>
      </c>
      <c r="F33" s="291">
        <v>20000</v>
      </c>
      <c r="G33" s="291"/>
      <c r="H33" s="291"/>
      <c r="I33" s="292"/>
      <c r="J33" s="293"/>
      <c r="K33" s="292"/>
      <c r="L33" s="292"/>
      <c r="M33" s="292"/>
      <c r="N33" s="292"/>
      <c r="O33" s="304"/>
      <c r="P33" s="306">
        <f t="shared" ref="P33:P40" si="5">E33+J33</f>
        <v>20000</v>
      </c>
      <c r="Q33" s="305"/>
    </row>
    <row r="34" spans="1:17" ht="27" customHeight="1" x14ac:dyDescent="0.2">
      <c r="A34" s="273" t="s">
        <v>122</v>
      </c>
      <c r="B34" s="273" t="s">
        <v>123</v>
      </c>
      <c r="C34" s="274" t="s">
        <v>124</v>
      </c>
      <c r="D34" s="275" t="s">
        <v>125</v>
      </c>
      <c r="E34" s="290">
        <v>30000</v>
      </c>
      <c r="F34" s="291">
        <v>30000</v>
      </c>
      <c r="G34" s="291"/>
      <c r="H34" s="291"/>
      <c r="I34" s="292"/>
      <c r="J34" s="293"/>
      <c r="K34" s="292"/>
      <c r="L34" s="292"/>
      <c r="M34" s="292"/>
      <c r="N34" s="292"/>
      <c r="O34" s="304"/>
      <c r="P34" s="306">
        <f t="shared" si="5"/>
        <v>30000</v>
      </c>
      <c r="Q34" s="305"/>
    </row>
    <row r="35" spans="1:17" ht="27" customHeight="1" x14ac:dyDescent="0.2">
      <c r="A35" s="308" t="s">
        <v>126</v>
      </c>
      <c r="B35" s="308" t="s">
        <v>126</v>
      </c>
      <c r="C35" s="309"/>
      <c r="D35" s="310" t="s">
        <v>127</v>
      </c>
      <c r="E35" s="288">
        <f>E36+E37+E38+E39+E40+E41+E42</f>
        <v>211975</v>
      </c>
      <c r="F35" s="288">
        <f>F36+F37+F38+F39+F40+F41+F42</f>
        <v>211975</v>
      </c>
      <c r="G35" s="288">
        <f t="shared" ref="G35:O35" si="6">G36+G37+G38+G39+G40+G41+G42</f>
        <v>0</v>
      </c>
      <c r="H35" s="288">
        <f t="shared" si="6"/>
        <v>0</v>
      </c>
      <c r="I35" s="288">
        <f t="shared" si="6"/>
        <v>0</v>
      </c>
      <c r="J35" s="288">
        <f t="shared" si="6"/>
        <v>0</v>
      </c>
      <c r="K35" s="288">
        <f t="shared" si="6"/>
        <v>0</v>
      </c>
      <c r="L35" s="288">
        <f t="shared" si="6"/>
        <v>0</v>
      </c>
      <c r="M35" s="288">
        <f t="shared" si="6"/>
        <v>0</v>
      </c>
      <c r="N35" s="288">
        <f t="shared" si="6"/>
        <v>0</v>
      </c>
      <c r="O35" s="288">
        <f t="shared" si="6"/>
        <v>0</v>
      </c>
      <c r="P35" s="350">
        <f t="shared" si="5"/>
        <v>211975</v>
      </c>
      <c r="Q35" s="311"/>
    </row>
    <row r="36" spans="1:17" ht="27" customHeight="1" x14ac:dyDescent="0.2">
      <c r="A36" s="312" t="s">
        <v>128</v>
      </c>
      <c r="B36" s="312" t="s">
        <v>90</v>
      </c>
      <c r="C36" s="313" t="s">
        <v>53</v>
      </c>
      <c r="D36" s="314" t="s">
        <v>91</v>
      </c>
      <c r="E36" s="315">
        <v>149000</v>
      </c>
      <c r="F36" s="316">
        <v>149000</v>
      </c>
      <c r="G36" s="316"/>
      <c r="H36" s="316"/>
      <c r="I36" s="316"/>
      <c r="J36" s="315"/>
      <c r="K36" s="316"/>
      <c r="L36" s="316"/>
      <c r="M36" s="316"/>
      <c r="N36" s="316"/>
      <c r="O36" s="317"/>
      <c r="P36" s="318">
        <f t="shared" si="5"/>
        <v>149000</v>
      </c>
      <c r="Q36" s="311"/>
    </row>
    <row r="37" spans="1:17" ht="27" customHeight="1" x14ac:dyDescent="0.2">
      <c r="A37" s="312" t="s">
        <v>129</v>
      </c>
      <c r="B37" s="312" t="s">
        <v>58</v>
      </c>
      <c r="C37" s="313" t="s">
        <v>59</v>
      </c>
      <c r="D37" s="314" t="s">
        <v>60</v>
      </c>
      <c r="E37" s="315"/>
      <c r="F37" s="316"/>
      <c r="G37" s="316"/>
      <c r="H37" s="316"/>
      <c r="I37" s="316"/>
      <c r="J37" s="315"/>
      <c r="K37" s="316"/>
      <c r="L37" s="316"/>
      <c r="M37" s="316"/>
      <c r="N37" s="316"/>
      <c r="O37" s="317"/>
      <c r="P37" s="318">
        <f t="shared" si="5"/>
        <v>0</v>
      </c>
      <c r="Q37" s="311"/>
    </row>
    <row r="38" spans="1:17" ht="27" customHeight="1" x14ac:dyDescent="0.2">
      <c r="A38" s="312" t="s">
        <v>132</v>
      </c>
      <c r="B38" s="312" t="s">
        <v>133</v>
      </c>
      <c r="C38" s="313" t="s">
        <v>134</v>
      </c>
      <c r="D38" s="314" t="s">
        <v>135</v>
      </c>
      <c r="E38" s="315"/>
      <c r="F38" s="316"/>
      <c r="G38" s="316"/>
      <c r="H38" s="316"/>
      <c r="I38" s="316"/>
      <c r="J38" s="315"/>
      <c r="K38" s="316"/>
      <c r="L38" s="316"/>
      <c r="M38" s="316"/>
      <c r="N38" s="316"/>
      <c r="O38" s="317"/>
      <c r="P38" s="318">
        <f t="shared" si="5"/>
        <v>0</v>
      </c>
      <c r="Q38" s="311"/>
    </row>
    <row r="39" spans="1:17" ht="27" customHeight="1" x14ac:dyDescent="0.2">
      <c r="A39" s="312" t="s">
        <v>136</v>
      </c>
      <c r="B39" s="312" t="s">
        <v>137</v>
      </c>
      <c r="C39" s="313" t="s">
        <v>64</v>
      </c>
      <c r="D39" s="314" t="s">
        <v>65</v>
      </c>
      <c r="E39" s="315"/>
      <c r="F39" s="316"/>
      <c r="G39" s="316"/>
      <c r="H39" s="316"/>
      <c r="I39" s="316"/>
      <c r="J39" s="315"/>
      <c r="K39" s="316"/>
      <c r="L39" s="316"/>
      <c r="M39" s="316"/>
      <c r="N39" s="316"/>
      <c r="O39" s="317"/>
      <c r="P39" s="318">
        <f t="shared" si="5"/>
        <v>0</v>
      </c>
      <c r="Q39" s="311"/>
    </row>
    <row r="40" spans="1:17" ht="42" customHeight="1" x14ac:dyDescent="0.2">
      <c r="A40" s="312" t="s">
        <v>138</v>
      </c>
      <c r="B40" s="312" t="s">
        <v>139</v>
      </c>
      <c r="C40" s="313" t="s">
        <v>140</v>
      </c>
      <c r="D40" s="314" t="s">
        <v>63</v>
      </c>
      <c r="E40" s="315">
        <v>12975</v>
      </c>
      <c r="F40" s="316">
        <v>12975</v>
      </c>
      <c r="G40" s="316"/>
      <c r="H40" s="316"/>
      <c r="I40" s="316"/>
      <c r="J40" s="315"/>
      <c r="K40" s="316"/>
      <c r="L40" s="316"/>
      <c r="M40" s="316"/>
      <c r="N40" s="316"/>
      <c r="O40" s="317"/>
      <c r="P40" s="318">
        <f t="shared" si="5"/>
        <v>12975</v>
      </c>
      <c r="Q40" s="311"/>
    </row>
    <row r="41" spans="1:17" ht="24.75" customHeight="1" x14ac:dyDescent="0.2">
      <c r="A41" s="312" t="s">
        <v>249</v>
      </c>
      <c r="B41" s="312">
        <v>3210</v>
      </c>
      <c r="C41" s="319">
        <v>1050</v>
      </c>
      <c r="D41" s="80" t="s">
        <v>250</v>
      </c>
      <c r="E41" s="315">
        <v>50000</v>
      </c>
      <c r="F41" s="316">
        <v>50000</v>
      </c>
      <c r="G41" s="316"/>
      <c r="H41" s="316"/>
      <c r="I41" s="316"/>
      <c r="J41" s="315"/>
      <c r="K41" s="316"/>
      <c r="L41" s="316"/>
      <c r="M41" s="316"/>
      <c r="N41" s="316"/>
      <c r="O41" s="317"/>
      <c r="P41" s="318"/>
      <c r="Q41" s="311"/>
    </row>
    <row r="42" spans="1:17" ht="27" customHeight="1" x14ac:dyDescent="0.2">
      <c r="A42" s="312" t="s">
        <v>145</v>
      </c>
      <c r="B42" s="312" t="s">
        <v>146</v>
      </c>
      <c r="C42" s="313" t="s">
        <v>70</v>
      </c>
      <c r="D42" s="314" t="s">
        <v>71</v>
      </c>
      <c r="E42" s="315"/>
      <c r="F42" s="316"/>
      <c r="G42" s="316"/>
      <c r="H42" s="316"/>
      <c r="I42" s="316"/>
      <c r="J42" s="315"/>
      <c r="K42" s="316"/>
      <c r="L42" s="316"/>
      <c r="M42" s="316"/>
      <c r="N42" s="316"/>
      <c r="O42" s="317"/>
      <c r="P42" s="318"/>
      <c r="Q42" s="311"/>
    </row>
    <row r="43" spans="1:17" ht="29.25" customHeight="1" x14ac:dyDescent="0.2">
      <c r="A43" s="320">
        <v>1500000</v>
      </c>
      <c r="B43" s="321"/>
      <c r="C43" s="322"/>
      <c r="D43" s="323" t="s">
        <v>147</v>
      </c>
      <c r="E43" s="288">
        <f>E44+E45+E46+E48+E47+E49</f>
        <v>1915966</v>
      </c>
      <c r="F43" s="288">
        <f>F44+F45+F46+F48+F47+F49</f>
        <v>1915966</v>
      </c>
      <c r="G43" s="288">
        <f t="shared" ref="G43:O43" si="7">G44+G45+G46+G48+G47+G49</f>
        <v>0</v>
      </c>
      <c r="H43" s="288">
        <f t="shared" si="7"/>
        <v>0</v>
      </c>
      <c r="I43" s="288">
        <f t="shared" si="7"/>
        <v>0</v>
      </c>
      <c r="J43" s="288">
        <f t="shared" si="7"/>
        <v>5891060</v>
      </c>
      <c r="K43" s="288">
        <f t="shared" si="7"/>
        <v>5891060</v>
      </c>
      <c r="L43" s="288">
        <f t="shared" si="7"/>
        <v>0</v>
      </c>
      <c r="M43" s="288">
        <f t="shared" si="7"/>
        <v>0</v>
      </c>
      <c r="N43" s="288">
        <f t="shared" si="7"/>
        <v>0</v>
      </c>
      <c r="O43" s="288">
        <f t="shared" si="7"/>
        <v>5891060</v>
      </c>
      <c r="P43" s="324">
        <f t="shared" ref="P43:P52" si="8">E43+J43</f>
        <v>7807026</v>
      </c>
      <c r="Q43" s="311"/>
    </row>
    <row r="44" spans="1:17" ht="29.25" customHeight="1" x14ac:dyDescent="0.2">
      <c r="A44" s="325">
        <v>1510160</v>
      </c>
      <c r="B44" s="325" t="s">
        <v>90</v>
      </c>
      <c r="C44" s="326" t="s">
        <v>53</v>
      </c>
      <c r="D44" s="327" t="s">
        <v>91</v>
      </c>
      <c r="E44" s="328">
        <v>195000</v>
      </c>
      <c r="F44" s="329">
        <v>195000</v>
      </c>
      <c r="G44" s="329"/>
      <c r="H44" s="329"/>
      <c r="I44" s="330"/>
      <c r="J44" s="331"/>
      <c r="K44" s="330"/>
      <c r="L44" s="330"/>
      <c r="M44" s="330"/>
      <c r="N44" s="330"/>
      <c r="O44" s="330"/>
      <c r="P44" s="332">
        <f t="shared" si="8"/>
        <v>195000</v>
      </c>
      <c r="Q44" s="311"/>
    </row>
    <row r="45" spans="1:17" ht="18.75" customHeight="1" x14ac:dyDescent="0.2">
      <c r="A45" s="277">
        <v>1510180</v>
      </c>
      <c r="B45" s="277" t="s">
        <v>55</v>
      </c>
      <c r="C45" s="278" t="s">
        <v>56</v>
      </c>
      <c r="D45" s="279" t="s">
        <v>57</v>
      </c>
      <c r="E45" s="328"/>
      <c r="F45" s="291"/>
      <c r="G45" s="291"/>
      <c r="H45" s="291"/>
      <c r="I45" s="292"/>
      <c r="J45" s="293"/>
      <c r="K45" s="292"/>
      <c r="L45" s="292"/>
      <c r="M45" s="292"/>
      <c r="N45" s="292"/>
      <c r="O45" s="292"/>
      <c r="P45" s="331">
        <f t="shared" si="8"/>
        <v>0</v>
      </c>
      <c r="Q45" s="311"/>
    </row>
    <row r="46" spans="1:17" ht="21" customHeight="1" x14ac:dyDescent="0.2">
      <c r="A46" s="277">
        <v>1516030</v>
      </c>
      <c r="B46" s="277" t="s">
        <v>148</v>
      </c>
      <c r="C46" s="278" t="s">
        <v>72</v>
      </c>
      <c r="D46" s="279" t="s">
        <v>73</v>
      </c>
      <c r="E46" s="290"/>
      <c r="F46" s="291"/>
      <c r="G46" s="291"/>
      <c r="H46" s="291"/>
      <c r="I46" s="292"/>
      <c r="J46" s="293"/>
      <c r="K46" s="292"/>
      <c r="L46" s="292"/>
      <c r="M46" s="292"/>
      <c r="N46" s="292"/>
      <c r="O46" s="292"/>
      <c r="P46" s="293">
        <f t="shared" si="8"/>
        <v>0</v>
      </c>
      <c r="Q46" s="311"/>
    </row>
    <row r="47" spans="1:17" ht="65.25" customHeight="1" x14ac:dyDescent="0.2">
      <c r="A47" s="277">
        <v>1516071</v>
      </c>
      <c r="B47" s="277">
        <v>6071</v>
      </c>
      <c r="C47" s="278" t="s">
        <v>258</v>
      </c>
      <c r="D47" s="279" t="s">
        <v>257</v>
      </c>
      <c r="E47" s="290">
        <v>37966</v>
      </c>
      <c r="F47" s="291">
        <v>37966</v>
      </c>
      <c r="G47" s="291"/>
      <c r="H47" s="291"/>
      <c r="I47" s="292"/>
      <c r="J47" s="290"/>
      <c r="K47" s="292"/>
      <c r="L47" s="292"/>
      <c r="M47" s="292"/>
      <c r="N47" s="292"/>
      <c r="O47" s="292"/>
      <c r="P47" s="290">
        <f>E47+J47</f>
        <v>37966</v>
      </c>
      <c r="Q47" s="311"/>
    </row>
    <row r="48" spans="1:17" ht="27.75" customHeight="1" x14ac:dyDescent="0.2">
      <c r="A48" s="325">
        <v>1517461</v>
      </c>
      <c r="B48" s="325" t="s">
        <v>152</v>
      </c>
      <c r="C48" s="326" t="s">
        <v>153</v>
      </c>
      <c r="D48" s="327" t="s">
        <v>154</v>
      </c>
      <c r="E48" s="290">
        <v>1400000</v>
      </c>
      <c r="F48" s="291">
        <v>1400000</v>
      </c>
      <c r="G48" s="291"/>
      <c r="H48" s="291"/>
      <c r="I48" s="292"/>
      <c r="J48" s="293"/>
      <c r="K48" s="292"/>
      <c r="L48" s="292"/>
      <c r="M48" s="292"/>
      <c r="N48" s="292"/>
      <c r="O48" s="292"/>
      <c r="P48" s="293">
        <f t="shared" si="8"/>
        <v>1400000</v>
      </c>
      <c r="Q48" s="311"/>
    </row>
    <row r="49" spans="1:17" ht="26.25" customHeight="1" x14ac:dyDescent="0.2">
      <c r="A49" s="333">
        <v>1517693</v>
      </c>
      <c r="B49" s="64">
        <v>7693</v>
      </c>
      <c r="C49" s="65" t="s">
        <v>75</v>
      </c>
      <c r="D49" s="334" t="s">
        <v>251</v>
      </c>
      <c r="E49" s="290">
        <v>283000</v>
      </c>
      <c r="F49" s="291">
        <v>283000</v>
      </c>
      <c r="G49" s="291"/>
      <c r="H49" s="291"/>
      <c r="I49" s="292"/>
      <c r="J49" s="293">
        <f>K49</f>
        <v>5891060</v>
      </c>
      <c r="K49" s="292">
        <v>5891060</v>
      </c>
      <c r="L49" s="292"/>
      <c r="M49" s="292"/>
      <c r="N49" s="292"/>
      <c r="O49" s="292">
        <f>K49</f>
        <v>5891060</v>
      </c>
      <c r="P49" s="293">
        <f t="shared" si="8"/>
        <v>6174060</v>
      </c>
      <c r="Q49" s="311"/>
    </row>
    <row r="50" spans="1:17" ht="26.25" customHeight="1" x14ac:dyDescent="0.2">
      <c r="A50" s="268" t="s">
        <v>158</v>
      </c>
      <c r="B50" s="285"/>
      <c r="C50" s="286"/>
      <c r="D50" s="271" t="s">
        <v>159</v>
      </c>
      <c r="E50" s="288">
        <f>E51</f>
        <v>265000</v>
      </c>
      <c r="F50" s="288">
        <f>F51</f>
        <v>265000</v>
      </c>
      <c r="G50" s="288">
        <f t="shared" ref="G50:O50" si="9">G51</f>
        <v>0</v>
      </c>
      <c r="H50" s="288">
        <f t="shared" si="9"/>
        <v>0</v>
      </c>
      <c r="I50" s="288">
        <f t="shared" si="9"/>
        <v>0</v>
      </c>
      <c r="J50" s="288">
        <f t="shared" si="9"/>
        <v>0</v>
      </c>
      <c r="K50" s="288">
        <f t="shared" si="9"/>
        <v>0</v>
      </c>
      <c r="L50" s="288">
        <f t="shared" si="9"/>
        <v>0</v>
      </c>
      <c r="M50" s="288">
        <f t="shared" si="9"/>
        <v>0</v>
      </c>
      <c r="N50" s="288">
        <f t="shared" si="9"/>
        <v>0</v>
      </c>
      <c r="O50" s="288">
        <f t="shared" si="9"/>
        <v>0</v>
      </c>
      <c r="P50" s="272">
        <f t="shared" si="8"/>
        <v>265000</v>
      </c>
      <c r="Q50" s="311"/>
    </row>
    <row r="51" spans="1:17" ht="26.25" customHeight="1" x14ac:dyDescent="0.2">
      <c r="A51" s="262" t="s">
        <v>160</v>
      </c>
      <c r="B51" s="277"/>
      <c r="C51" s="278"/>
      <c r="D51" s="265" t="s">
        <v>161</v>
      </c>
      <c r="E51" s="290">
        <f>E52+E53</f>
        <v>265000</v>
      </c>
      <c r="F51" s="291">
        <f>F52+F53</f>
        <v>265000</v>
      </c>
      <c r="G51" s="291"/>
      <c r="H51" s="291"/>
      <c r="I51" s="292"/>
      <c r="J51" s="293"/>
      <c r="K51" s="292"/>
      <c r="L51" s="292"/>
      <c r="M51" s="292"/>
      <c r="N51" s="292"/>
      <c r="O51" s="292"/>
      <c r="P51" s="293">
        <f t="shared" si="8"/>
        <v>265000</v>
      </c>
      <c r="Q51" s="311"/>
    </row>
    <row r="52" spans="1:17" ht="26.25" customHeight="1" x14ac:dyDescent="0.2">
      <c r="A52" s="273" t="s">
        <v>162</v>
      </c>
      <c r="B52" s="273" t="s">
        <v>90</v>
      </c>
      <c r="C52" s="274" t="s">
        <v>53</v>
      </c>
      <c r="D52" s="275" t="s">
        <v>91</v>
      </c>
      <c r="E52" s="290">
        <v>55000</v>
      </c>
      <c r="F52" s="291">
        <v>55000</v>
      </c>
      <c r="G52" s="291"/>
      <c r="H52" s="291"/>
      <c r="I52" s="292"/>
      <c r="J52" s="293"/>
      <c r="K52" s="292"/>
      <c r="L52" s="292"/>
      <c r="M52" s="292"/>
      <c r="N52" s="292"/>
      <c r="O52" s="292"/>
      <c r="P52" s="293">
        <f t="shared" si="8"/>
        <v>55000</v>
      </c>
      <c r="Q52" s="311"/>
    </row>
    <row r="53" spans="1:17" ht="21" customHeight="1" x14ac:dyDescent="0.2">
      <c r="A53" s="273">
        <v>3719770</v>
      </c>
      <c r="B53" s="273">
        <v>9770</v>
      </c>
      <c r="C53" s="274" t="s">
        <v>55</v>
      </c>
      <c r="D53" s="284" t="s">
        <v>166</v>
      </c>
      <c r="E53" s="290">
        <f>E54+E55</f>
        <v>210000</v>
      </c>
      <c r="F53" s="291">
        <f>F54+F55</f>
        <v>210000</v>
      </c>
      <c r="G53" s="291"/>
      <c r="H53" s="291"/>
      <c r="I53" s="292"/>
      <c r="J53" s="293"/>
      <c r="K53" s="292"/>
      <c r="L53" s="292"/>
      <c r="M53" s="292"/>
      <c r="N53" s="292"/>
      <c r="O53" s="292"/>
      <c r="P53" s="293"/>
      <c r="Q53" s="311"/>
    </row>
    <row r="54" spans="1:17" ht="26.25" customHeight="1" x14ac:dyDescent="0.2">
      <c r="A54" s="273"/>
      <c r="B54" s="273"/>
      <c r="C54" s="274"/>
      <c r="D54" s="284" t="s">
        <v>252</v>
      </c>
      <c r="E54" s="290">
        <v>150000</v>
      </c>
      <c r="F54" s="291">
        <v>150000</v>
      </c>
      <c r="G54" s="291"/>
      <c r="H54" s="291"/>
      <c r="I54" s="292"/>
      <c r="J54" s="293"/>
      <c r="K54" s="292"/>
      <c r="L54" s="292"/>
      <c r="M54" s="292"/>
      <c r="N54" s="292"/>
      <c r="O54" s="292"/>
      <c r="P54" s="293"/>
      <c r="Q54" s="311"/>
    </row>
    <row r="55" spans="1:17" ht="26.25" customHeight="1" x14ac:dyDescent="0.2">
      <c r="A55" s="273"/>
      <c r="B55" s="273"/>
      <c r="C55" s="274"/>
      <c r="D55" s="284" t="s">
        <v>253</v>
      </c>
      <c r="E55" s="290">
        <v>60000</v>
      </c>
      <c r="F55" s="291">
        <v>60000</v>
      </c>
      <c r="G55" s="291"/>
      <c r="H55" s="291"/>
      <c r="I55" s="292"/>
      <c r="J55" s="293"/>
      <c r="K55" s="292"/>
      <c r="L55" s="292"/>
      <c r="M55" s="292"/>
      <c r="N55" s="292"/>
      <c r="O55" s="292"/>
      <c r="P55" s="293"/>
      <c r="Q55" s="311"/>
    </row>
    <row r="56" spans="1:17" x14ac:dyDescent="0.2">
      <c r="A56" s="335" t="s">
        <v>5</v>
      </c>
      <c r="B56" s="336" t="s">
        <v>5</v>
      </c>
      <c r="C56" s="337" t="s">
        <v>5</v>
      </c>
      <c r="D56" s="338" t="s">
        <v>168</v>
      </c>
      <c r="E56" s="266">
        <f>E13+E23+E35+E43+E50</f>
        <v>3002079.6</v>
      </c>
      <c r="F56" s="266">
        <f t="shared" ref="F56:O56" si="10">F13+F23+F35+F43+F50</f>
        <v>3002079.6</v>
      </c>
      <c r="G56" s="266">
        <f t="shared" si="10"/>
        <v>0</v>
      </c>
      <c r="H56" s="266">
        <f t="shared" si="10"/>
        <v>0</v>
      </c>
      <c r="I56" s="266">
        <f t="shared" si="10"/>
        <v>0</v>
      </c>
      <c r="J56" s="266">
        <f t="shared" si="10"/>
        <v>18921060</v>
      </c>
      <c r="K56" s="266">
        <f t="shared" si="10"/>
        <v>18921060</v>
      </c>
      <c r="L56" s="266">
        <f t="shared" si="10"/>
        <v>0</v>
      </c>
      <c r="M56" s="266">
        <f t="shared" si="10"/>
        <v>0</v>
      </c>
      <c r="N56" s="266">
        <f t="shared" si="10"/>
        <v>0</v>
      </c>
      <c r="O56" s="266">
        <f t="shared" si="10"/>
        <v>5891060</v>
      </c>
      <c r="P56" s="266">
        <f>P13+P23+P35+P43+P50</f>
        <v>21923139.600000001</v>
      </c>
      <c r="Q56" s="307"/>
    </row>
    <row r="57" spans="1:17" x14ac:dyDescent="0.2">
      <c r="E57" s="339"/>
      <c r="F57" s="340"/>
      <c r="G57" s="341"/>
      <c r="H57" s="342"/>
      <c r="I57" s="340"/>
      <c r="J57" s="342"/>
      <c r="K57" s="342"/>
      <c r="L57" s="342"/>
      <c r="M57" s="340"/>
      <c r="N57" s="340"/>
      <c r="O57" s="342"/>
      <c r="P57" s="339"/>
    </row>
    <row r="58" spans="1:17" x14ac:dyDescent="0.2">
      <c r="E58" s="343"/>
    </row>
    <row r="59" spans="1:17" x14ac:dyDescent="0.2">
      <c r="B59" s="344" t="s">
        <v>254</v>
      </c>
      <c r="E59" s="339"/>
      <c r="I59" s="66"/>
    </row>
  </sheetData>
  <mergeCells count="26"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J8:O8"/>
    <mergeCell ref="M10:M11"/>
    <mergeCell ref="N10:N11"/>
    <mergeCell ref="A8:A11"/>
    <mergeCell ref="B8:B11"/>
    <mergeCell ref="C8:C11"/>
    <mergeCell ref="D8:D11"/>
    <mergeCell ref="E8:I8"/>
    <mergeCell ref="G10:G11"/>
    <mergeCell ref="H10:H11"/>
    <mergeCell ref="D6:N6"/>
    <mergeCell ref="L2:P2"/>
    <mergeCell ref="A3:P3"/>
    <mergeCell ref="A4:P4"/>
    <mergeCell ref="E5:I5"/>
    <mergeCell ref="J5:T5"/>
  </mergeCells>
  <pageMargins left="0.25" right="0.25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Дод.2</vt:lpstr>
      <vt:lpstr>Дод.3</vt:lpstr>
      <vt:lpstr>Дод.5</vt:lpstr>
      <vt:lpstr>Дод.6</vt:lpstr>
      <vt:lpstr>Дод.7</vt:lpstr>
      <vt:lpstr>Порівняльна таблиця</vt:lpstr>
      <vt:lpstr>Дод.3!Область_печати</vt:lpstr>
      <vt:lpstr>Дод.5!Область_печати</vt:lpstr>
      <vt:lpstr>Дод.7!Область_печати</vt:lpstr>
      <vt:lpstr>'Порівняльна таблиця'!Область_печати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2023-01-24T13:08:49Z</cp:lastPrinted>
  <dcterms:created xsi:type="dcterms:W3CDTF">2020-12-23T06:51:23Z</dcterms:created>
  <dcterms:modified xsi:type="dcterms:W3CDTF">2023-01-24T14:50:44Z</dcterms:modified>
</cp:coreProperties>
</file>