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15" yWindow="750" windowWidth="19095" windowHeight="12795" activeTab="5"/>
  </bookViews>
  <sheets>
    <sheet name="Дод.1" sheetId="28" r:id="rId1"/>
    <sheet name="Дод.2" sheetId="21" r:id="rId2"/>
    <sheet name="Дод.3" sheetId="29" r:id="rId3"/>
    <sheet name="Дод.4" sheetId="30" r:id="rId4"/>
    <sheet name="Порівняльна таблиця" sheetId="31" r:id="rId5"/>
    <sheet name="Порівняльна таблиця (2)" sheetId="32" r:id="rId6"/>
  </sheets>
  <definedNames>
    <definedName name="_xlnm.Print_Area" localSheetId="0">Дод.1!$A$1:$F$92</definedName>
    <definedName name="_xlnm.Print_Area" localSheetId="2">Дод.3!$A$1:$P$76</definedName>
    <definedName name="_xlnm.Print_Area" localSheetId="3">Дод.4!$A$1:$J$70</definedName>
    <definedName name="_xlnm.Print_Area" localSheetId="5">'Порівняльна таблиця (2)'!$A$1:$P$58</definedName>
  </definedNames>
  <calcPr calcId="145621"/>
</workbook>
</file>

<file path=xl/calcChain.xml><?xml version="1.0" encoding="utf-8"?>
<calcChain xmlns="http://schemas.openxmlformats.org/spreadsheetml/2006/main">
  <c r="F52" i="32" l="1"/>
  <c r="E52" i="32"/>
  <c r="P51" i="32"/>
  <c r="F50" i="32"/>
  <c r="E50" i="32"/>
  <c r="P50" i="32" s="1"/>
  <c r="O49" i="32"/>
  <c r="N49" i="32"/>
  <c r="M49" i="32"/>
  <c r="L49" i="32"/>
  <c r="K49" i="32"/>
  <c r="J49" i="32"/>
  <c r="I49" i="32"/>
  <c r="H49" i="32"/>
  <c r="G49" i="32"/>
  <c r="F49" i="32"/>
  <c r="E49" i="32"/>
  <c r="P49" i="32" s="1"/>
  <c r="P47" i="32"/>
  <c r="O47" i="32"/>
  <c r="O41" i="32" s="1"/>
  <c r="P46" i="32"/>
  <c r="P45" i="32"/>
  <c r="P44" i="32"/>
  <c r="P43" i="32"/>
  <c r="P42" i="32"/>
  <c r="N41" i="32"/>
  <c r="M41" i="32"/>
  <c r="L41" i="32"/>
  <c r="K41" i="32"/>
  <c r="J41" i="32"/>
  <c r="P41" i="32" s="1"/>
  <c r="I41" i="32"/>
  <c r="H41" i="32"/>
  <c r="G41" i="32"/>
  <c r="F41" i="32"/>
  <c r="E41" i="32"/>
  <c r="P38" i="32"/>
  <c r="P37" i="32"/>
  <c r="P36" i="32"/>
  <c r="P35" i="32"/>
  <c r="P34" i="32"/>
  <c r="J34" i="32"/>
  <c r="P32" i="32"/>
  <c r="O31" i="32"/>
  <c r="N31" i="32"/>
  <c r="M31" i="32"/>
  <c r="M55" i="32" s="1"/>
  <c r="L31" i="32"/>
  <c r="K31" i="32"/>
  <c r="K55" i="32" s="1"/>
  <c r="J31" i="32"/>
  <c r="I31" i="32"/>
  <c r="I55" i="32" s="1"/>
  <c r="H31" i="32"/>
  <c r="G31" i="32"/>
  <c r="F31" i="32"/>
  <c r="E31" i="32"/>
  <c r="P31" i="32" s="1"/>
  <c r="P30" i="32"/>
  <c r="P29" i="32"/>
  <c r="E29" i="32"/>
  <c r="P28" i="32"/>
  <c r="P25" i="32"/>
  <c r="P22" i="32"/>
  <c r="E22" i="32"/>
  <c r="P21" i="32"/>
  <c r="E21" i="32"/>
  <c r="P20" i="32"/>
  <c r="E20" i="32"/>
  <c r="P19" i="32"/>
  <c r="E19" i="32"/>
  <c r="O18" i="32"/>
  <c r="N18" i="32"/>
  <c r="M18" i="32"/>
  <c r="L18" i="32"/>
  <c r="K18" i="32"/>
  <c r="J18" i="32"/>
  <c r="P18" i="32" s="1"/>
  <c r="I18" i="32"/>
  <c r="H18" i="32"/>
  <c r="G18" i="32"/>
  <c r="F18" i="32"/>
  <c r="E18" i="32"/>
  <c r="P16" i="32"/>
  <c r="P14" i="32" s="1"/>
  <c r="P15" i="32"/>
  <c r="O14" i="32"/>
  <c r="N14" i="32"/>
  <c r="M14" i="32"/>
  <c r="L14" i="32"/>
  <c r="K14" i="32"/>
  <c r="J14" i="32"/>
  <c r="I14" i="32"/>
  <c r="H14" i="32"/>
  <c r="H13" i="32" s="1"/>
  <c r="H55" i="32" s="1"/>
  <c r="G14" i="32"/>
  <c r="F14" i="32"/>
  <c r="F13" i="32" s="1"/>
  <c r="F55" i="32" s="1"/>
  <c r="E14" i="32"/>
  <c r="O13" i="32"/>
  <c r="N13" i="32"/>
  <c r="N55" i="32" s="1"/>
  <c r="M13" i="32"/>
  <c r="L13" i="32"/>
  <c r="L55" i="32" s="1"/>
  <c r="K13" i="32"/>
  <c r="J13" i="32"/>
  <c r="J55" i="32" s="1"/>
  <c r="G13" i="32"/>
  <c r="G55" i="32" s="1"/>
  <c r="E13" i="32"/>
  <c r="E55" i="32" s="1"/>
  <c r="O55" i="32" l="1"/>
  <c r="P13" i="32"/>
  <c r="P55" i="32" s="1"/>
  <c r="E20" i="31" l="1"/>
  <c r="D11" i="31"/>
  <c r="D10" i="31" s="1"/>
  <c r="D9" i="31" s="1"/>
  <c r="D20" i="31" s="1"/>
  <c r="C20" i="31" s="1"/>
  <c r="C11" i="31"/>
  <c r="C10" i="31"/>
  <c r="C9" i="31" s="1"/>
  <c r="G66" i="30" l="1"/>
  <c r="G65" i="30"/>
  <c r="G64" i="30" s="1"/>
  <c r="G63" i="30" s="1"/>
  <c r="I64" i="30"/>
  <c r="H64" i="30"/>
  <c r="J63" i="30"/>
  <c r="I63" i="30"/>
  <c r="H63" i="30"/>
  <c r="G62" i="30"/>
  <c r="G61" i="30"/>
  <c r="G60" i="30"/>
  <c r="G59" i="30"/>
  <c r="G58" i="30"/>
  <c r="G57" i="30"/>
  <c r="G56" i="30"/>
  <c r="G55" i="30"/>
  <c r="J54" i="30"/>
  <c r="I54" i="30"/>
  <c r="H54" i="30"/>
  <c r="G54" i="30" s="1"/>
  <c r="G53" i="30" s="1"/>
  <c r="J53" i="30"/>
  <c r="I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I40" i="30"/>
  <c r="H40" i="30"/>
  <c r="G40" i="30"/>
  <c r="G39" i="30" s="1"/>
  <c r="J39" i="30"/>
  <c r="I39" i="30"/>
  <c r="H39" i="30"/>
  <c r="G38" i="30"/>
  <c r="G37" i="30"/>
  <c r="G36" i="30"/>
  <c r="G35" i="30"/>
  <c r="G34" i="30"/>
  <c r="G33" i="30"/>
  <c r="G32" i="30"/>
  <c r="G31" i="30"/>
  <c r="G30" i="30"/>
  <c r="G29" i="30"/>
  <c r="G28" i="30"/>
  <c r="J27" i="30"/>
  <c r="J26" i="30" s="1"/>
  <c r="I27" i="30"/>
  <c r="H27" i="30"/>
  <c r="G27" i="30" s="1"/>
  <c r="G26" i="30" s="1"/>
  <c r="I26" i="30"/>
  <c r="H26" i="30"/>
  <c r="G25" i="30"/>
  <c r="G24" i="30"/>
  <c r="G23" i="30"/>
  <c r="G22" i="30"/>
  <c r="G21" i="30"/>
  <c r="G20" i="30"/>
  <c r="G18" i="30"/>
  <c r="G17" i="30"/>
  <c r="G16" i="30"/>
  <c r="J15" i="30"/>
  <c r="I15" i="30"/>
  <c r="H15" i="30"/>
  <c r="G15" i="30"/>
  <c r="J14" i="30"/>
  <c r="J67" i="30" s="1"/>
  <c r="I14" i="30"/>
  <c r="I67" i="30" s="1"/>
  <c r="H14" i="30"/>
  <c r="H67" i="30" s="1"/>
  <c r="G14" i="30"/>
  <c r="P72" i="29"/>
  <c r="P71" i="29"/>
  <c r="P70" i="29"/>
  <c r="F70" i="29"/>
  <c r="E70" i="29"/>
  <c r="P69" i="29"/>
  <c r="P68" i="29"/>
  <c r="E68" i="29"/>
  <c r="O67" i="29"/>
  <c r="N67" i="29"/>
  <c r="M67" i="29"/>
  <c r="L67" i="29"/>
  <c r="K67" i="29"/>
  <c r="J67" i="29"/>
  <c r="J66" i="29" s="1"/>
  <c r="I67" i="29"/>
  <c r="H67" i="29"/>
  <c r="G67" i="29"/>
  <c r="F67" i="29"/>
  <c r="F66" i="29" s="1"/>
  <c r="E67" i="29"/>
  <c r="P67" i="29" s="1"/>
  <c r="O66" i="29"/>
  <c r="K66" i="29"/>
  <c r="I66" i="29"/>
  <c r="H66" i="29"/>
  <c r="G66" i="29"/>
  <c r="E66" i="29"/>
  <c r="J65" i="29"/>
  <c r="P65" i="29" s="1"/>
  <c r="O64" i="29"/>
  <c r="J64" i="29"/>
  <c r="P64" i="29" s="1"/>
  <c r="P63" i="29"/>
  <c r="E62" i="29"/>
  <c r="P62" i="29" s="1"/>
  <c r="P61" i="29"/>
  <c r="P60" i="29"/>
  <c r="J60" i="29"/>
  <c r="E60" i="29"/>
  <c r="J59" i="29"/>
  <c r="P59" i="29" s="1"/>
  <c r="E59" i="29"/>
  <c r="E58" i="29"/>
  <c r="P58" i="29" s="1"/>
  <c r="O57" i="29"/>
  <c r="N57" i="29"/>
  <c r="M57" i="29"/>
  <c r="L57" i="29"/>
  <c r="L56" i="29" s="1"/>
  <c r="K57" i="29"/>
  <c r="I57" i="29"/>
  <c r="H57" i="29"/>
  <c r="G57" i="29"/>
  <c r="F57" i="29"/>
  <c r="E57" i="29"/>
  <c r="E56" i="29" s="1"/>
  <c r="O56" i="29"/>
  <c r="K56" i="29"/>
  <c r="G56" i="29"/>
  <c r="F56" i="29"/>
  <c r="P55" i="29"/>
  <c r="E55" i="29"/>
  <c r="E54" i="29"/>
  <c r="P54" i="29" s="1"/>
  <c r="P53" i="29"/>
  <c r="E52" i="29"/>
  <c r="P52" i="29" s="1"/>
  <c r="J51" i="29"/>
  <c r="P51" i="29" s="1"/>
  <c r="E51" i="29"/>
  <c r="E50" i="29"/>
  <c r="P50" i="29" s="1"/>
  <c r="P49" i="29"/>
  <c r="E49" i="29"/>
  <c r="E48" i="29"/>
  <c r="P48" i="29" s="1"/>
  <c r="P47" i="29"/>
  <c r="J47" i="29"/>
  <c r="E47" i="29"/>
  <c r="E46" i="29"/>
  <c r="P46" i="29" s="1"/>
  <c r="O45" i="29"/>
  <c r="N45" i="29"/>
  <c r="M45" i="29"/>
  <c r="L45" i="29"/>
  <c r="K45" i="29"/>
  <c r="I45" i="29"/>
  <c r="H45" i="29"/>
  <c r="G45" i="29"/>
  <c r="F45" i="29"/>
  <c r="E45" i="29"/>
  <c r="P44" i="29"/>
  <c r="P43" i="29"/>
  <c r="E42" i="29"/>
  <c r="P42" i="29" s="1"/>
  <c r="P41" i="29"/>
  <c r="P40" i="29"/>
  <c r="P39" i="29"/>
  <c r="P38" i="29"/>
  <c r="E37" i="29"/>
  <c r="P37" i="29" s="1"/>
  <c r="P36" i="29"/>
  <c r="P35" i="29"/>
  <c r="J34" i="29"/>
  <c r="E34" i="29"/>
  <c r="P34" i="29" s="1"/>
  <c r="P33" i="29"/>
  <c r="E33" i="29"/>
  <c r="E32" i="29"/>
  <c r="P32" i="29" s="1"/>
  <c r="O31" i="29"/>
  <c r="L31" i="29"/>
  <c r="K31" i="29"/>
  <c r="J31" i="29"/>
  <c r="J30" i="29" s="1"/>
  <c r="H31" i="29"/>
  <c r="G31" i="29"/>
  <c r="F31" i="29"/>
  <c r="E31" i="29"/>
  <c r="E30" i="29" s="1"/>
  <c r="P30" i="29" s="1"/>
  <c r="O30" i="29"/>
  <c r="L30" i="29"/>
  <c r="K30" i="29"/>
  <c r="K73" i="29" s="1"/>
  <c r="H30" i="29"/>
  <c r="G30" i="29"/>
  <c r="G73" i="29" s="1"/>
  <c r="F30" i="29"/>
  <c r="P29" i="29"/>
  <c r="P28" i="29"/>
  <c r="P27" i="29"/>
  <c r="P26" i="29"/>
  <c r="F25" i="29"/>
  <c r="F17" i="29" s="1"/>
  <c r="E25" i="29"/>
  <c r="P25" i="29" s="1"/>
  <c r="P24" i="29"/>
  <c r="P23" i="29"/>
  <c r="E22" i="29"/>
  <c r="P22" i="29" s="1"/>
  <c r="E21" i="29"/>
  <c r="P21" i="29" s="1"/>
  <c r="P20" i="29"/>
  <c r="P19" i="29"/>
  <c r="E19" i="29"/>
  <c r="E18" i="29"/>
  <c r="P18" i="29" s="1"/>
  <c r="O17" i="29"/>
  <c r="O73" i="29" s="1"/>
  <c r="N17" i="29"/>
  <c r="M17" i="29"/>
  <c r="L17" i="29"/>
  <c r="L16" i="29" s="1"/>
  <c r="L73" i="29" s="1"/>
  <c r="K17" i="29"/>
  <c r="J17" i="29"/>
  <c r="I17" i="29"/>
  <c r="H17" i="29"/>
  <c r="G17" i="29"/>
  <c r="K16" i="29"/>
  <c r="J16" i="29"/>
  <c r="H16" i="29"/>
  <c r="H73" i="29" s="1"/>
  <c r="G16" i="29"/>
  <c r="G67" i="30" l="1"/>
  <c r="H53" i="30"/>
  <c r="F73" i="29"/>
  <c r="F16" i="29"/>
  <c r="P66" i="29"/>
  <c r="E17" i="29"/>
  <c r="J57" i="29"/>
  <c r="P31" i="29"/>
  <c r="J45" i="29"/>
  <c r="P45" i="29" s="1"/>
  <c r="E16" i="29" l="1"/>
  <c r="P17" i="29"/>
  <c r="P57" i="29"/>
  <c r="J56" i="29"/>
  <c r="P56" i="29" s="1"/>
  <c r="J73" i="29"/>
  <c r="D86" i="28"/>
  <c r="D81" i="28" s="1"/>
  <c r="C86" i="28"/>
  <c r="C85" i="28"/>
  <c r="C84" i="28"/>
  <c r="E79" i="28"/>
  <c r="E89" i="28" s="1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D63" i="28"/>
  <c r="C63" i="28" s="1"/>
  <c r="D62" i="28"/>
  <c r="C62" i="28" s="1"/>
  <c r="C61" i="28"/>
  <c r="C60" i="28"/>
  <c r="D59" i="28"/>
  <c r="D58" i="28" s="1"/>
  <c r="C58" i="28" s="1"/>
  <c r="C57" i="28"/>
  <c r="C56" i="28"/>
  <c r="C55" i="28"/>
  <c r="C54" i="28"/>
  <c r="C53" i="28"/>
  <c r="C52" i="28"/>
  <c r="C51" i="28"/>
  <c r="C50" i="28"/>
  <c r="D49" i="28"/>
  <c r="C49" i="28"/>
  <c r="C48" i="28"/>
  <c r="C47" i="28"/>
  <c r="C46" i="28"/>
  <c r="C45" i="28"/>
  <c r="C44" i="28"/>
  <c r="C43" i="28"/>
  <c r="C42" i="28"/>
  <c r="C41" i="28"/>
  <c r="D40" i="28"/>
  <c r="C40" i="28" s="1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D24" i="28"/>
  <c r="C24" i="28" s="1"/>
  <c r="C22" i="28"/>
  <c r="C21" i="28"/>
  <c r="C20" i="28"/>
  <c r="C19" i="28"/>
  <c r="C18" i="28"/>
  <c r="C17" i="28"/>
  <c r="D16" i="28"/>
  <c r="C16" i="28" s="1"/>
  <c r="E73" i="29" l="1"/>
  <c r="P73" i="29" s="1"/>
  <c r="P16" i="29"/>
  <c r="D23" i="28"/>
  <c r="C23" i="28" s="1"/>
  <c r="D39" i="28"/>
  <c r="C39" i="28" s="1"/>
  <c r="C59" i="28"/>
  <c r="D80" i="28"/>
  <c r="C80" i="28" s="1"/>
  <c r="C81" i="28"/>
  <c r="D15" i="28"/>
  <c r="C15" i="28" l="1"/>
  <c r="D14" i="28"/>
  <c r="C14" i="28" l="1"/>
  <c r="D79" i="28"/>
  <c r="D89" i="28" l="1"/>
  <c r="C89" i="28" s="1"/>
  <c r="C79" i="28"/>
  <c r="C29" i="21" l="1"/>
  <c r="C28" i="21"/>
  <c r="C27" i="21"/>
  <c r="C26" i="21"/>
  <c r="C25" i="21"/>
  <c r="C24" i="21"/>
  <c r="C22" i="21"/>
  <c r="C21" i="21"/>
  <c r="C20" i="21"/>
  <c r="C19" i="21"/>
  <c r="C18" i="21"/>
  <c r="C17" i="21"/>
  <c r="C16" i="21"/>
  <c r="C15" i="21"/>
  <c r="C14" i="21"/>
</calcChain>
</file>

<file path=xl/sharedStrings.xml><?xml version="1.0" encoding="utf-8"?>
<sst xmlns="http://schemas.openxmlformats.org/spreadsheetml/2006/main" count="781" uniqueCount="336">
  <si>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</si>
  <si>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</si>
  <si>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</si>
  <si>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</si>
  <si>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</si>
  <si>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</si>
  <si>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</si>
  <si>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</si>
  <si>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</si>
  <si>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</si>
  <si>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</si>
  <si>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</si>
  <si>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</si>
  <si>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</si>
  <si>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</si>
  <si>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</si>
  <si>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</si>
  <si>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</si>
  <si>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</si>
  <si>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</si>
  <si>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</si>
  <si>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</si>
  <si>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</si>
  <si>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</si>
  <si>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</si>
  <si>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</si>
  <si>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</si>
  <si>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</si>
  <si>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</si>
  <si>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</si>
  <si>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</si>
  <si>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</si>
  <si>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</si>
  <si>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</si>
  <si>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</si>
  <si>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</si>
  <si>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</si>
  <si>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</si>
  <si>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</si>
  <si>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</si>
  <si>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</si>
  <si>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</si>
  <si>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</si>
  <si>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</si>
  <si>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</si>
  <si>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</si>
  <si>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</si>
  <si>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</si>
  <si>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</si>
  <si>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</si>
  <si>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</si>
  <si>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</si>
  <si>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</si>
  <si>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</si>
  <si>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</si>
  <si>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</si>
  <si>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</si>
  <si>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</si>
  <si>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</si>
  <si>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</si>
  <si>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</si>
  <si>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</si>
  <si>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</si>
  <si>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</si>
  <si>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</si>
  <si>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</si>
  <si>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</si>
  <si>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</si>
  <si>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</si>
  <si>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</si>
  <si>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</si>
  <si>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</si>
  <si>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</si>
  <si>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</si>
  <si>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</si>
  <si>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</si>
  <si>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</si>
  <si>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</si>
  <si>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</si>
  <si>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</si>
  <si>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</si>
  <si>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</si>
  <si>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</si>
  <si>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</si>
  <si>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</si>
  <si>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</si>
  <si>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</si>
  <si>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</si>
  <si>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</si>
  <si>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</si>
  <si>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</si>
  <si>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</si>
  <si>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</si>
  <si>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</si>
  <si>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</si>
  <si>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</si>
  <si>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</si>
  <si>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</si>
  <si>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</si>
  <si>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</si>
  <si>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</si>
  <si>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</si>
  <si>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</si>
  <si>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</si>
  <si>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</si>
  <si>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</si>
  <si>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</si>
  <si>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</si>
  <si>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</si>
  <si>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</si>
  <si>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</si>
  <si>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</si>
  <si>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</si>
  <si>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</si>
  <si>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</si>
  <si>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</si>
  <si>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</si>
  <si>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</si>
  <si>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</si>
  <si>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</si>
  <si>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</si>
  <si>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</si>
  <si>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</si>
  <si>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</si>
  <si>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</si>
  <si>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</si>
  <si>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</si>
  <si>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</si>
  <si>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</si>
  <si>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</si>
  <si>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</si>
  <si>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</si>
  <si>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</si>
  <si>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</si>
  <si>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</si>
  <si>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</si>
  <si>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</si>
  <si>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</si>
  <si>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</si>
  <si>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</si>
  <si>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</si>
  <si>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</si>
  <si>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</si>
  <si>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</si>
  <si>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</si>
  <si>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</si>
  <si>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</si>
  <si>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</si>
  <si>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</si>
  <si>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</si>
  <si>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</si>
  <si>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</si>
  <si>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</si>
  <si>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</si>
  <si>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</si>
  <si>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</si>
  <si>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</si>
  <si>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</si>
  <si>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</si>
  <si>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</si>
  <si>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</si>
  <si>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</si>
  <si>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</si>
  <si>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</si>
  <si>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</si>
  <si>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</si>
  <si>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</si>
  <si>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</si>
  <si>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</si>
  <si>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</si>
  <si>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</si>
  <si>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</si>
  <si>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</si>
  <si>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</si>
  <si>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</si>
  <si>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</si>
  <si>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</si>
  <si>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</si>
  <si>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</si>
  <si>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</si>
  <si>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</si>
  <si>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</si>
  <si>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</si>
  <si>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</si>
  <si>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</si>
  <si>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</si>
  <si>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</si>
  <si>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</si>
  <si>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</si>
  <si>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</si>
  <si>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</si>
  <si>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</si>
  <si>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</si>
  <si>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</si>
  <si>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</si>
  <si>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</si>
  <si>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</si>
  <si>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</si>
  <si>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</si>
  <si>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</si>
  <si>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Новоукраїнському районному територіальгному центру комплектування та соціальної підтримки ( перший відділ)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</si>
  <si>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</si>
  <si>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083210</t>
  </si>
  <si>
    <t>Організація та проведення громадських робіт</t>
  </si>
  <si>
    <t>Інші заходи, повязані з економічною діяльністю</t>
  </si>
  <si>
    <t>субвенція до бюджету Добровеличківської  міської територіальної громади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</si>
  <si>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</si>
  <si>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</si>
  <si>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</si>
  <si>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</si>
  <si>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</si>
  <si>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</si>
  <si>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</si>
  <si>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</si>
  <si>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субвенція військовій частині  А2077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</si>
  <si>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</si>
  <si>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</si>
  <si>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</si>
  <si>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</si>
  <si>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</si>
  <si>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</si>
  <si>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</si>
  <si>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</si>
  <si>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</si>
  <si>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Орган з питань будівництва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</si>
  <si>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</si>
  <si>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</si>
  <si>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</si>
  <si>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Додаток 3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</si>
  <si>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</si>
  <si>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</si>
  <si>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</si>
  <si>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</si>
  <si>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</si>
  <si>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</si>
  <si>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</si>
  <si>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ДОХОДИ_x000D_
місцевого бюджету на 2023 рік</t>
  </si>
  <si>
    <t xml:space="preserve">                                                                                                    </t>
  </si>
  <si>
    <t xml:space="preserve">  (код бюджету)</t>
  </si>
  <si>
    <t xml:space="preserve">                                                                                                   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</si>
  <si>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</si>
  <si>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</si>
  <si>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</si>
  <si>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</si>
  <si>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</si>
  <si>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</si>
  <si>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</si>
  <si>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</si>
  <si>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</si>
  <si>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</si>
  <si>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</si>
  <si>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</si>
  <si>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викориьтсання лісових ресурсів в частині деоревини,заготовленої в поряджку рубок головного користування</t>
  </si>
  <si>
    <t>,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</si>
  <si>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</si>
  <si>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</si>
  <si>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</si>
  <si>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</si>
  <si>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</si>
  <si>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</si>
  <si>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</si>
  <si>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</si>
  <si>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</si>
  <si>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</si>
  <si>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</si>
  <si>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</si>
  <si>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</si>
  <si>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</si>
  <si>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</si>
  <si>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</si>
  <si>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</si>
  <si>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</si>
  <si>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</si>
  <si>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</si>
  <si>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</si>
  <si>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</si>
  <si>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</si>
  <si>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</si>
  <si>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</si>
  <si>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</si>
  <si>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</si>
  <si>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</si>
  <si>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</si>
  <si>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</si>
  <si>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</si>
  <si>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</si>
  <si>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</si>
  <si>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</si>
  <si>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</si>
  <si>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</si>
  <si>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</si>
  <si>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</si>
  <si>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</si>
  <si>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</si>
  <si>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</si>
  <si>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</si>
  <si>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</si>
  <si>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</si>
  <si>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</si>
  <si>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</si>
  <si>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</si>
  <si>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</si>
  <si>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</si>
  <si>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</si>
  <si>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</si>
  <si>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</si>
  <si>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</si>
  <si>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</si>
  <si>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Субвенції з місцевих бюджетів іншим місцевим бюджетам</t>
  </si>
  <si>
    <t>Разом доходів</t>
  </si>
  <si>
    <t>М.МАЗУРА</t>
  </si>
  <si>
    <t xml:space="preserve">до рішення Смолінської селищної ради від 07.04.2023 року № </t>
  </si>
  <si>
    <t xml:space="preserve">до рішення сесії Смолінської селищної ради від 07.04.2023 року № </t>
  </si>
  <si>
    <t xml:space="preserve">Додаток 1 </t>
  </si>
  <si>
    <t xml:space="preserve">до рішення сесії Смолінської селищної ради від 07.04.2023 року №    </t>
  </si>
  <si>
    <t>"Про внесення змін до рішення  Смолінської селищної ради № 359 від 16.12.2022 року  "Про бюджет Смолінської територіальної громади на 2023 рік"</t>
  </si>
  <si>
    <t xml:space="preserve">до рішення  сесії Смолінської селищної ради  від 07.04.2023 № </t>
  </si>
  <si>
    <t>Додаток 4</t>
  </si>
  <si>
    <t xml:space="preserve">         _x000D_Порівняльна таблиця до  рішення сесії  Смолінської селищної ради  </t>
  </si>
  <si>
    <t xml:space="preserve">"Про внесення змін до рішення Смолінської селищної ради від 16.12.2022 р. № 359 </t>
  </si>
  <si>
    <t xml:space="preserve"> "Про бюджет Смолінської  селищної територіальної громади на 2023 рік"</t>
  </si>
  <si>
    <t xml:space="preserve">                                                                                                   (код бюджету)</t>
  </si>
  <si>
    <t xml:space="preserve">Додаток </t>
  </si>
  <si>
    <t xml:space="preserve">Порівняльна таблиця </t>
  </si>
  <si>
    <t xml:space="preserve">до  рішення сесії  Смолінської селищної територіальної громади  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</si>
  <si>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</si>
  <si>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</si>
  <si>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</si>
  <si>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0611061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</si>
  <si>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</si>
  <si>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</si>
  <si>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</si>
  <si>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Надання соціальних гарантій фізичним особам, які надають соціальні послуги громадянам похилого віку, особам з інвалідністю, хворим, які не здатні до самообслуговування і потребують сторонньої допомоги</t>
  </si>
  <si>
    <t>субвенція до бюджету Маловисківської міської територіальної громади</t>
  </si>
  <si>
    <t>Начальник фінансового відділу</t>
  </si>
  <si>
    <t>Альвіна ДЕМЧЕНКО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</si>
</sst>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5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4"/>
      <name val="Times New Roman"/>
      <family val="2"/>
      <charset val="204"/>
    </font>
    <font>
      <sz val="10"/>
      <color rgb="FF0070C0"/>
      <name val="Times New Roman"/>
      <family val="2"/>
      <charset val="204"/>
    </font>
    <font>
      <sz val="10"/>
      <color rgb="FFC00000"/>
      <name val="Times New Roman"/>
      <family val="2"/>
      <charset val="204"/>
    </font>
    <font>
      <b/>
      <sz val="10"/>
      <color rgb="FF0070C0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3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2" xfId="0" applyFont="1" applyBorder="1"/>
    <xf numFmtId="0" fontId="24" fillId="2" borderId="2" xfId="0" applyFont="1" applyFill="1" applyBorder="1"/>
    <xf numFmtId="4" fontId="25" fillId="2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4" fontId="24" fillId="0" borderId="2" xfId="0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24" fillId="0" borderId="2" xfId="103" quotePrefix="1" applyFont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25" fillId="0" borderId="0" xfId="0" applyFont="1" applyFill="1" applyBorder="1" applyAlignment="1">
      <alignment vertical="center" wrapText="1"/>
    </xf>
    <xf numFmtId="2" fontId="0" fillId="0" borderId="0" xfId="0" applyNumberFormat="1"/>
    <xf numFmtId="4" fontId="26" fillId="3" borderId="2" xfId="0" applyNumberFormat="1" applyFont="1" applyFill="1" applyBorder="1" applyAlignment="1">
      <alignment vertical="center" wrapText="1"/>
    </xf>
    <xf numFmtId="1" fontId="24" fillId="0" borderId="2" xfId="0" quotePrefix="1" applyNumberFormat="1" applyFont="1" applyBorder="1" applyAlignment="1">
      <alignment horizontal="center" vertical="center" wrapText="1"/>
    </xf>
    <xf numFmtId="4" fontId="35" fillId="2" borderId="2" xfId="0" applyNumberFormat="1" applyFont="1" applyFill="1" applyBorder="1" applyAlignment="1">
      <alignment horizontal="right" vertical="center" wrapText="1"/>
    </xf>
    <xf numFmtId="0" fontId="36" fillId="0" borderId="2" xfId="0" applyFon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/>
    <xf numFmtId="4" fontId="25" fillId="2" borderId="2" xfId="0" applyNumberFormat="1" applyFont="1" applyFill="1" applyBorder="1" applyAlignment="1">
      <alignment horizontal="right"/>
    </xf>
    <xf numFmtId="4" fontId="24" fillId="0" borderId="0" xfId="0" applyNumberFormat="1" applyFont="1"/>
    <xf numFmtId="4" fontId="25" fillId="4" borderId="2" xfId="0" applyNumberFormat="1" applyFont="1" applyFill="1" applyBorder="1" applyAlignment="1">
      <alignment horizontal="right" vertical="center" wrapText="1"/>
    </xf>
    <xf numFmtId="0" fontId="36" fillId="0" borderId="2" xfId="0" applyFont="1" applyBorder="1" applyAlignment="1">
      <alignment horizontal="left" vertical="center" wrapText="1"/>
    </xf>
    <xf numFmtId="0" fontId="24" fillId="0" borderId="2" xfId="0" quotePrefix="1" applyFont="1" applyBorder="1" applyAlignment="1">
      <alignment vertic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0" fontId="25" fillId="0" borderId="2" xfId="0" quotePrefix="1" applyFont="1" applyFill="1" applyBorder="1" applyAlignment="1">
      <alignment vertical="center"/>
    </xf>
    <xf numFmtId="0" fontId="25" fillId="0" borderId="2" xfId="0" quotePrefix="1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quotePrefix="1" applyFont="1" applyFill="1" applyBorder="1" applyAlignment="1">
      <alignment horizontal="center" vertical="center"/>
    </xf>
    <xf numFmtId="4" fontId="25" fillId="0" borderId="2" xfId="0" applyNumberFormat="1" applyFont="1" applyFill="1" applyBorder="1" applyAlignment="1">
      <alignment horizontal="right" vertic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quotePrefix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0" fontId="25" fillId="0" borderId="2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2" xfId="0" quotePrefix="1" applyNumberFormat="1" applyFont="1" applyBorder="1" applyAlignment="1">
      <alignment vertical="center" wrapText="1"/>
    </xf>
    <xf numFmtId="4" fontId="25" fillId="4" borderId="2" xfId="0" applyNumberFormat="1" applyFont="1" applyFill="1" applyBorder="1" applyAlignment="1">
      <alignment vertical="center" wrapText="1"/>
    </xf>
    <xf numFmtId="4" fontId="25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0" borderId="1" xfId="0" quotePrefix="1" applyFont="1" applyBorder="1" applyAlignment="1">
      <alignment horizontal="center"/>
    </xf>
    <xf numFmtId="0" fontId="43" fillId="0" borderId="0" xfId="0" applyFont="1"/>
    <xf numFmtId="0" fontId="44" fillId="0" borderId="0" xfId="0" quotePrefix="1" applyFont="1" applyAlignment="1">
      <alignment horizontal="center"/>
    </xf>
    <xf numFmtId="4" fontId="24" fillId="0" borderId="0" xfId="0" applyNumberFormat="1" applyFont="1" applyAlignment="1">
      <alignment vertical="center"/>
    </xf>
    <xf numFmtId="4" fontId="25" fillId="3" borderId="2" xfId="0" applyNumberFormat="1" applyFont="1" applyFill="1" applyBorder="1" applyAlignment="1">
      <alignment horizontal="right" vertical="center" wrapText="1"/>
    </xf>
    <xf numFmtId="0" fontId="5" fillId="0" borderId="0" xfId="151"/>
    <xf numFmtId="0" fontId="25" fillId="0" borderId="0" xfId="151" applyFont="1" applyAlignment="1">
      <alignment horizontal="center" wrapText="1"/>
    </xf>
    <xf numFmtId="0" fontId="5" fillId="0" borderId="0" xfId="151" applyAlignment="1">
      <alignment horizontal="center"/>
    </xf>
    <xf numFmtId="0" fontId="24" fillId="0" borderId="1" xfId="151" quotePrefix="1" applyFont="1" applyBorder="1" applyAlignment="1">
      <alignment horizontal="center" wrapText="1"/>
    </xf>
    <xf numFmtId="0" fontId="43" fillId="0" borderId="0" xfId="151" applyFont="1"/>
    <xf numFmtId="0" fontId="25" fillId="0" borderId="0" xfId="151" quotePrefix="1" applyFont="1" applyBorder="1" applyAlignment="1">
      <alignment horizontal="center" wrapText="1"/>
    </xf>
    <xf numFmtId="0" fontId="39" fillId="0" borderId="0" xfId="151" applyFont="1"/>
    <xf numFmtId="0" fontId="43" fillId="0" borderId="0" xfId="151" applyFont="1" applyAlignment="1">
      <alignment horizontal="center"/>
    </xf>
    <xf numFmtId="0" fontId="25" fillId="0" borderId="1" xfId="151" quotePrefix="1" applyFont="1" applyBorder="1" applyAlignment="1">
      <alignment horizontal="center"/>
    </xf>
    <xf numFmtId="0" fontId="25" fillId="0" borderId="0" xfId="151" applyFont="1"/>
    <xf numFmtId="0" fontId="25" fillId="0" borderId="0" xfId="151" applyFont="1" applyAlignment="1">
      <alignment horizontal="right"/>
    </xf>
    <xf numFmtId="0" fontId="5" fillId="0" borderId="2" xfId="151" applyBorder="1" applyAlignment="1">
      <alignment horizontal="center" vertical="center" wrapText="1"/>
    </xf>
    <xf numFmtId="0" fontId="5" fillId="2" borderId="2" xfId="151" applyFill="1" applyBorder="1" applyAlignment="1">
      <alignment horizontal="center" vertical="center" wrapText="1"/>
    </xf>
    <xf numFmtId="0" fontId="25" fillId="0" borderId="2" xfId="151" applyFont="1" applyBorder="1" applyAlignment="1">
      <alignment vertical="center"/>
    </xf>
    <xf numFmtId="0" fontId="25" fillId="0" borderId="2" xfId="151" applyFont="1" applyBorder="1" applyAlignment="1">
      <alignment vertical="center" wrapText="1"/>
    </xf>
    <xf numFmtId="4" fontId="25" fillId="2" borderId="2" xfId="151" applyNumberFormat="1" applyFont="1" applyFill="1" applyBorder="1" applyAlignment="1">
      <alignment vertical="center"/>
    </xf>
    <xf numFmtId="4" fontId="25" fillId="0" borderId="2" xfId="151" applyNumberFormat="1" applyFont="1" applyBorder="1" applyAlignment="1">
      <alignment vertical="center"/>
    </xf>
    <xf numFmtId="0" fontId="5" fillId="0" borderId="2" xfId="151" applyBorder="1" applyAlignment="1">
      <alignment vertical="center"/>
    </xf>
    <xf numFmtId="0" fontId="5" fillId="0" borderId="2" xfId="151" applyBorder="1" applyAlignment="1">
      <alignment vertical="center" wrapText="1"/>
    </xf>
    <xf numFmtId="4" fontId="5" fillId="2" borderId="2" xfId="151" applyNumberFormat="1" applyFill="1" applyBorder="1" applyAlignment="1">
      <alignment vertical="center"/>
    </xf>
    <xf numFmtId="4" fontId="5" fillId="0" borderId="2" xfId="151" applyNumberFormat="1" applyBorder="1" applyAlignment="1">
      <alignment vertical="center"/>
    </xf>
    <xf numFmtId="0" fontId="24" fillId="0" borderId="2" xfId="151" applyFont="1" applyBorder="1" applyAlignment="1">
      <alignment vertical="center"/>
    </xf>
    <xf numFmtId="0" fontId="24" fillId="0" borderId="2" xfId="151" applyFont="1" applyBorder="1" applyAlignment="1">
      <alignment vertical="center" wrapText="1"/>
    </xf>
    <xf numFmtId="4" fontId="24" fillId="2" borderId="2" xfId="151" applyNumberFormat="1" applyFont="1" applyFill="1" applyBorder="1" applyAlignment="1">
      <alignment vertical="center"/>
    </xf>
    <xf numFmtId="4" fontId="24" fillId="0" borderId="2" xfId="151" applyNumberFormat="1" applyFont="1" applyBorder="1" applyAlignment="1">
      <alignment vertical="center"/>
    </xf>
    <xf numFmtId="4" fontId="5" fillId="0" borderId="0" xfId="151" applyNumberFormat="1"/>
    <xf numFmtId="0" fontId="5" fillId="0" borderId="2" xfId="152" applyBorder="1" applyAlignment="1">
      <alignment vertical="center" wrapText="1"/>
    </xf>
    <xf numFmtId="0" fontId="25" fillId="2" borderId="2" xfId="151" applyFont="1" applyFill="1" applyBorder="1" applyAlignment="1">
      <alignment vertical="center"/>
    </xf>
    <xf numFmtId="0" fontId="25" fillId="2" borderId="2" xfId="151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4" fontId="0" fillId="0" borderId="2" xfId="0" applyNumberFormat="1" applyBorder="1" applyAlignment="1">
      <alignment vertical="center" wrapText="1"/>
    </xf>
    <xf numFmtId="4" fontId="5" fillId="0" borderId="6" xfId="151" applyNumberFormat="1" applyBorder="1" applyAlignment="1">
      <alignment vertical="center"/>
    </xf>
    <xf numFmtId="0" fontId="25" fillId="2" borderId="2" xfId="151" applyFont="1" applyFill="1" applyBorder="1" applyAlignment="1">
      <alignment horizontal="center" vertical="center"/>
    </xf>
    <xf numFmtId="4" fontId="25" fillId="0" borderId="0" xfId="151" applyNumberFormat="1" applyFont="1" applyFill="1" applyBorder="1" applyAlignment="1">
      <alignment vertical="center"/>
    </xf>
    <xf numFmtId="0" fontId="25" fillId="0" borderId="0" xfId="151" applyFont="1" applyAlignment="1">
      <alignment horizontal="left"/>
    </xf>
    <xf numFmtId="0" fontId="25" fillId="0" borderId="0" xfId="153" applyFont="1" applyAlignment="1">
      <alignment horizontal="left"/>
    </xf>
    <xf numFmtId="0" fontId="24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" fillId="0" borderId="0" xfId="154"/>
    <xf numFmtId="0" fontId="3" fillId="0" borderId="0" xfId="154" applyFont="1"/>
    <xf numFmtId="0" fontId="3" fillId="0" borderId="0" xfId="156"/>
    <xf numFmtId="0" fontId="24" fillId="0" borderId="0" xfId="156" quotePrefix="1" applyFont="1" applyBorder="1" applyAlignment="1">
      <alignment horizontal="center"/>
    </xf>
    <xf numFmtId="0" fontId="3" fillId="0" borderId="0" xfId="156" applyAlignment="1">
      <alignment horizontal="center"/>
    </xf>
    <xf numFmtId="0" fontId="25" fillId="0" borderId="1" xfId="154" quotePrefix="1" applyFont="1" applyBorder="1" applyAlignment="1">
      <alignment horizontal="center"/>
    </xf>
    <xf numFmtId="0" fontId="3" fillId="0" borderId="0" xfId="154" applyAlignment="1">
      <alignment horizontal="center"/>
    </xf>
    <xf numFmtId="0" fontId="25" fillId="0" borderId="0" xfId="154" applyFont="1" applyAlignment="1"/>
    <xf numFmtId="0" fontId="43" fillId="0" borderId="0" xfId="154" applyFont="1"/>
    <xf numFmtId="0" fontId="25" fillId="0" borderId="0" xfId="154" applyFont="1"/>
    <xf numFmtId="0" fontId="3" fillId="0" borderId="0" xfId="154" applyAlignment="1">
      <alignment horizontal="right"/>
    </xf>
    <xf numFmtId="0" fontId="3" fillId="0" borderId="2" xfId="154" applyBorder="1" applyAlignment="1">
      <alignment horizontal="center" vertical="center" wrapText="1"/>
    </xf>
    <xf numFmtId="0" fontId="3" fillId="4" borderId="2" xfId="154" applyFill="1" applyBorder="1" applyAlignment="1">
      <alignment horizontal="center" vertical="center" wrapText="1"/>
    </xf>
    <xf numFmtId="0" fontId="3" fillId="2" borderId="2" xfId="154" applyFill="1" applyBorder="1" applyAlignment="1">
      <alignment horizontal="center" vertical="center" wrapText="1"/>
    </xf>
    <xf numFmtId="0" fontId="25" fillId="0" borderId="2" xfId="154" quotePrefix="1" applyFont="1" applyBorder="1" applyAlignment="1">
      <alignment horizontal="center" vertical="center" wrapText="1"/>
    </xf>
    <xf numFmtId="0" fontId="25" fillId="0" borderId="2" xfId="154" applyFont="1" applyBorder="1" applyAlignment="1">
      <alignment horizontal="center" vertical="center" wrapText="1"/>
    </xf>
    <xf numFmtId="4" fontId="25" fillId="0" borderId="2" xfId="154" applyNumberFormat="1" applyFont="1" applyBorder="1" applyAlignment="1">
      <alignment horizontal="center" vertical="center" wrapText="1"/>
    </xf>
    <xf numFmtId="4" fontId="25" fillId="0" borderId="2" xfId="154" quotePrefix="1" applyNumberFormat="1" applyFont="1" applyBorder="1" applyAlignment="1">
      <alignment vertical="center" wrapText="1"/>
    </xf>
    <xf numFmtId="4" fontId="25" fillId="4" borderId="2" xfId="154" applyNumberFormat="1" applyFont="1" applyFill="1" applyBorder="1" applyAlignment="1">
      <alignment vertical="center" wrapText="1"/>
    </xf>
    <xf numFmtId="4" fontId="25" fillId="0" borderId="2" xfId="154" applyNumberFormat="1" applyFont="1" applyBorder="1" applyAlignment="1">
      <alignment vertical="center" wrapText="1"/>
    </xf>
    <xf numFmtId="4" fontId="25" fillId="2" borderId="2" xfId="154" applyNumberFormat="1" applyFont="1" applyFill="1" applyBorder="1" applyAlignment="1">
      <alignment vertical="center" wrapText="1"/>
    </xf>
    <xf numFmtId="4" fontId="3" fillId="0" borderId="0" xfId="154" applyNumberFormat="1"/>
    <xf numFmtId="0" fontId="25" fillId="0" borderId="2" xfId="154" quotePrefix="1" applyFont="1" applyFill="1" applyBorder="1" applyAlignment="1">
      <alignment horizontal="center" vertical="center" wrapText="1"/>
    </xf>
    <xf numFmtId="0" fontId="25" fillId="0" borderId="2" xfId="154" applyFont="1" applyFill="1" applyBorder="1" applyAlignment="1">
      <alignment horizontal="center" vertical="center" wrapText="1"/>
    </xf>
    <xf numFmtId="4" fontId="25" fillId="0" borderId="2" xfId="154" applyNumberFormat="1" applyFont="1" applyFill="1" applyBorder="1" applyAlignment="1">
      <alignment horizontal="center" vertical="center" wrapText="1"/>
    </xf>
    <xf numFmtId="4" fontId="25" fillId="0" borderId="2" xfId="154" quotePrefix="1" applyNumberFormat="1" applyFont="1" applyFill="1" applyBorder="1" applyAlignment="1">
      <alignment vertical="center" wrapText="1"/>
    </xf>
    <xf numFmtId="4" fontId="25" fillId="0" borderId="2" xfId="154" applyNumberFormat="1" applyFont="1" applyFill="1" applyBorder="1" applyAlignment="1">
      <alignment vertical="center" wrapText="1"/>
    </xf>
    <xf numFmtId="0" fontId="3" fillId="0" borderId="2" xfId="154" quotePrefix="1" applyBorder="1" applyAlignment="1">
      <alignment horizontal="center" vertical="center" wrapText="1"/>
    </xf>
    <xf numFmtId="4" fontId="3" fillId="0" borderId="2" xfId="154" quotePrefix="1" applyNumberFormat="1" applyBorder="1" applyAlignment="1">
      <alignment horizontal="center" vertical="center" wrapText="1"/>
    </xf>
    <xf numFmtId="4" fontId="3" fillId="0" borderId="2" xfId="154" quotePrefix="1" applyNumberFormat="1" applyBorder="1" applyAlignment="1">
      <alignment vertical="center" wrapText="1"/>
    </xf>
    <xf numFmtId="4" fontId="3" fillId="4" borderId="2" xfId="155" applyNumberFormat="1" applyFill="1" applyBorder="1" applyAlignment="1">
      <alignment vertical="center" wrapText="1"/>
    </xf>
    <xf numFmtId="4" fontId="3" fillId="0" borderId="2" xfId="154" applyNumberFormat="1" applyBorder="1" applyAlignment="1">
      <alignment vertical="center" wrapText="1"/>
    </xf>
    <xf numFmtId="4" fontId="3" fillId="4" borderId="2" xfId="154" applyNumberFormat="1" applyFill="1" applyBorder="1" applyAlignment="1">
      <alignment vertical="center" wrapText="1"/>
    </xf>
    <xf numFmtId="0" fontId="34" fillId="0" borderId="2" xfId="154" quotePrefix="1" applyFont="1" applyBorder="1" applyAlignment="1">
      <alignment horizontal="center" vertical="center" wrapText="1"/>
    </xf>
    <xf numFmtId="4" fontId="34" fillId="0" borderId="2" xfId="154" quotePrefix="1" applyNumberFormat="1" applyFont="1" applyBorder="1" applyAlignment="1">
      <alignment horizontal="center" vertical="center" wrapText="1"/>
    </xf>
    <xf numFmtId="4" fontId="34" fillId="0" borderId="2" xfId="154" quotePrefix="1" applyNumberFormat="1" applyFont="1" applyBorder="1" applyAlignment="1">
      <alignment vertical="center" wrapText="1"/>
    </xf>
    <xf numFmtId="4" fontId="34" fillId="4" borderId="2" xfId="154" applyNumberFormat="1" applyFont="1" applyFill="1" applyBorder="1" applyAlignment="1">
      <alignment vertical="center" wrapText="1"/>
    </xf>
    <xf numFmtId="4" fontId="34" fillId="0" borderId="2" xfId="154" applyNumberFormat="1" applyFont="1" applyBorder="1" applyAlignment="1">
      <alignment vertical="center" wrapText="1"/>
    </xf>
    <xf numFmtId="0" fontId="3" fillId="0" borderId="2" xfId="154" quotePrefix="1" applyFont="1" applyBorder="1" applyAlignment="1">
      <alignment horizontal="center" vertical="center" wrapText="1"/>
    </xf>
    <xf numFmtId="4" fontId="3" fillId="0" borderId="0" xfId="154" applyNumberFormat="1" applyFont="1"/>
    <xf numFmtId="0" fontId="3" fillId="0" borderId="2" xfId="157" quotePrefix="1" applyFont="1" applyBorder="1" applyAlignment="1">
      <alignment horizontal="center" vertical="center" wrapText="1"/>
    </xf>
    <xf numFmtId="4" fontId="36" fillId="0" borderId="2" xfId="157" quotePrefix="1" applyNumberFormat="1" applyFont="1" applyBorder="1" applyAlignment="1">
      <alignment horizontal="center" vertical="center" wrapText="1"/>
    </xf>
    <xf numFmtId="4" fontId="24" fillId="4" borderId="2" xfId="157" applyNumberFormat="1" applyFont="1" applyFill="1" applyBorder="1" applyAlignment="1">
      <alignment vertical="center" wrapText="1"/>
    </xf>
    <xf numFmtId="4" fontId="24" fillId="0" borderId="2" xfId="157" applyNumberFormat="1" applyFont="1" applyBorder="1" applyAlignment="1">
      <alignment vertical="center" wrapText="1"/>
    </xf>
    <xf numFmtId="4" fontId="25" fillId="0" borderId="2" xfId="157" applyNumberFormat="1" applyFont="1" applyBorder="1" applyAlignment="1">
      <alignment vertical="center" wrapText="1"/>
    </xf>
    <xf numFmtId="0" fontId="3" fillId="0" borderId="0" xfId="157"/>
    <xf numFmtId="0" fontId="34" fillId="0" borderId="2" xfId="157" quotePrefix="1" applyFont="1" applyBorder="1" applyAlignment="1">
      <alignment horizontal="center" vertical="center" wrapText="1"/>
    </xf>
    <xf numFmtId="4" fontId="34" fillId="0" borderId="2" xfId="157" quotePrefix="1" applyNumberFormat="1" applyFont="1" applyBorder="1" applyAlignment="1">
      <alignment horizontal="center" vertical="center" wrapText="1"/>
    </xf>
    <xf numFmtId="4" fontId="3" fillId="0" borderId="2" xfId="156" quotePrefix="1" applyNumberFormat="1" applyFont="1" applyBorder="1" applyAlignment="1">
      <alignment vertical="center" wrapText="1"/>
    </xf>
    <xf numFmtId="3" fontId="3" fillId="0" borderId="0" xfId="154" applyNumberFormat="1"/>
    <xf numFmtId="4" fontId="3" fillId="4" borderId="2" xfId="154" applyNumberFormat="1" applyFont="1" applyFill="1" applyBorder="1" applyAlignment="1">
      <alignment vertical="center" wrapText="1"/>
    </xf>
    <xf numFmtId="4" fontId="3" fillId="0" borderId="2" xfId="154" quotePrefix="1" applyNumberFormat="1" applyFont="1" applyBorder="1" applyAlignment="1">
      <alignment vertical="center" wrapText="1"/>
    </xf>
    <xf numFmtId="0" fontId="35" fillId="0" borderId="2" xfId="154" quotePrefix="1" applyFont="1" applyFill="1" applyBorder="1" applyAlignment="1">
      <alignment horizontal="center" vertical="center" wrapText="1"/>
    </xf>
    <xf numFmtId="4" fontId="35" fillId="0" borderId="2" xfId="154" quotePrefix="1" applyNumberFormat="1" applyFont="1" applyFill="1" applyBorder="1" applyAlignment="1">
      <alignment horizontal="center" vertical="center" wrapText="1"/>
    </xf>
    <xf numFmtId="4" fontId="35" fillId="0" borderId="2" xfId="154" quotePrefix="1" applyNumberFormat="1" applyFont="1" applyFill="1" applyBorder="1" applyAlignment="1">
      <alignment vertical="center" wrapText="1"/>
    </xf>
    <xf numFmtId="4" fontId="35" fillId="4" borderId="2" xfId="155" applyNumberFormat="1" applyFont="1" applyFill="1" applyBorder="1" applyAlignment="1">
      <alignment vertical="center" wrapText="1"/>
    </xf>
    <xf numFmtId="4" fontId="35" fillId="0" borderId="2" xfId="155" applyNumberFormat="1" applyFont="1" applyFill="1" applyBorder="1" applyAlignment="1">
      <alignment vertical="center" wrapText="1"/>
    </xf>
    <xf numFmtId="4" fontId="35" fillId="4" borderId="2" xfId="154" applyNumberFormat="1" applyFont="1" applyFill="1" applyBorder="1" applyAlignment="1">
      <alignment vertical="center" wrapText="1"/>
    </xf>
    <xf numFmtId="3" fontId="3" fillId="0" borderId="0" xfId="154" applyNumberFormat="1" applyAlignment="1">
      <alignment wrapText="1"/>
    </xf>
    <xf numFmtId="0" fontId="3" fillId="0" borderId="0" xfId="154" applyAlignment="1">
      <alignment wrapText="1"/>
    </xf>
    <xf numFmtId="0" fontId="36" fillId="0" borderId="2" xfId="156" quotePrefix="1" applyFont="1" applyBorder="1" applyAlignment="1">
      <alignment horizontal="center" vertical="center" wrapText="1"/>
    </xf>
    <xf numFmtId="0" fontId="36" fillId="0" borderId="2" xfId="156" quotePrefix="1" applyNumberFormat="1" applyFont="1" applyBorder="1" applyAlignment="1">
      <alignment horizontal="center" vertical="center" wrapText="1"/>
    </xf>
    <xf numFmtId="4" fontId="36" fillId="4" borderId="2" xfId="157" applyNumberFormat="1" applyFont="1" applyFill="1" applyBorder="1" applyAlignment="1">
      <alignment vertical="center" wrapText="1"/>
    </xf>
    <xf numFmtId="4" fontId="36" fillId="0" borderId="2" xfId="157" applyNumberFormat="1" applyFont="1" applyBorder="1" applyAlignment="1">
      <alignment vertical="center" wrapText="1"/>
    </xf>
    <xf numFmtId="4" fontId="36" fillId="0" borderId="3" xfId="157" applyNumberFormat="1" applyFont="1" applyBorder="1" applyAlignment="1">
      <alignment vertical="center" wrapText="1"/>
    </xf>
    <xf numFmtId="0" fontId="36" fillId="0" borderId="2" xfId="158" quotePrefix="1" applyFont="1" applyFill="1" applyBorder="1" applyAlignment="1">
      <alignment horizontal="center" vertical="center" wrapText="1"/>
    </xf>
    <xf numFmtId="0" fontId="34" fillId="0" borderId="2" xfId="158" quotePrefix="1" applyFont="1" applyBorder="1" applyAlignment="1">
      <alignment horizontal="center" vertical="center" wrapText="1"/>
    </xf>
    <xf numFmtId="0" fontId="3" fillId="0" borderId="2" xfId="158" quotePrefix="1" applyNumberFormat="1" applyBorder="1" applyAlignment="1">
      <alignment horizontal="center" vertical="center" wrapText="1"/>
    </xf>
    <xf numFmtId="4" fontId="36" fillId="0" borderId="2" xfId="158" quotePrefix="1" applyNumberFormat="1" applyFont="1" applyFill="1" applyBorder="1" applyAlignment="1">
      <alignment vertical="center" wrapText="1"/>
    </xf>
    <xf numFmtId="4" fontId="34" fillId="0" borderId="2" xfId="158" applyNumberFormat="1" applyFont="1" applyFill="1" applyBorder="1" applyAlignment="1">
      <alignment vertical="center" wrapText="1"/>
    </xf>
    <xf numFmtId="4" fontId="35" fillId="0" borderId="2" xfId="154" applyNumberFormat="1" applyFont="1" applyFill="1" applyBorder="1" applyAlignment="1">
      <alignment vertical="center" wrapText="1"/>
    </xf>
    <xf numFmtId="4" fontId="36" fillId="0" borderId="2" xfId="154" quotePrefix="1" applyNumberFormat="1" applyFont="1" applyBorder="1" applyAlignment="1">
      <alignment horizontal="center" vertical="center" wrapText="1"/>
    </xf>
    <xf numFmtId="4" fontId="34" fillId="0" borderId="2" xfId="154" applyNumberFormat="1" applyFont="1" applyFill="1" applyBorder="1" applyAlignment="1">
      <alignment vertical="center" wrapText="1"/>
    </xf>
    <xf numFmtId="4" fontId="34" fillId="0" borderId="2" xfId="157" quotePrefix="1" applyNumberFormat="1" applyFont="1" applyBorder="1" applyAlignment="1">
      <alignment vertical="center" wrapText="1"/>
    </xf>
    <xf numFmtId="4" fontId="34" fillId="4" borderId="2" xfId="157" applyNumberFormat="1" applyFont="1" applyFill="1" applyBorder="1" applyAlignment="1">
      <alignment vertical="center" wrapText="1"/>
    </xf>
    <xf numFmtId="4" fontId="34" fillId="0" borderId="2" xfId="157" applyNumberFormat="1" applyFont="1" applyBorder="1" applyAlignment="1">
      <alignment vertical="center" wrapText="1"/>
    </xf>
    <xf numFmtId="4" fontId="3" fillId="0" borderId="2" xfId="157" applyNumberFormat="1" applyBorder="1" applyAlignment="1">
      <alignment vertical="center" wrapText="1"/>
    </xf>
    <xf numFmtId="0" fontId="24" fillId="0" borderId="2" xfId="156" quotePrefix="1" applyFont="1" applyBorder="1" applyAlignment="1">
      <alignment horizontal="center" vertical="center" wrapText="1"/>
    </xf>
    <xf numFmtId="4" fontId="3" fillId="4" borderId="2" xfId="157" applyNumberFormat="1" applyFill="1" applyBorder="1" applyAlignment="1">
      <alignment vertical="center" wrapText="1"/>
    </xf>
    <xf numFmtId="4" fontId="36" fillId="0" borderId="2" xfId="154" applyNumberFormat="1" applyFont="1" applyFill="1" applyBorder="1" applyAlignment="1">
      <alignment vertical="center" wrapText="1"/>
    </xf>
    <xf numFmtId="0" fontId="3" fillId="0" borderId="2" xfId="156" quotePrefix="1" applyBorder="1" applyAlignment="1">
      <alignment horizontal="center" vertical="center" wrapText="1"/>
    </xf>
    <xf numFmtId="4" fontId="3" fillId="0" borderId="2" xfId="156" quotePrefix="1" applyNumberFormat="1" applyBorder="1" applyAlignment="1">
      <alignment horizontal="center" vertical="center" wrapText="1"/>
    </xf>
    <xf numFmtId="0" fontId="25" fillId="2" borderId="2" xfId="154" applyFont="1" applyFill="1" applyBorder="1" applyAlignment="1">
      <alignment horizontal="center" vertical="center" wrapText="1"/>
    </xf>
    <xf numFmtId="0" fontId="25" fillId="2" borderId="2" xfId="154" quotePrefix="1" applyFont="1" applyFill="1" applyBorder="1" applyAlignment="1">
      <alignment horizontal="center" vertical="center" wrapText="1"/>
    </xf>
    <xf numFmtId="4" fontId="25" fillId="2" borderId="2" xfId="154" applyNumberFormat="1" applyFont="1" applyFill="1" applyBorder="1" applyAlignment="1">
      <alignment horizontal="center" vertical="center" wrapText="1"/>
    </xf>
    <xf numFmtId="4" fontId="25" fillId="2" borderId="2" xfId="154" quotePrefix="1" applyNumberFormat="1" applyFont="1" applyFill="1" applyBorder="1" applyAlignment="1">
      <alignment vertical="center" wrapText="1"/>
    </xf>
    <xf numFmtId="4" fontId="25" fillId="0" borderId="0" xfId="154" applyNumberFormat="1" applyFont="1" applyFill="1" applyBorder="1" applyAlignment="1">
      <alignment vertical="center" wrapText="1"/>
    </xf>
    <xf numFmtId="3" fontId="3" fillId="0" borderId="0" xfId="154" applyNumberFormat="1" applyFill="1"/>
    <xf numFmtId="4" fontId="3" fillId="0" borderId="0" xfId="154" applyNumberFormat="1" applyFill="1"/>
    <xf numFmtId="0" fontId="3" fillId="0" borderId="0" xfId="154" applyFill="1"/>
    <xf numFmtId="4" fontId="24" fillId="0" borderId="0" xfId="154" applyNumberFormat="1" applyFont="1" applyFill="1" applyBorder="1" applyAlignment="1">
      <alignment horizontal="right" vertical="center" wrapText="1"/>
    </xf>
    <xf numFmtId="0" fontId="32" fillId="0" borderId="0" xfId="154" applyFont="1"/>
    <xf numFmtId="4" fontId="37" fillId="0" borderId="0" xfId="154" applyNumberFormat="1" applyFont="1" applyFill="1" applyBorder="1"/>
    <xf numFmtId="4" fontId="37" fillId="0" borderId="0" xfId="154" applyNumberFormat="1" applyFont="1" applyFill="1"/>
    <xf numFmtId="0" fontId="37" fillId="0" borderId="0" xfId="154" applyFont="1" applyFill="1"/>
    <xf numFmtId="0" fontId="25" fillId="0" borderId="0" xfId="154" applyFont="1" applyAlignment="1">
      <alignment horizontal="left"/>
    </xf>
    <xf numFmtId="4" fontId="24" fillId="0" borderId="0" xfId="154" applyNumberFormat="1" applyFont="1" applyFill="1" applyBorder="1" applyAlignment="1">
      <alignment vertical="center" wrapText="1"/>
    </xf>
    <xf numFmtId="0" fontId="3" fillId="0" borderId="0" xfId="159"/>
    <xf numFmtId="0" fontId="3" fillId="0" borderId="0" xfId="159" applyFont="1" applyAlignment="1">
      <alignment horizontal="left" wrapText="1"/>
    </xf>
    <xf numFmtId="0" fontId="3" fillId="0" borderId="0" xfId="159" applyAlignment="1">
      <alignment horizontal="left" wrapText="1"/>
    </xf>
    <xf numFmtId="0" fontId="3" fillId="0" borderId="2" xfId="160" quotePrefix="1" applyFont="1" applyBorder="1" applyAlignment="1">
      <alignment horizontal="center" vertical="center" wrapText="1"/>
    </xf>
    <xf numFmtId="4" fontId="34" fillId="0" borderId="2" xfId="160" quotePrefix="1" applyNumberFormat="1" applyFont="1" applyBorder="1" applyAlignment="1">
      <alignment horizontal="center" vertical="center" wrapText="1"/>
    </xf>
    <xf numFmtId="4" fontId="34" fillId="0" borderId="2" xfId="160" quotePrefix="1" applyNumberFormat="1" applyFont="1" applyBorder="1" applyAlignment="1">
      <alignment vertical="center" wrapText="1"/>
    </xf>
    <xf numFmtId="4" fontId="34" fillId="0" borderId="2" xfId="160" applyNumberFormat="1" applyFont="1" applyBorder="1" applyAlignment="1">
      <alignment vertical="center" wrapText="1"/>
    </xf>
    <xf numFmtId="4" fontId="3" fillId="0" borderId="2" xfId="160" applyNumberFormat="1" applyFill="1" applyBorder="1" applyAlignment="1">
      <alignment vertical="center" wrapText="1"/>
    </xf>
    <xf numFmtId="4" fontId="3" fillId="0" borderId="2" xfId="159" quotePrefix="1" applyNumberFormat="1" applyFont="1" applyBorder="1" applyAlignment="1">
      <alignment vertical="center" wrapText="1"/>
    </xf>
    <xf numFmtId="0" fontId="35" fillId="0" borderId="2" xfId="159" quotePrefix="1" applyFont="1" applyFill="1" applyBorder="1" applyAlignment="1">
      <alignment horizontal="center" vertical="center" wrapText="1"/>
    </xf>
    <xf numFmtId="4" fontId="35" fillId="0" borderId="2" xfId="159" quotePrefix="1" applyNumberFormat="1" applyFont="1" applyFill="1" applyBorder="1" applyAlignment="1">
      <alignment vertical="center" wrapText="1"/>
    </xf>
    <xf numFmtId="4" fontId="35" fillId="0" borderId="2" xfId="159" applyNumberFormat="1" applyFont="1" applyFill="1" applyBorder="1" applyAlignment="1">
      <alignment vertical="center" wrapText="1"/>
    </xf>
    <xf numFmtId="0" fontId="36" fillId="0" borderId="2" xfId="159" quotePrefix="1" applyFont="1" applyBorder="1" applyAlignment="1">
      <alignment horizontal="center" vertical="center" wrapText="1"/>
    </xf>
    <xf numFmtId="4" fontId="36" fillId="0" borderId="2" xfId="159" quotePrefix="1" applyNumberFormat="1" applyFont="1" applyBorder="1" applyAlignment="1">
      <alignment horizontal="center" vertical="center" wrapText="1"/>
    </xf>
    <xf numFmtId="4" fontId="36" fillId="0" borderId="2" xfId="159" quotePrefix="1" applyNumberFormat="1" applyFont="1" applyBorder="1" applyAlignment="1">
      <alignment vertical="center" wrapText="1"/>
    </xf>
    <xf numFmtId="4" fontId="36" fillId="0" borderId="2" xfId="159" applyNumberFormat="1" applyFont="1" applyFill="1" applyBorder="1" applyAlignment="1">
      <alignment vertical="center" wrapText="1"/>
    </xf>
    <xf numFmtId="4" fontId="36" fillId="0" borderId="2" xfId="160" applyNumberFormat="1" applyFont="1" applyFill="1" applyBorder="1" applyAlignment="1">
      <alignment vertical="center" wrapText="1"/>
    </xf>
    <xf numFmtId="4" fontId="36" fillId="0" borderId="2" xfId="160" applyNumberFormat="1" applyFont="1" applyBorder="1" applyAlignment="1">
      <alignment vertical="center" wrapText="1"/>
    </xf>
    <xf numFmtId="4" fontId="36" fillId="0" borderId="2" xfId="159" applyNumberFormat="1" applyFont="1" applyBorder="1" applyAlignment="1">
      <alignment vertical="center" wrapText="1"/>
    </xf>
    <xf numFmtId="0" fontId="36" fillId="0" borderId="2" xfId="161" quotePrefix="1" applyFont="1" applyFill="1" applyBorder="1" applyAlignment="1">
      <alignment horizontal="center" vertical="center" wrapText="1"/>
    </xf>
    <xf numFmtId="0" fontId="3" fillId="0" borderId="2" xfId="161" quotePrefix="1" applyNumberFormat="1" applyFill="1" applyBorder="1" applyAlignment="1">
      <alignment horizontal="center" vertical="center" wrapText="1"/>
    </xf>
    <xf numFmtId="4" fontId="36" fillId="0" borderId="2" xfId="161" quotePrefix="1" applyNumberFormat="1" applyFont="1" applyFill="1" applyBorder="1" applyAlignment="1">
      <alignment vertical="center" wrapText="1"/>
    </xf>
    <xf numFmtId="4" fontId="34" fillId="0" borderId="2" xfId="161" applyNumberFormat="1" applyFont="1" applyFill="1" applyBorder="1" applyAlignment="1">
      <alignment vertical="center" wrapText="1"/>
    </xf>
    <xf numFmtId="4" fontId="35" fillId="0" borderId="2" xfId="159" quotePrefix="1" applyNumberFormat="1" applyFont="1" applyFill="1" applyBorder="1" applyAlignment="1">
      <alignment horizontal="center" vertical="center" wrapText="1"/>
    </xf>
    <xf numFmtId="4" fontId="3" fillId="0" borderId="2" xfId="159" quotePrefix="1" applyNumberFormat="1" applyBorder="1" applyAlignment="1">
      <alignment vertical="center" wrapText="1"/>
    </xf>
    <xf numFmtId="4" fontId="3" fillId="0" borderId="2" xfId="160" applyNumberFormat="1" applyBorder="1" applyAlignment="1">
      <alignment vertical="center" wrapText="1"/>
    </xf>
    <xf numFmtId="0" fontId="4" fillId="0" borderId="0" xfId="151" applyFont="1" applyAlignment="1">
      <alignment horizontal="left"/>
    </xf>
    <xf numFmtId="0" fontId="5" fillId="0" borderId="0" xfId="151" applyAlignment="1">
      <alignment horizontal="left"/>
    </xf>
    <xf numFmtId="0" fontId="4" fillId="0" borderId="0" xfId="151" applyFont="1" applyAlignment="1">
      <alignment horizontal="left" wrapText="1"/>
    </xf>
    <xf numFmtId="0" fontId="5" fillId="0" borderId="0" xfId="151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/>
    <xf numFmtId="0" fontId="25" fillId="0" borderId="0" xfId="151" applyFont="1" applyAlignment="1">
      <alignment horizontal="center" wrapText="1"/>
    </xf>
    <xf numFmtId="0" fontId="5" fillId="0" borderId="0" xfId="151" applyAlignment="1">
      <alignment horizontal="center"/>
    </xf>
    <xf numFmtId="0" fontId="5" fillId="0" borderId="2" xfId="151" applyBorder="1" applyAlignment="1">
      <alignment horizontal="center" vertical="center" wrapText="1"/>
    </xf>
    <xf numFmtId="0" fontId="5" fillId="2" borderId="2" xfId="151" applyFill="1" applyBorder="1" applyAlignment="1">
      <alignment horizontal="center" vertical="center" wrapText="1"/>
    </xf>
    <xf numFmtId="0" fontId="45" fillId="0" borderId="2" xfId="15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7" xfId="0" applyFont="1" applyBorder="1" applyAlignment="1"/>
    <xf numFmtId="0" fontId="24" fillId="0" borderId="4" xfId="0" applyFont="1" applyBorder="1" applyAlignment="1"/>
    <xf numFmtId="0" fontId="24" fillId="0" borderId="0" xfId="129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3" fillId="0" borderId="0" xfId="154" applyNumberFormat="1" applyFont="1" applyAlignment="1">
      <alignment horizontal="center" wrapText="1"/>
    </xf>
    <xf numFmtId="0" fontId="3" fillId="0" borderId="0" xfId="154" applyFont="1" applyAlignment="1">
      <alignment horizontal="center" wrapText="1"/>
    </xf>
    <xf numFmtId="0" fontId="3" fillId="2" borderId="2" xfId="154" applyFill="1" applyBorder="1" applyAlignment="1">
      <alignment horizontal="center" vertical="center" wrapText="1"/>
    </xf>
    <xf numFmtId="0" fontId="3" fillId="0" borderId="2" xfId="154" applyBorder="1" applyAlignment="1">
      <alignment horizontal="center" vertical="center" wrapText="1"/>
    </xf>
    <xf numFmtId="0" fontId="3" fillId="4" borderId="2" xfId="154" applyFill="1" applyBorder="1" applyAlignment="1">
      <alignment horizontal="center" vertical="center" wrapText="1"/>
    </xf>
    <xf numFmtId="0" fontId="33" fillId="0" borderId="2" xfId="154" applyFont="1" applyBorder="1" applyAlignment="1">
      <alignment horizontal="center" vertical="center" wrapText="1"/>
    </xf>
    <xf numFmtId="0" fontId="25" fillId="0" borderId="0" xfId="156" applyFont="1" applyAlignment="1">
      <alignment horizontal="center"/>
    </xf>
    <xf numFmtId="0" fontId="3" fillId="0" borderId="0" xfId="154" applyFont="1" applyAlignment="1">
      <alignment horizontal="left"/>
    </xf>
    <xf numFmtId="0" fontId="3" fillId="0" borderId="0" xfId="155" applyFont="1" applyAlignment="1">
      <alignment horizontal="left" wrapText="1"/>
    </xf>
    <xf numFmtId="0" fontId="3" fillId="0" borderId="0" xfId="154" applyFont="1" applyAlignment="1">
      <alignment horizontal="left" wrapText="1"/>
    </xf>
    <xf numFmtId="0" fontId="3" fillId="0" borderId="0" xfId="154" applyAlignment="1">
      <alignment horizontal="left" wrapText="1"/>
    </xf>
    <xf numFmtId="0" fontId="25" fillId="0" borderId="0" xfId="154" applyFont="1" applyAlignment="1">
      <alignment horizontal="center"/>
    </xf>
    <xf numFmtId="0" fontId="3" fillId="0" borderId="0" xfId="154" applyAlignment="1">
      <alignment horizontal="center"/>
    </xf>
    <xf numFmtId="0" fontId="3" fillId="0" borderId="0" xfId="156" applyAlignment="1">
      <alignment horizont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" fillId="0" borderId="0" xfId="159" applyFont="1" applyAlignment="1">
      <alignment horizontal="left" wrapText="1"/>
    </xf>
    <xf numFmtId="0" fontId="3" fillId="0" borderId="0" xfId="159" applyAlignment="1">
      <alignment horizontal="left" wrapText="1"/>
    </xf>
    <xf numFmtId="0" fontId="2" fillId="0" borderId="0" xfId="159" applyFont="1" applyAlignment="1">
      <alignment horizontal="left" wrapText="1"/>
    </xf>
    <xf numFmtId="0" fontId="25" fillId="0" borderId="0" xfId="130" applyFont="1" applyAlignment="1">
      <alignment horizontal="center" wrapText="1"/>
    </xf>
    <xf numFmtId="0" fontId="25" fillId="0" borderId="0" xfId="130" applyFont="1" applyAlignment="1">
      <alignment horizontal="center"/>
    </xf>
    <xf numFmtId="0" fontId="25" fillId="0" borderId="0" xfId="130" quotePrefix="1" applyFont="1" applyBorder="1" applyAlignment="1">
      <alignment horizontal="center"/>
    </xf>
    <xf numFmtId="0" fontId="43" fillId="0" borderId="0" xfId="130" applyFont="1"/>
    <xf numFmtId="0" fontId="43" fillId="0" borderId="0" xfId="130" applyFont="1" applyAlignment="1">
      <alignment horizontal="center"/>
    </xf>
    <xf numFmtId="0" fontId="25" fillId="0" borderId="1" xfId="130" quotePrefix="1" applyFont="1" applyBorder="1" applyAlignment="1">
      <alignment horizontal="center"/>
    </xf>
    <xf numFmtId="0" fontId="25" fillId="0" borderId="0" xfId="130" applyFont="1"/>
    <xf numFmtId="0" fontId="25" fillId="0" borderId="0" xfId="130" applyFont="1" applyAlignment="1">
      <alignment horizontal="right"/>
    </xf>
    <xf numFmtId="0" fontId="10" fillId="0" borderId="2" xfId="130" applyBorder="1" applyAlignment="1">
      <alignment horizontal="center" vertical="center" wrapText="1"/>
    </xf>
    <xf numFmtId="0" fontId="10" fillId="2" borderId="2" xfId="130" applyFill="1" applyBorder="1" applyAlignment="1">
      <alignment horizontal="center" vertical="center" wrapText="1"/>
    </xf>
    <xf numFmtId="0" fontId="45" fillId="0" borderId="2" xfId="130" applyFont="1" applyBorder="1" applyAlignment="1">
      <alignment horizontal="center" vertical="center" wrapText="1"/>
    </xf>
    <xf numFmtId="0" fontId="10" fillId="0" borderId="2" xfId="130" applyBorder="1" applyAlignment="1">
      <alignment horizontal="center" vertical="center" wrapText="1"/>
    </xf>
    <xf numFmtId="0" fontId="10" fillId="2" borderId="2" xfId="130" applyFill="1" applyBorder="1" applyAlignment="1">
      <alignment horizontal="center" vertical="center" wrapText="1"/>
    </xf>
    <xf numFmtId="4" fontId="25" fillId="0" borderId="2" xfId="130" applyNumberFormat="1" applyFont="1" applyBorder="1" applyAlignment="1">
      <alignment vertical="center"/>
    </xf>
    <xf numFmtId="4" fontId="25" fillId="2" borderId="2" xfId="130" applyNumberFormat="1" applyFont="1" applyFill="1" applyBorder="1" applyAlignment="1">
      <alignment vertical="center"/>
    </xf>
    <xf numFmtId="4" fontId="10" fillId="2" borderId="2" xfId="130" applyNumberFormat="1" applyFill="1" applyBorder="1" applyAlignment="1">
      <alignment vertical="center"/>
    </xf>
    <xf numFmtId="4" fontId="10" fillId="0" borderId="2" xfId="130" applyNumberFormat="1" applyBorder="1" applyAlignment="1">
      <alignment vertical="center"/>
    </xf>
    <xf numFmtId="0" fontId="25" fillId="0" borderId="2" xfId="130" applyFont="1" applyBorder="1" applyAlignment="1">
      <alignment vertical="center"/>
    </xf>
    <xf numFmtId="0" fontId="25" fillId="0" borderId="2" xfId="130" applyFont="1" applyBorder="1" applyAlignment="1">
      <alignment vertical="center" wrapText="1"/>
    </xf>
    <xf numFmtId="0" fontId="10" fillId="0" borderId="2" xfId="130" applyBorder="1" applyAlignment="1">
      <alignment vertical="center"/>
    </xf>
    <xf numFmtId="0" fontId="1" fillId="0" borderId="2" xfId="130" applyFont="1" applyBorder="1" applyAlignment="1">
      <alignment vertical="center" wrapText="1"/>
    </xf>
    <xf numFmtId="0" fontId="25" fillId="0" borderId="2" xfId="113" applyFont="1" applyBorder="1" applyAlignment="1">
      <alignment vertical="center" wrapText="1"/>
    </xf>
    <xf numFmtId="0" fontId="25" fillId="2" borderId="2" xfId="130" applyFont="1" applyFill="1" applyBorder="1" applyAlignment="1">
      <alignment horizontal="center" vertical="center"/>
    </xf>
    <xf numFmtId="0" fontId="25" fillId="2" borderId="2" xfId="130" applyFont="1" applyFill="1" applyBorder="1" applyAlignment="1">
      <alignment vertical="center" wrapText="1"/>
    </xf>
    <xf numFmtId="0" fontId="1" fillId="0" borderId="0" xfId="162"/>
    <xf numFmtId="0" fontId="1" fillId="0" borderId="0" xfId="162" applyFont="1"/>
    <xf numFmtId="0" fontId="1" fillId="0" borderId="0" xfId="162" applyFont="1" applyAlignment="1">
      <alignment horizontal="left"/>
    </xf>
    <xf numFmtId="0" fontId="25" fillId="0" borderId="0" xfId="162" applyFont="1" applyAlignment="1">
      <alignment horizontal="center"/>
    </xf>
    <xf numFmtId="0" fontId="1" fillId="0" borderId="0" xfId="162" applyAlignment="1">
      <alignment horizontal="center"/>
    </xf>
    <xf numFmtId="0" fontId="25" fillId="0" borderId="0" xfId="162" applyFont="1" applyAlignment="1"/>
    <xf numFmtId="0" fontId="24" fillId="0" borderId="1" xfId="162" quotePrefix="1" applyFont="1" applyBorder="1" applyAlignment="1">
      <alignment horizontal="center"/>
    </xf>
    <xf numFmtId="0" fontId="1" fillId="0" borderId="0" xfId="162" applyAlignment="1">
      <alignment horizontal="center"/>
    </xf>
    <xf numFmtId="0" fontId="33" fillId="0" borderId="0" xfId="162" applyFont="1"/>
    <xf numFmtId="0" fontId="1" fillId="0" borderId="0" xfId="162" applyAlignment="1">
      <alignment horizontal="right"/>
    </xf>
    <xf numFmtId="0" fontId="33" fillId="0" borderId="2" xfId="162" applyFont="1" applyBorder="1" applyAlignment="1">
      <alignment horizontal="center" vertical="center" wrapText="1"/>
    </xf>
    <xf numFmtId="0" fontId="1" fillId="0" borderId="2" xfId="162" applyBorder="1" applyAlignment="1">
      <alignment horizontal="center" vertical="center" wrapText="1"/>
    </xf>
    <xf numFmtId="0" fontId="1" fillId="2" borderId="2" xfId="162" applyFill="1" applyBorder="1" applyAlignment="1">
      <alignment horizontal="center" vertical="center" wrapText="1"/>
    </xf>
    <xf numFmtId="0" fontId="1" fillId="0" borderId="0" xfId="162" applyAlignment="1">
      <alignment horizontal="center" wrapText="1"/>
    </xf>
    <xf numFmtId="0" fontId="1" fillId="0" borderId="2" xfId="162" applyBorder="1" applyAlignment="1">
      <alignment horizontal="center" vertical="center" wrapText="1"/>
    </xf>
    <xf numFmtId="0" fontId="1" fillId="2" borderId="2" xfId="162" applyFill="1" applyBorder="1" applyAlignment="1">
      <alignment horizontal="center" vertical="center" wrapText="1"/>
    </xf>
    <xf numFmtId="0" fontId="25" fillId="0" borderId="2" xfId="162" quotePrefix="1" applyFont="1" applyBorder="1" applyAlignment="1">
      <alignment horizontal="center" vertical="center" wrapText="1"/>
    </xf>
    <xf numFmtId="0" fontId="25" fillId="0" borderId="2" xfId="162" applyFont="1" applyBorder="1" applyAlignment="1">
      <alignment horizontal="center" vertical="center" wrapText="1"/>
    </xf>
    <xf numFmtId="4" fontId="25" fillId="0" borderId="2" xfId="162" applyNumberFormat="1" applyFont="1" applyBorder="1" applyAlignment="1">
      <alignment horizontal="center" vertical="center" wrapText="1"/>
    </xf>
    <xf numFmtId="4" fontId="25" fillId="0" borderId="2" xfId="162" quotePrefix="1" applyNumberFormat="1" applyFont="1" applyBorder="1" applyAlignment="1">
      <alignment vertical="center" wrapText="1"/>
    </xf>
    <xf numFmtId="4" fontId="25" fillId="2" borderId="2" xfId="162" applyNumberFormat="1" applyFont="1" applyFill="1" applyBorder="1" applyAlignment="1">
      <alignment vertical="center" wrapText="1"/>
    </xf>
    <xf numFmtId="4" fontId="25" fillId="0" borderId="2" xfId="162" applyNumberFormat="1" applyFont="1" applyBorder="1" applyAlignment="1">
      <alignment vertical="center" wrapText="1"/>
    </xf>
    <xf numFmtId="0" fontId="25" fillId="5" borderId="2" xfId="162" quotePrefix="1" applyFont="1" applyFill="1" applyBorder="1" applyAlignment="1">
      <alignment horizontal="center" vertical="center" wrapText="1"/>
    </xf>
    <xf numFmtId="0" fontId="25" fillId="5" borderId="2" xfId="162" applyFont="1" applyFill="1" applyBorder="1" applyAlignment="1">
      <alignment horizontal="center" vertical="center" wrapText="1"/>
    </xf>
    <xf numFmtId="4" fontId="25" fillId="5" borderId="2" xfId="162" applyNumberFormat="1" applyFont="1" applyFill="1" applyBorder="1" applyAlignment="1">
      <alignment horizontal="center" vertical="center" wrapText="1"/>
    </xf>
    <xf numFmtId="4" fontId="25" fillId="5" borderId="2" xfId="162" quotePrefix="1" applyNumberFormat="1" applyFont="1" applyFill="1" applyBorder="1" applyAlignment="1">
      <alignment vertical="center" wrapText="1"/>
    </xf>
    <xf numFmtId="4" fontId="25" fillId="5" borderId="2" xfId="162" applyNumberFormat="1" applyFont="1" applyFill="1" applyBorder="1" applyAlignment="1">
      <alignment vertical="center" wrapText="1"/>
    </xf>
    <xf numFmtId="0" fontId="1" fillId="0" borderId="2" xfId="163" quotePrefix="1" applyBorder="1" applyAlignment="1">
      <alignment horizontal="center" vertical="center" wrapText="1"/>
    </xf>
    <xf numFmtId="4" fontId="1" fillId="0" borderId="2" xfId="163" quotePrefix="1" applyNumberFormat="1" applyBorder="1" applyAlignment="1">
      <alignment horizontal="center" vertical="center" wrapText="1"/>
    </xf>
    <xf numFmtId="4" fontId="1" fillId="0" borderId="2" xfId="163" quotePrefix="1" applyNumberFormat="1" applyBorder="1" applyAlignment="1">
      <alignment vertical="center" wrapText="1"/>
    </xf>
    <xf numFmtId="4" fontId="24" fillId="4" borderId="2" xfId="162" applyNumberFormat="1" applyFont="1" applyFill="1" applyBorder="1" applyAlignment="1">
      <alignment vertical="center" wrapText="1"/>
    </xf>
    <xf numFmtId="4" fontId="24" fillId="0" borderId="2" xfId="162" applyNumberFormat="1" applyFont="1" applyFill="1" applyBorder="1" applyAlignment="1">
      <alignment vertical="center" wrapText="1"/>
    </xf>
    <xf numFmtId="4" fontId="25" fillId="0" borderId="2" xfId="162" applyNumberFormat="1" applyFont="1" applyFill="1" applyBorder="1" applyAlignment="1">
      <alignment vertical="center" wrapText="1"/>
    </xf>
    <xf numFmtId="4" fontId="25" fillId="4" borderId="2" xfId="162" applyNumberFormat="1" applyFont="1" applyFill="1" applyBorder="1" applyAlignment="1">
      <alignment vertical="center" wrapText="1"/>
    </xf>
    <xf numFmtId="0" fontId="1" fillId="0" borderId="2" xfId="162" quotePrefix="1" applyFont="1" applyBorder="1" applyAlignment="1">
      <alignment horizontal="center" vertical="center" wrapText="1"/>
    </xf>
    <xf numFmtId="0" fontId="34" fillId="0" borderId="2" xfId="162" quotePrefix="1" applyFont="1" applyBorder="1" applyAlignment="1">
      <alignment horizontal="center" vertical="center" wrapText="1"/>
    </xf>
    <xf numFmtId="4" fontId="34" fillId="0" borderId="2" xfId="162" quotePrefix="1" applyNumberFormat="1" applyFont="1" applyBorder="1" applyAlignment="1">
      <alignment horizontal="center" vertical="center" wrapText="1"/>
    </xf>
    <xf numFmtId="4" fontId="34" fillId="0" borderId="2" xfId="162" quotePrefix="1" applyNumberFormat="1" applyFont="1" applyBorder="1" applyAlignment="1">
      <alignment vertical="center" wrapText="1"/>
    </xf>
    <xf numFmtId="4" fontId="24" fillId="0" borderId="2" xfId="162" applyNumberFormat="1" applyFont="1" applyBorder="1" applyAlignment="1">
      <alignment vertical="center" wrapText="1"/>
    </xf>
    <xf numFmtId="4" fontId="24" fillId="2" borderId="2" xfId="162" applyNumberFormat="1" applyFont="1" applyFill="1" applyBorder="1" applyAlignment="1">
      <alignment vertical="center" wrapText="1"/>
    </xf>
    <xf numFmtId="2" fontId="46" fillId="0" borderId="0" xfId="162" applyNumberFormat="1" applyFont="1" applyAlignment="1">
      <alignment wrapText="1"/>
    </xf>
    <xf numFmtId="0" fontId="34" fillId="5" borderId="2" xfId="162" quotePrefix="1" applyFont="1" applyFill="1" applyBorder="1" applyAlignment="1">
      <alignment horizontal="center" vertical="center" wrapText="1"/>
    </xf>
    <xf numFmtId="4" fontId="34" fillId="5" borderId="2" xfId="162" quotePrefix="1" applyNumberFormat="1" applyFont="1" applyFill="1" applyBorder="1" applyAlignment="1">
      <alignment horizontal="center" vertical="center" wrapText="1"/>
    </xf>
    <xf numFmtId="4" fontId="25" fillId="5" borderId="2" xfId="164" quotePrefix="1" applyNumberFormat="1" applyFont="1" applyFill="1" applyBorder="1" applyAlignment="1">
      <alignment vertical="center" wrapText="1"/>
    </xf>
    <xf numFmtId="4" fontId="35" fillId="5" borderId="2" xfId="162" applyNumberFormat="1" applyFont="1" applyFill="1" applyBorder="1" applyAlignment="1">
      <alignment vertical="center" wrapText="1"/>
    </xf>
    <xf numFmtId="2" fontId="47" fillId="0" borderId="0" xfId="162" applyNumberFormat="1" applyFont="1"/>
    <xf numFmtId="4" fontId="34" fillId="2" borderId="2" xfId="162" applyNumberFormat="1" applyFont="1" applyFill="1" applyBorder="1" applyAlignment="1">
      <alignment vertical="center" wrapText="1"/>
    </xf>
    <xf numFmtId="4" fontId="34" fillId="0" borderId="2" xfId="162" applyNumberFormat="1" applyFont="1" applyBorder="1" applyAlignment="1">
      <alignment vertical="center" wrapText="1"/>
    </xf>
    <xf numFmtId="4" fontId="1" fillId="0" borderId="2" xfId="162" applyNumberFormat="1" applyBorder="1" applyAlignment="1">
      <alignment vertical="center" wrapText="1"/>
    </xf>
    <xf numFmtId="4" fontId="1" fillId="2" borderId="2" xfId="162" applyNumberFormat="1" applyFill="1" applyBorder="1" applyAlignment="1">
      <alignment vertical="center" wrapText="1"/>
    </xf>
    <xf numFmtId="0" fontId="47" fillId="0" borderId="0" xfId="162" applyFont="1" applyAlignment="1">
      <alignment horizontal="center" wrapText="1"/>
    </xf>
    <xf numFmtId="0" fontId="1" fillId="0" borderId="2" xfId="164" quotePrefix="1" applyBorder="1" applyAlignment="1">
      <alignment horizontal="center" vertical="center" wrapText="1"/>
    </xf>
    <xf numFmtId="4" fontId="1" fillId="0" borderId="2" xfId="164" quotePrefix="1" applyNumberFormat="1" applyBorder="1" applyAlignment="1">
      <alignment horizontal="center" vertical="center" wrapText="1"/>
    </xf>
    <xf numFmtId="4" fontId="1" fillId="0" borderId="2" xfId="164" quotePrefix="1" applyNumberFormat="1" applyBorder="1" applyAlignment="1">
      <alignment vertical="center" wrapText="1"/>
    </xf>
    <xf numFmtId="4" fontId="48" fillId="0" borderId="2" xfId="162" applyNumberFormat="1" applyFont="1" applyBorder="1" applyAlignment="1">
      <alignment vertical="center" wrapText="1"/>
    </xf>
    <xf numFmtId="4" fontId="47" fillId="0" borderId="0" xfId="162" applyNumberFormat="1" applyFont="1" applyBorder="1" applyAlignment="1">
      <alignment vertical="center" wrapText="1"/>
    </xf>
    <xf numFmtId="2" fontId="34" fillId="0" borderId="0" xfId="162" applyNumberFormat="1" applyFont="1" applyAlignment="1">
      <alignment wrapText="1"/>
    </xf>
    <xf numFmtId="0" fontId="1" fillId="0" borderId="0" xfId="162" applyAlignment="1">
      <alignment wrapText="1"/>
    </xf>
    <xf numFmtId="4" fontId="1" fillId="2" borderId="5" xfId="162" applyNumberFormat="1" applyFill="1" applyBorder="1" applyAlignment="1">
      <alignment vertical="center" wrapText="1"/>
    </xf>
    <xf numFmtId="0" fontId="1" fillId="0" borderId="2" xfId="163" quotePrefix="1" applyFont="1" applyBorder="1" applyAlignment="1">
      <alignment horizontal="center" vertical="center" wrapText="1"/>
    </xf>
    <xf numFmtId="4" fontId="1" fillId="0" borderId="2" xfId="163" quotePrefix="1" applyNumberFormat="1" applyFont="1" applyBorder="1" applyAlignment="1">
      <alignment horizontal="center" vertical="center" wrapText="1"/>
    </xf>
    <xf numFmtId="4" fontId="48" fillId="0" borderId="3" xfId="162" applyNumberFormat="1" applyFont="1" applyBorder="1" applyAlignment="1">
      <alignment vertical="center" wrapText="1"/>
    </xf>
    <xf numFmtId="4" fontId="49" fillId="0" borderId="0" xfId="162" quotePrefix="1" applyNumberFormat="1" applyFont="1" applyFill="1" applyBorder="1" applyAlignment="1">
      <alignment vertical="center" wrapText="1"/>
    </xf>
    <xf numFmtId="4" fontId="1" fillId="0" borderId="2" xfId="163" quotePrefix="1" applyNumberFormat="1" applyFont="1" applyBorder="1" applyAlignment="1">
      <alignment vertical="center" wrapText="1"/>
    </xf>
    <xf numFmtId="4" fontId="1" fillId="2" borderId="6" xfId="162" applyNumberFormat="1" applyFill="1" applyBorder="1" applyAlignment="1">
      <alignment vertical="center" wrapText="1"/>
    </xf>
    <xf numFmtId="2" fontId="1" fillId="0" borderId="0" xfId="162" applyNumberFormat="1"/>
    <xf numFmtId="4" fontId="34" fillId="0" borderId="3" xfId="162" applyNumberFormat="1" applyFont="1" applyBorder="1" applyAlignment="1">
      <alignment vertical="center" wrapText="1"/>
    </xf>
    <xf numFmtId="0" fontId="35" fillId="5" borderId="2" xfId="163" quotePrefix="1" applyFont="1" applyFill="1" applyBorder="1" applyAlignment="1">
      <alignment horizontal="center" vertical="center" wrapText="1"/>
    </xf>
    <xf numFmtId="4" fontId="36" fillId="5" borderId="2" xfId="163" quotePrefix="1" applyNumberFormat="1" applyFont="1" applyFill="1" applyBorder="1" applyAlignment="1">
      <alignment horizontal="center" vertical="center" wrapText="1"/>
    </xf>
    <xf numFmtId="4" fontId="35" fillId="5" borderId="2" xfId="163" quotePrefix="1" applyNumberFormat="1" applyFont="1" applyFill="1" applyBorder="1" applyAlignment="1">
      <alignment vertical="center" wrapText="1"/>
    </xf>
    <xf numFmtId="4" fontId="35" fillId="5" borderId="6" xfId="162" applyNumberFormat="1" applyFont="1" applyFill="1" applyBorder="1" applyAlignment="1">
      <alignment vertical="center" wrapText="1"/>
    </xf>
    <xf numFmtId="4" fontId="25" fillId="0" borderId="0" xfId="162" quotePrefix="1" applyNumberFormat="1" applyFont="1" applyFill="1" applyBorder="1" applyAlignment="1">
      <alignment vertical="center" wrapText="1"/>
    </xf>
    <xf numFmtId="0" fontId="36" fillId="0" borderId="2" xfId="163" quotePrefix="1" applyFont="1" applyBorder="1" applyAlignment="1">
      <alignment horizontal="center" vertical="center" wrapText="1"/>
    </xf>
    <xf numFmtId="4" fontId="36" fillId="0" borderId="2" xfId="163" quotePrefix="1" applyNumberFormat="1" applyFont="1" applyBorder="1" applyAlignment="1">
      <alignment horizontal="center" vertical="center" wrapText="1"/>
    </xf>
    <xf numFmtId="4" fontId="36" fillId="0" borderId="2" xfId="163" quotePrefix="1" applyNumberFormat="1" applyFont="1" applyBorder="1" applyAlignment="1">
      <alignment vertical="center" wrapText="1"/>
    </xf>
    <xf numFmtId="4" fontId="36" fillId="2" borderId="2" xfId="162" applyNumberFormat="1" applyFont="1" applyFill="1" applyBorder="1" applyAlignment="1">
      <alignment vertical="center" wrapText="1"/>
    </xf>
    <xf numFmtId="4" fontId="36" fillId="0" borderId="2" xfId="162" applyNumberFormat="1" applyFont="1" applyBorder="1" applyAlignment="1">
      <alignment vertical="center" wrapText="1"/>
    </xf>
    <xf numFmtId="4" fontId="36" fillId="0" borderId="3" xfId="162" applyNumberFormat="1" applyFont="1" applyBorder="1" applyAlignment="1">
      <alignment vertical="center" wrapText="1"/>
    </xf>
    <xf numFmtId="4" fontId="36" fillId="2" borderId="6" xfId="162" applyNumberFormat="1" applyFont="1" applyFill="1" applyBorder="1" applyAlignment="1">
      <alignment vertical="center" wrapText="1"/>
    </xf>
    <xf numFmtId="0" fontId="34" fillId="0" borderId="2" xfId="165" quotePrefix="1" applyFont="1" applyBorder="1" applyAlignment="1">
      <alignment horizontal="center" vertical="center" wrapText="1"/>
    </xf>
    <xf numFmtId="4" fontId="34" fillId="0" borderId="2" xfId="165" quotePrefix="1" applyNumberFormat="1" applyFont="1" applyBorder="1" applyAlignment="1">
      <alignment horizontal="center" vertical="center" wrapText="1"/>
    </xf>
    <xf numFmtId="4" fontId="34" fillId="0" borderId="2" xfId="165" quotePrefix="1" applyNumberFormat="1" applyFont="1" applyBorder="1" applyAlignment="1">
      <alignment vertical="center" wrapText="1"/>
    </xf>
    <xf numFmtId="0" fontId="36" fillId="0" borderId="2" xfId="163" quotePrefix="1" applyNumberFormat="1" applyFont="1" applyBorder="1" applyAlignment="1">
      <alignment horizontal="center" vertical="center" wrapText="1"/>
    </xf>
    <xf numFmtId="0" fontId="35" fillId="5" borderId="2" xfId="162" quotePrefix="1" applyFont="1" applyFill="1" applyBorder="1" applyAlignment="1">
      <alignment horizontal="center" vertical="center" wrapText="1"/>
    </xf>
    <xf numFmtId="0" fontId="1" fillId="5" borderId="2" xfId="164" quotePrefix="1" applyFill="1" applyBorder="1" applyAlignment="1">
      <alignment horizontal="center" vertical="center" wrapText="1"/>
    </xf>
    <xf numFmtId="4" fontId="1" fillId="5" borderId="2" xfId="162" quotePrefix="1" applyNumberFormat="1" applyFill="1" applyBorder="1" applyAlignment="1">
      <alignment horizontal="center" vertical="center" wrapText="1"/>
    </xf>
    <xf numFmtId="4" fontId="35" fillId="5" borderId="2" xfId="162" quotePrefix="1" applyNumberFormat="1" applyFont="1" applyFill="1" applyBorder="1" applyAlignment="1">
      <alignment vertical="center" wrapText="1"/>
    </xf>
    <xf numFmtId="4" fontId="25" fillId="5" borderId="6" xfId="162" applyNumberFormat="1" applyFont="1" applyFill="1" applyBorder="1" applyAlignment="1">
      <alignment vertical="center" wrapText="1"/>
    </xf>
    <xf numFmtId="0" fontId="34" fillId="0" borderId="2" xfId="163" quotePrefix="1" applyFont="1" applyBorder="1" applyAlignment="1">
      <alignment horizontal="center" vertical="center" wrapText="1"/>
    </xf>
    <xf numFmtId="4" fontId="34" fillId="0" borderId="2" xfId="163" quotePrefix="1" applyNumberFormat="1" applyFont="1" applyBorder="1" applyAlignment="1">
      <alignment horizontal="center" vertical="center" wrapText="1"/>
    </xf>
    <xf numFmtId="4" fontId="34" fillId="0" borderId="2" xfId="163" quotePrefix="1" applyNumberFormat="1" applyFont="1" applyBorder="1" applyAlignment="1">
      <alignment vertical="center" wrapText="1"/>
    </xf>
    <xf numFmtId="4" fontId="34" fillId="4" borderId="2" xfId="162" applyNumberFormat="1" applyFont="1" applyFill="1" applyBorder="1" applyAlignment="1">
      <alignment vertical="center" wrapText="1"/>
    </xf>
    <xf numFmtId="4" fontId="34" fillId="0" borderId="2" xfId="162" applyNumberFormat="1" applyFont="1" applyFill="1" applyBorder="1" applyAlignment="1">
      <alignment vertical="center" wrapText="1"/>
    </xf>
    <xf numFmtId="4" fontId="1" fillId="0" borderId="2" xfId="162" applyNumberFormat="1" applyFill="1" applyBorder="1" applyAlignment="1">
      <alignment vertical="center" wrapText="1"/>
    </xf>
    <xf numFmtId="4" fontId="1" fillId="4" borderId="2" xfId="162" applyNumberFormat="1" applyFill="1" applyBorder="1" applyAlignment="1">
      <alignment vertical="center" wrapText="1"/>
    </xf>
    <xf numFmtId="4" fontId="1" fillId="4" borderId="6" xfId="162" applyNumberFormat="1" applyFill="1" applyBorder="1" applyAlignment="1">
      <alignment vertical="center" wrapText="1"/>
    </xf>
    <xf numFmtId="0" fontId="24" fillId="0" borderId="2" xfId="163" quotePrefix="1" applyFont="1" applyBorder="1" applyAlignment="1">
      <alignment horizontal="center" vertical="center" wrapText="1"/>
    </xf>
    <xf numFmtId="4" fontId="36" fillId="0" borderId="2" xfId="166" quotePrefix="1" applyNumberFormat="1" applyFont="1" applyBorder="1" applyAlignment="1">
      <alignment horizontal="center" vertical="center" wrapText="1"/>
    </xf>
    <xf numFmtId="4" fontId="34" fillId="0" borderId="2" xfId="166" quotePrefix="1" applyNumberFormat="1" applyFont="1" applyBorder="1" applyAlignment="1">
      <alignment vertical="center" wrapText="1"/>
    </xf>
    <xf numFmtId="0" fontId="25" fillId="2" borderId="2" xfId="162" applyFont="1" applyFill="1" applyBorder="1" applyAlignment="1">
      <alignment horizontal="center" vertical="center" wrapText="1"/>
    </xf>
    <xf numFmtId="0" fontId="25" fillId="2" borderId="2" xfId="162" quotePrefix="1" applyFont="1" applyFill="1" applyBorder="1" applyAlignment="1">
      <alignment horizontal="center" vertical="center" wrapText="1"/>
    </xf>
    <xf numFmtId="4" fontId="25" fillId="2" borderId="2" xfId="162" applyNumberFormat="1" applyFont="1" applyFill="1" applyBorder="1" applyAlignment="1">
      <alignment horizontal="center" vertical="center" wrapText="1"/>
    </xf>
    <xf numFmtId="4" fontId="25" fillId="2" borderId="2" xfId="162" quotePrefix="1" applyNumberFormat="1" applyFont="1" applyFill="1" applyBorder="1" applyAlignment="1">
      <alignment vertical="center" wrapText="1"/>
    </xf>
    <xf numFmtId="4" fontId="25" fillId="0" borderId="0" xfId="162" applyNumberFormat="1" applyFont="1" applyFill="1" applyBorder="1" applyAlignment="1">
      <alignment vertical="center" wrapText="1"/>
    </xf>
    <xf numFmtId="0" fontId="1" fillId="0" borderId="0" xfId="162" applyFill="1"/>
    <xf numFmtId="3" fontId="1" fillId="0" borderId="0" xfId="162" applyNumberFormat="1" applyFill="1"/>
    <xf numFmtId="4" fontId="1" fillId="0" borderId="0" xfId="162" applyNumberFormat="1" applyFill="1"/>
    <xf numFmtId="0" fontId="25" fillId="0" borderId="0" xfId="162" applyFont="1" applyAlignment="1">
      <alignment horizontal="left"/>
    </xf>
    <xf numFmtId="0" fontId="1" fillId="0" borderId="0" xfId="162" applyBorder="1"/>
  </cellXfs>
  <cellStyles count="16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2 2 2" xfId="155"/>
    <cellStyle name="Обычный 5 2 3 3" xfId="131"/>
    <cellStyle name="Обычный 5 2 3 3 2" xfId="149"/>
    <cellStyle name="Обычный 5 2 3 3 2 2" xfId="157"/>
    <cellStyle name="Обычный 5 2 3 3 3" xfId="162"/>
    <cellStyle name="Обычный 5 2 3 4" xfId="144"/>
    <cellStyle name="Обычный 5 2 3 4 2" xfId="160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59"/>
    <cellStyle name="Обычный 5 4" xfId="113"/>
    <cellStyle name="Обычный 5 4 2" xfId="130"/>
    <cellStyle name="Обычный 5 4 2 2" xfId="152"/>
    <cellStyle name="Обычный 5 4 3" xfId="151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58"/>
    <cellStyle name="Обычный 5 5 3 3" xfId="133"/>
    <cellStyle name="Обычный 5 5 3 3 2" xfId="164"/>
    <cellStyle name="Обычный 5 5 3 4" xfId="146"/>
    <cellStyle name="Обычный 5 5 3 4 2" xfId="161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54"/>
    <cellStyle name="Обычный 5 7 2 2 3" xfId="166"/>
    <cellStyle name="Обычный 5 7 2 3" xfId="165"/>
    <cellStyle name="Обычный 5 7 3" xfId="132"/>
    <cellStyle name="Обычный 5 7 3 2" xfId="148"/>
    <cellStyle name="Обычный 5 7 3 2 2" xfId="156"/>
    <cellStyle name="Обычный 5 7 3 3" xfId="163"/>
    <cellStyle name="Обычный 5 8" xfId="140"/>
    <cellStyle name="Обычный 6" xfId="141"/>
    <cellStyle name="Обычный 7" xfId="142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70" zoomScaleNormal="100" zoomScalePageLayoutView="55" workbookViewId="0">
      <selection activeCell="C5" sqref="C5"/>
    </sheetView>
  </sheetViews>
  <sheetFormatPr defaultRowHeight="12.75" x14ac:dyDescent="0.2"/>
  <cols>
    <col min="1" max="1" width="13.140625" style="88" customWidth="1"/>
    <col min="2" max="2" width="57" style="88" customWidth="1"/>
    <col min="3" max="3" width="21.28515625" style="88" customWidth="1"/>
    <col min="4" max="4" width="17.7109375" style="88" customWidth="1"/>
    <col min="5" max="5" width="15.7109375" style="88" customWidth="1"/>
    <col min="6" max="6" width="21.5703125" style="88" customWidth="1"/>
    <col min="7" max="9" width="9.140625" style="88"/>
    <col min="10" max="11" width="10" style="88" bestFit="1" customWidth="1"/>
    <col min="12" max="16384" width="9.140625" style="88"/>
  </cols>
  <sheetData>
    <row r="1" spans="1:10" x14ac:dyDescent="0.2">
      <c r="C1" s="249" t="s">
        <v>313</v>
      </c>
      <c r="D1" s="250"/>
      <c r="E1" s="250"/>
      <c r="F1" s="250"/>
    </row>
    <row r="2" spans="1:10" ht="12.75" customHeight="1" x14ac:dyDescent="0.2">
      <c r="C2" s="251" t="s">
        <v>314</v>
      </c>
      <c r="D2" s="252"/>
      <c r="E2" s="252"/>
      <c r="F2" s="252"/>
    </row>
    <row r="3" spans="1:10" s="4" customFormat="1" ht="12.75" customHeight="1" x14ac:dyDescent="0.2">
      <c r="A3" s="1"/>
      <c r="B3" s="1"/>
      <c r="C3" s="253" t="s">
        <v>315</v>
      </c>
      <c r="D3" s="254"/>
      <c r="E3" s="254"/>
      <c r="F3" s="254"/>
      <c r="G3" s="253"/>
      <c r="H3" s="253"/>
      <c r="I3" s="253"/>
      <c r="J3" s="2"/>
    </row>
    <row r="4" spans="1:10" s="4" customFormat="1" ht="24" customHeight="1" x14ac:dyDescent="0.2">
      <c r="A4" s="1"/>
      <c r="B4" s="1"/>
      <c r="C4" s="254"/>
      <c r="D4" s="254"/>
      <c r="E4" s="254"/>
      <c r="F4" s="254"/>
      <c r="G4" s="253"/>
      <c r="H4" s="253"/>
      <c r="I4" s="253"/>
      <c r="J4" s="2"/>
    </row>
    <row r="5" spans="1:10" ht="19.5" customHeight="1" x14ac:dyDescent="0.2"/>
    <row r="6" spans="1:10" ht="28.5" customHeight="1" x14ac:dyDescent="0.2">
      <c r="A6" s="255" t="s">
        <v>236</v>
      </c>
      <c r="B6" s="256"/>
      <c r="C6" s="256"/>
      <c r="D6" s="256"/>
      <c r="E6" s="256"/>
      <c r="F6" s="256"/>
    </row>
    <row r="7" spans="1:10" ht="18" customHeight="1" x14ac:dyDescent="0.2">
      <c r="A7" s="89"/>
      <c r="B7" s="90"/>
      <c r="C7" s="90"/>
      <c r="D7" s="90"/>
      <c r="E7" s="90"/>
      <c r="F7" s="90"/>
    </row>
    <row r="8" spans="1:10" ht="12" customHeight="1" x14ac:dyDescent="0.2">
      <c r="A8" s="91" t="s">
        <v>7</v>
      </c>
      <c r="B8" s="92" t="s">
        <v>237</v>
      </c>
      <c r="C8" s="93"/>
      <c r="D8" s="90"/>
      <c r="E8" s="90"/>
      <c r="F8" s="90"/>
    </row>
    <row r="9" spans="1:10" ht="12" customHeight="1" x14ac:dyDescent="0.2">
      <c r="A9" s="94" t="s">
        <v>238</v>
      </c>
      <c r="B9" s="95" t="s">
        <v>239</v>
      </c>
      <c r="C9" s="96"/>
      <c r="D9" s="97"/>
      <c r="E9" s="97"/>
      <c r="F9" s="98" t="s">
        <v>9</v>
      </c>
    </row>
    <row r="10" spans="1:10" x14ac:dyDescent="0.2">
      <c r="A10" s="257" t="s">
        <v>10</v>
      </c>
      <c r="B10" s="257" t="s">
        <v>240</v>
      </c>
      <c r="C10" s="258" t="s">
        <v>0</v>
      </c>
      <c r="D10" s="257" t="s">
        <v>1</v>
      </c>
      <c r="E10" s="257" t="s">
        <v>2</v>
      </c>
      <c r="F10" s="257"/>
    </row>
    <row r="11" spans="1:10" x14ac:dyDescent="0.2">
      <c r="A11" s="257"/>
      <c r="B11" s="257"/>
      <c r="C11" s="257"/>
      <c r="D11" s="257"/>
      <c r="E11" s="257" t="s">
        <v>3</v>
      </c>
      <c r="F11" s="259" t="s">
        <v>4</v>
      </c>
    </row>
    <row r="12" spans="1:10" x14ac:dyDescent="0.2">
      <c r="A12" s="257"/>
      <c r="B12" s="257"/>
      <c r="C12" s="257"/>
      <c r="D12" s="257"/>
      <c r="E12" s="257"/>
      <c r="F12" s="257"/>
    </row>
    <row r="13" spans="1:10" x14ac:dyDescent="0.2">
      <c r="A13" s="99">
        <v>1</v>
      </c>
      <c r="B13" s="99">
        <v>2</v>
      </c>
      <c r="C13" s="100">
        <v>3</v>
      </c>
      <c r="D13" s="99">
        <v>4</v>
      </c>
      <c r="E13" s="99">
        <v>5</v>
      </c>
      <c r="F13" s="99">
        <v>6</v>
      </c>
    </row>
    <row r="14" spans="1:10" x14ac:dyDescent="0.2">
      <c r="A14" s="101">
        <v>10000000</v>
      </c>
      <c r="B14" s="102" t="s">
        <v>241</v>
      </c>
      <c r="C14" s="103">
        <f t="shared" ref="C14:C77" si="0">D14+E14</f>
        <v>74002931</v>
      </c>
      <c r="D14" s="104">
        <f>D15+D23+D31+D39+J55</f>
        <v>74002931</v>
      </c>
      <c r="E14" s="104"/>
      <c r="F14" s="104"/>
    </row>
    <row r="15" spans="1:10" ht="25.5" x14ac:dyDescent="0.2">
      <c r="A15" s="101">
        <v>11000000</v>
      </c>
      <c r="B15" s="102" t="s">
        <v>242</v>
      </c>
      <c r="C15" s="103">
        <f t="shared" si="0"/>
        <v>54932791</v>
      </c>
      <c r="D15" s="104">
        <f>D16+D21</f>
        <v>54932791</v>
      </c>
      <c r="E15" s="104"/>
      <c r="F15" s="104"/>
    </row>
    <row r="16" spans="1:10" x14ac:dyDescent="0.2">
      <c r="A16" s="101">
        <v>11010000</v>
      </c>
      <c r="B16" s="102" t="s">
        <v>243</v>
      </c>
      <c r="C16" s="103">
        <f t="shared" si="0"/>
        <v>54922791</v>
      </c>
      <c r="D16" s="104">
        <f>D17+D18+D19+D20</f>
        <v>54922791</v>
      </c>
      <c r="E16" s="104"/>
      <c r="F16" s="104"/>
    </row>
    <row r="17" spans="1:11" ht="31.5" customHeight="1" x14ac:dyDescent="0.2">
      <c r="A17" s="105">
        <v>11010100</v>
      </c>
      <c r="B17" s="106" t="s">
        <v>244</v>
      </c>
      <c r="C17" s="107">
        <f t="shared" si="0"/>
        <v>41912791</v>
      </c>
      <c r="D17" s="108">
        <v>41912791</v>
      </c>
      <c r="E17" s="108"/>
      <c r="F17" s="108"/>
    </row>
    <row r="18" spans="1:11" ht="54" customHeight="1" x14ac:dyDescent="0.2">
      <c r="A18" s="105">
        <v>11010200</v>
      </c>
      <c r="B18" s="106" t="s">
        <v>245</v>
      </c>
      <c r="C18" s="107">
        <f t="shared" si="0"/>
        <v>30000</v>
      </c>
      <c r="D18" s="108">
        <v>30000</v>
      </c>
      <c r="E18" s="108"/>
      <c r="F18" s="108"/>
    </row>
    <row r="19" spans="1:11" ht="33" customHeight="1" x14ac:dyDescent="0.2">
      <c r="A19" s="105">
        <v>11010400</v>
      </c>
      <c r="B19" s="106" t="s">
        <v>246</v>
      </c>
      <c r="C19" s="107">
        <f t="shared" si="0"/>
        <v>11800000</v>
      </c>
      <c r="D19" s="108">
        <v>11800000</v>
      </c>
      <c r="E19" s="108"/>
      <c r="F19" s="108"/>
    </row>
    <row r="20" spans="1:11" ht="36" customHeight="1" x14ac:dyDescent="0.2">
      <c r="A20" s="105">
        <v>11010500</v>
      </c>
      <c r="B20" s="106" t="s">
        <v>247</v>
      </c>
      <c r="C20" s="107">
        <f t="shared" si="0"/>
        <v>1180000</v>
      </c>
      <c r="D20" s="108">
        <v>1180000</v>
      </c>
      <c r="E20" s="108"/>
      <c r="F20" s="108"/>
    </row>
    <row r="21" spans="1:11" x14ac:dyDescent="0.2">
      <c r="A21" s="101">
        <v>11020000</v>
      </c>
      <c r="B21" s="102" t="s">
        <v>248</v>
      </c>
      <c r="C21" s="103">
        <f t="shared" si="0"/>
        <v>10000</v>
      </c>
      <c r="D21" s="104">
        <v>10000</v>
      </c>
      <c r="E21" s="104"/>
      <c r="F21" s="104"/>
    </row>
    <row r="22" spans="1:11" ht="25.5" x14ac:dyDescent="0.2">
      <c r="A22" s="105">
        <v>11020200</v>
      </c>
      <c r="B22" s="106" t="s">
        <v>249</v>
      </c>
      <c r="C22" s="107">
        <f t="shared" si="0"/>
        <v>10000</v>
      </c>
      <c r="D22" s="108">
        <v>10000</v>
      </c>
      <c r="E22" s="108"/>
      <c r="F22" s="108"/>
    </row>
    <row r="23" spans="1:11" ht="22.5" customHeight="1" x14ac:dyDescent="0.2">
      <c r="A23" s="101">
        <v>13000000</v>
      </c>
      <c r="B23" s="102" t="s">
        <v>250</v>
      </c>
      <c r="C23" s="103">
        <f t="shared" si="0"/>
        <v>48000</v>
      </c>
      <c r="D23" s="104">
        <f>D24+D27+D29</f>
        <v>48000</v>
      </c>
      <c r="E23" s="104">
        <v>0</v>
      </c>
      <c r="F23" s="104">
        <v>0</v>
      </c>
    </row>
    <row r="24" spans="1:11" ht="20.25" customHeight="1" x14ac:dyDescent="0.2">
      <c r="A24" s="101">
        <v>13010000</v>
      </c>
      <c r="B24" s="102" t="s">
        <v>251</v>
      </c>
      <c r="C24" s="103">
        <f t="shared" si="0"/>
        <v>25000</v>
      </c>
      <c r="D24" s="104">
        <f>D25+D26</f>
        <v>25000</v>
      </c>
      <c r="E24" s="104">
        <v>0</v>
      </c>
      <c r="F24" s="104">
        <v>0</v>
      </c>
    </row>
    <row r="25" spans="1:11" ht="36" customHeight="1" x14ac:dyDescent="0.2">
      <c r="A25" s="109">
        <v>13010100</v>
      </c>
      <c r="B25" s="110" t="s">
        <v>252</v>
      </c>
      <c r="C25" s="111" t="s">
        <v>253</v>
      </c>
      <c r="D25" s="112">
        <v>15000</v>
      </c>
      <c r="E25" s="104"/>
      <c r="F25" s="104"/>
    </row>
    <row r="26" spans="1:11" ht="39.75" customHeight="1" x14ac:dyDescent="0.2">
      <c r="A26" s="105">
        <v>13010200</v>
      </c>
      <c r="B26" s="106" t="s">
        <v>254</v>
      </c>
      <c r="C26" s="107">
        <f t="shared" si="0"/>
        <v>10000</v>
      </c>
      <c r="D26" s="108">
        <v>10000</v>
      </c>
      <c r="E26" s="108">
        <v>0</v>
      </c>
      <c r="F26" s="108">
        <v>0</v>
      </c>
    </row>
    <row r="27" spans="1:11" ht="25.5" x14ac:dyDescent="0.2">
      <c r="A27" s="101">
        <v>13030000</v>
      </c>
      <c r="B27" s="102" t="s">
        <v>255</v>
      </c>
      <c r="C27" s="103">
        <f t="shared" si="0"/>
        <v>23000</v>
      </c>
      <c r="D27" s="104">
        <v>23000</v>
      </c>
      <c r="E27" s="104">
        <v>0</v>
      </c>
      <c r="F27" s="104">
        <v>0</v>
      </c>
    </row>
    <row r="28" spans="1:11" ht="25.5" x14ac:dyDescent="0.2">
      <c r="A28" s="105">
        <v>13030100</v>
      </c>
      <c r="B28" s="106" t="s">
        <v>256</v>
      </c>
      <c r="C28" s="107">
        <f t="shared" si="0"/>
        <v>23000</v>
      </c>
      <c r="D28" s="108">
        <v>23000</v>
      </c>
      <c r="E28" s="108">
        <v>0</v>
      </c>
      <c r="F28" s="108">
        <v>0</v>
      </c>
    </row>
    <row r="29" spans="1:11" ht="21" customHeight="1" x14ac:dyDescent="0.2">
      <c r="A29" s="101">
        <v>13040000</v>
      </c>
      <c r="B29" s="102" t="s">
        <v>257</v>
      </c>
      <c r="C29" s="103">
        <f t="shared" si="0"/>
        <v>0</v>
      </c>
      <c r="D29" s="104">
        <v>0</v>
      </c>
      <c r="E29" s="104">
        <v>0</v>
      </c>
      <c r="F29" s="104">
        <v>0</v>
      </c>
    </row>
    <row r="30" spans="1:11" ht="25.5" x14ac:dyDescent="0.2">
      <c r="A30" s="105">
        <v>13040100</v>
      </c>
      <c r="B30" s="106" t="s">
        <v>258</v>
      </c>
      <c r="C30" s="107">
        <f t="shared" si="0"/>
        <v>0</v>
      </c>
      <c r="D30" s="108">
        <v>0</v>
      </c>
      <c r="E30" s="108">
        <v>0</v>
      </c>
      <c r="F30" s="108">
        <v>0</v>
      </c>
    </row>
    <row r="31" spans="1:11" x14ac:dyDescent="0.2">
      <c r="A31" s="101">
        <v>14000000</v>
      </c>
      <c r="B31" s="102" t="s">
        <v>259</v>
      </c>
      <c r="C31" s="103">
        <f t="shared" si="0"/>
        <v>2378000</v>
      </c>
      <c r="D31" s="104">
        <v>2378000</v>
      </c>
      <c r="E31" s="104">
        <v>0</v>
      </c>
      <c r="F31" s="104">
        <v>0</v>
      </c>
      <c r="K31" s="113"/>
    </row>
    <row r="32" spans="1:11" ht="25.5" x14ac:dyDescent="0.2">
      <c r="A32" s="101">
        <v>14020000</v>
      </c>
      <c r="B32" s="102" t="s">
        <v>260</v>
      </c>
      <c r="C32" s="103">
        <f t="shared" si="0"/>
        <v>27000</v>
      </c>
      <c r="D32" s="104">
        <v>27000</v>
      </c>
      <c r="E32" s="104">
        <v>0</v>
      </c>
      <c r="F32" s="104">
        <v>0</v>
      </c>
      <c r="K32" s="113"/>
    </row>
    <row r="33" spans="1:10" x14ac:dyDescent="0.2">
      <c r="A33" s="105">
        <v>14021900</v>
      </c>
      <c r="B33" s="106" t="s">
        <v>261</v>
      </c>
      <c r="C33" s="107">
        <f t="shared" si="0"/>
        <v>27000</v>
      </c>
      <c r="D33" s="108">
        <v>27000</v>
      </c>
      <c r="E33" s="108">
        <v>0</v>
      </c>
      <c r="F33" s="108">
        <v>0</v>
      </c>
    </row>
    <row r="34" spans="1:10" ht="25.5" x14ac:dyDescent="0.2">
      <c r="A34" s="101">
        <v>14030000</v>
      </c>
      <c r="B34" s="102" t="s">
        <v>262</v>
      </c>
      <c r="C34" s="103">
        <f t="shared" si="0"/>
        <v>201000</v>
      </c>
      <c r="D34" s="104">
        <v>201000</v>
      </c>
      <c r="E34" s="104">
        <v>0</v>
      </c>
      <c r="F34" s="104">
        <v>0</v>
      </c>
    </row>
    <row r="35" spans="1:10" x14ac:dyDescent="0.2">
      <c r="A35" s="105">
        <v>14031900</v>
      </c>
      <c r="B35" s="106" t="s">
        <v>261</v>
      </c>
      <c r="C35" s="107">
        <f t="shared" si="0"/>
        <v>201000</v>
      </c>
      <c r="D35" s="108">
        <v>201000</v>
      </c>
      <c r="E35" s="108">
        <v>0</v>
      </c>
      <c r="F35" s="108">
        <v>0</v>
      </c>
    </row>
    <row r="36" spans="1:10" ht="25.5" x14ac:dyDescent="0.2">
      <c r="A36" s="101">
        <v>14040000</v>
      </c>
      <c r="B36" s="102" t="s">
        <v>263</v>
      </c>
      <c r="C36" s="103">
        <f t="shared" si="0"/>
        <v>2150000</v>
      </c>
      <c r="D36" s="104">
        <v>2150000</v>
      </c>
      <c r="E36" s="108">
        <v>0</v>
      </c>
      <c r="F36" s="108">
        <v>0</v>
      </c>
    </row>
    <row r="37" spans="1:10" ht="63.75" x14ac:dyDescent="0.2">
      <c r="A37" s="105">
        <v>14040100</v>
      </c>
      <c r="B37" s="114" t="s">
        <v>264</v>
      </c>
      <c r="C37" s="107">
        <f>D37+E37</f>
        <v>805000</v>
      </c>
      <c r="D37" s="108">
        <v>805000</v>
      </c>
      <c r="E37" s="108"/>
      <c r="F37" s="108"/>
      <c r="J37" s="113"/>
    </row>
    <row r="38" spans="1:10" ht="51" x14ac:dyDescent="0.2">
      <c r="A38" s="105">
        <v>14040200</v>
      </c>
      <c r="B38" s="114" t="s">
        <v>265</v>
      </c>
      <c r="C38" s="107">
        <f>D38+E38</f>
        <v>1345000</v>
      </c>
      <c r="D38" s="108">
        <v>1345000</v>
      </c>
      <c r="E38" s="108"/>
      <c r="F38" s="108"/>
    </row>
    <row r="39" spans="1:10" ht="33" customHeight="1" x14ac:dyDescent="0.2">
      <c r="A39" s="101">
        <v>18000000</v>
      </c>
      <c r="B39" s="102" t="s">
        <v>266</v>
      </c>
      <c r="C39" s="103">
        <f t="shared" si="0"/>
        <v>16644140</v>
      </c>
      <c r="D39" s="104">
        <f>D40+D49</f>
        <v>16644140</v>
      </c>
      <c r="E39" s="104">
        <v>0</v>
      </c>
      <c r="F39" s="104">
        <v>0</v>
      </c>
    </row>
    <row r="40" spans="1:10" x14ac:dyDescent="0.2">
      <c r="A40" s="101">
        <v>18010000</v>
      </c>
      <c r="B40" s="102" t="s">
        <v>267</v>
      </c>
      <c r="C40" s="103">
        <f t="shared" si="0"/>
        <v>6939300</v>
      </c>
      <c r="D40" s="104">
        <f>D41+D42+D43+D44+D45+D46+D47+D48</f>
        <v>6939300</v>
      </c>
      <c r="E40" s="104">
        <v>0</v>
      </c>
      <c r="F40" s="104">
        <v>0</v>
      </c>
    </row>
    <row r="41" spans="1:10" ht="38.25" x14ac:dyDescent="0.2">
      <c r="A41" s="105">
        <v>18010200</v>
      </c>
      <c r="B41" s="106" t="s">
        <v>268</v>
      </c>
      <c r="C41" s="107">
        <f t="shared" si="0"/>
        <v>23000</v>
      </c>
      <c r="D41" s="108">
        <v>23000</v>
      </c>
      <c r="E41" s="108">
        <v>0</v>
      </c>
      <c r="F41" s="108">
        <v>0</v>
      </c>
    </row>
    <row r="42" spans="1:10" ht="38.25" x14ac:dyDescent="0.2">
      <c r="A42" s="105">
        <v>18010300</v>
      </c>
      <c r="B42" s="106" t="s">
        <v>269</v>
      </c>
      <c r="C42" s="107">
        <f t="shared" si="0"/>
        <v>57000</v>
      </c>
      <c r="D42" s="108">
        <v>57000</v>
      </c>
      <c r="E42" s="108">
        <v>0</v>
      </c>
      <c r="F42" s="108">
        <v>0</v>
      </c>
    </row>
    <row r="43" spans="1:10" ht="38.25" x14ac:dyDescent="0.2">
      <c r="A43" s="105">
        <v>18010400</v>
      </c>
      <c r="B43" s="106" t="s">
        <v>270</v>
      </c>
      <c r="C43" s="107">
        <f t="shared" si="0"/>
        <v>320000</v>
      </c>
      <c r="D43" s="108">
        <v>320000</v>
      </c>
      <c r="E43" s="108">
        <v>0</v>
      </c>
      <c r="F43" s="108">
        <v>0</v>
      </c>
    </row>
    <row r="44" spans="1:10" x14ac:dyDescent="0.2">
      <c r="A44" s="105">
        <v>18010500</v>
      </c>
      <c r="B44" s="106" t="s">
        <v>271</v>
      </c>
      <c r="C44" s="107">
        <f t="shared" si="0"/>
        <v>590000</v>
      </c>
      <c r="D44" s="108">
        <v>590000</v>
      </c>
      <c r="E44" s="108">
        <v>0</v>
      </c>
      <c r="F44" s="108">
        <v>0</v>
      </c>
    </row>
    <row r="45" spans="1:10" x14ac:dyDescent="0.2">
      <c r="A45" s="105">
        <v>18010600</v>
      </c>
      <c r="B45" s="106" t="s">
        <v>272</v>
      </c>
      <c r="C45" s="107">
        <f t="shared" si="0"/>
        <v>3700000</v>
      </c>
      <c r="D45" s="108">
        <v>3700000</v>
      </c>
      <c r="E45" s="108">
        <v>0</v>
      </c>
      <c r="F45" s="108">
        <v>0</v>
      </c>
    </row>
    <row r="46" spans="1:10" x14ac:dyDescent="0.2">
      <c r="A46" s="105">
        <v>18010700</v>
      </c>
      <c r="B46" s="106" t="s">
        <v>273</v>
      </c>
      <c r="C46" s="107">
        <f t="shared" si="0"/>
        <v>1414000</v>
      </c>
      <c r="D46" s="108">
        <v>1414000</v>
      </c>
      <c r="E46" s="108">
        <v>0</v>
      </c>
      <c r="F46" s="108">
        <v>0</v>
      </c>
    </row>
    <row r="47" spans="1:10" x14ac:dyDescent="0.2">
      <c r="A47" s="105">
        <v>18010900</v>
      </c>
      <c r="B47" s="106" t="s">
        <v>274</v>
      </c>
      <c r="C47" s="107">
        <f t="shared" si="0"/>
        <v>810300</v>
      </c>
      <c r="D47" s="108">
        <v>810300</v>
      </c>
      <c r="E47" s="108">
        <v>0</v>
      </c>
      <c r="F47" s="108">
        <v>0</v>
      </c>
    </row>
    <row r="48" spans="1:10" x14ac:dyDescent="0.2">
      <c r="A48" s="105">
        <v>18011100</v>
      </c>
      <c r="B48" s="106" t="s">
        <v>275</v>
      </c>
      <c r="C48" s="107">
        <f t="shared" si="0"/>
        <v>25000</v>
      </c>
      <c r="D48" s="108">
        <v>25000</v>
      </c>
      <c r="E48" s="108">
        <v>0</v>
      </c>
      <c r="F48" s="108">
        <v>0</v>
      </c>
    </row>
    <row r="49" spans="1:6" x14ac:dyDescent="0.2">
      <c r="A49" s="101">
        <v>18050000</v>
      </c>
      <c r="B49" s="102" t="s">
        <v>276</v>
      </c>
      <c r="C49" s="103">
        <f t="shared" si="0"/>
        <v>9704840</v>
      </c>
      <c r="D49" s="104">
        <f>D50+D51+D52</f>
        <v>9704840</v>
      </c>
      <c r="E49" s="104">
        <v>0</v>
      </c>
      <c r="F49" s="104">
        <v>0</v>
      </c>
    </row>
    <row r="50" spans="1:6" x14ac:dyDescent="0.2">
      <c r="A50" s="105">
        <v>18050300</v>
      </c>
      <c r="B50" s="106" t="s">
        <v>277</v>
      </c>
      <c r="C50" s="107">
        <f t="shared" si="0"/>
        <v>50000</v>
      </c>
      <c r="D50" s="108">
        <v>50000</v>
      </c>
      <c r="E50" s="108">
        <v>0</v>
      </c>
      <c r="F50" s="108">
        <v>0</v>
      </c>
    </row>
    <row r="51" spans="1:6" x14ac:dyDescent="0.2">
      <c r="A51" s="105">
        <v>18050400</v>
      </c>
      <c r="B51" s="106" t="s">
        <v>278</v>
      </c>
      <c r="C51" s="107">
        <f t="shared" si="0"/>
        <v>4200000</v>
      </c>
      <c r="D51" s="108">
        <v>4200000</v>
      </c>
      <c r="E51" s="108">
        <v>0</v>
      </c>
      <c r="F51" s="108">
        <v>0</v>
      </c>
    </row>
    <row r="52" spans="1:6" ht="43.5" customHeight="1" x14ac:dyDescent="0.2">
      <c r="A52" s="105">
        <v>18050500</v>
      </c>
      <c r="B52" s="106" t="s">
        <v>279</v>
      </c>
      <c r="C52" s="107">
        <f t="shared" si="0"/>
        <v>5454840</v>
      </c>
      <c r="D52" s="108">
        <v>5454840</v>
      </c>
      <c r="E52" s="108">
        <v>0</v>
      </c>
      <c r="F52" s="108">
        <v>0</v>
      </c>
    </row>
    <row r="53" spans="1:6" x14ac:dyDescent="0.2">
      <c r="A53" s="101">
        <v>19000000</v>
      </c>
      <c r="B53" s="102" t="s">
        <v>280</v>
      </c>
      <c r="C53" s="103">
        <f t="shared" si="0"/>
        <v>18400</v>
      </c>
      <c r="D53" s="104">
        <v>0</v>
      </c>
      <c r="E53" s="104">
        <v>18400</v>
      </c>
      <c r="F53" s="104">
        <v>0</v>
      </c>
    </row>
    <row r="54" spans="1:6" x14ac:dyDescent="0.2">
      <c r="A54" s="101">
        <v>19010000</v>
      </c>
      <c r="B54" s="102" t="s">
        <v>281</v>
      </c>
      <c r="C54" s="103">
        <f t="shared" si="0"/>
        <v>18400</v>
      </c>
      <c r="D54" s="104">
        <v>0</v>
      </c>
      <c r="E54" s="104">
        <v>18400</v>
      </c>
      <c r="F54" s="104">
        <v>0</v>
      </c>
    </row>
    <row r="55" spans="1:6" ht="57" customHeight="1" x14ac:dyDescent="0.2">
      <c r="A55" s="105">
        <v>19010100</v>
      </c>
      <c r="B55" s="106" t="s">
        <v>282</v>
      </c>
      <c r="C55" s="107">
        <f t="shared" si="0"/>
        <v>5900</v>
      </c>
      <c r="D55" s="108">
        <v>0</v>
      </c>
      <c r="E55" s="108">
        <v>5900</v>
      </c>
      <c r="F55" s="108">
        <v>0</v>
      </c>
    </row>
    <row r="56" spans="1:6" ht="25.5" x14ac:dyDescent="0.2">
      <c r="A56" s="105">
        <v>19010200</v>
      </c>
      <c r="B56" s="106" t="s">
        <v>283</v>
      </c>
      <c r="C56" s="107">
        <f t="shared" si="0"/>
        <v>7200</v>
      </c>
      <c r="D56" s="108">
        <v>0</v>
      </c>
      <c r="E56" s="108">
        <v>7200</v>
      </c>
      <c r="F56" s="108">
        <v>0</v>
      </c>
    </row>
    <row r="57" spans="1:6" ht="38.25" x14ac:dyDescent="0.2">
      <c r="A57" s="105">
        <v>19010300</v>
      </c>
      <c r="B57" s="106" t="s">
        <v>284</v>
      </c>
      <c r="C57" s="107">
        <f t="shared" si="0"/>
        <v>5300</v>
      </c>
      <c r="D57" s="108">
        <v>0</v>
      </c>
      <c r="E57" s="108">
        <v>5300</v>
      </c>
      <c r="F57" s="108">
        <v>0</v>
      </c>
    </row>
    <row r="58" spans="1:6" x14ac:dyDescent="0.2">
      <c r="A58" s="101">
        <v>20000000</v>
      </c>
      <c r="B58" s="102" t="s">
        <v>285</v>
      </c>
      <c r="C58" s="103">
        <f t="shared" si="0"/>
        <v>1736000</v>
      </c>
      <c r="D58" s="104">
        <f>D59+D62+D72</f>
        <v>269200</v>
      </c>
      <c r="E58" s="104">
        <v>1466800</v>
      </c>
      <c r="F58" s="104">
        <v>0</v>
      </c>
    </row>
    <row r="59" spans="1:6" x14ac:dyDescent="0.2">
      <c r="A59" s="101">
        <v>21000000</v>
      </c>
      <c r="B59" s="102" t="s">
        <v>286</v>
      </c>
      <c r="C59" s="103">
        <f t="shared" si="0"/>
        <v>30000</v>
      </c>
      <c r="D59" s="104">
        <f>D60</f>
        <v>30000</v>
      </c>
      <c r="E59" s="104">
        <v>0</v>
      </c>
      <c r="F59" s="104">
        <v>0</v>
      </c>
    </row>
    <row r="60" spans="1:6" x14ac:dyDescent="0.2">
      <c r="A60" s="101">
        <v>21080000</v>
      </c>
      <c r="B60" s="102" t="s">
        <v>287</v>
      </c>
      <c r="C60" s="103">
        <f t="shared" si="0"/>
        <v>30000</v>
      </c>
      <c r="D60" s="104">
        <v>30000</v>
      </c>
      <c r="E60" s="104">
        <v>0</v>
      </c>
      <c r="F60" s="104">
        <v>0</v>
      </c>
    </row>
    <row r="61" spans="1:6" x14ac:dyDescent="0.2">
      <c r="A61" s="105">
        <v>21081100</v>
      </c>
      <c r="B61" s="106" t="s">
        <v>288</v>
      </c>
      <c r="C61" s="107">
        <f t="shared" si="0"/>
        <v>30000</v>
      </c>
      <c r="D61" s="108">
        <v>30000</v>
      </c>
      <c r="E61" s="108">
        <v>0</v>
      </c>
      <c r="F61" s="108">
        <v>0</v>
      </c>
    </row>
    <row r="62" spans="1:6" ht="25.5" x14ac:dyDescent="0.2">
      <c r="A62" s="101">
        <v>22000000</v>
      </c>
      <c r="B62" s="102" t="s">
        <v>289</v>
      </c>
      <c r="C62" s="103">
        <f t="shared" si="0"/>
        <v>209200</v>
      </c>
      <c r="D62" s="104">
        <f>D63+D67+D69</f>
        <v>209200</v>
      </c>
      <c r="E62" s="104">
        <v>0</v>
      </c>
      <c r="F62" s="104">
        <v>0</v>
      </c>
    </row>
    <row r="63" spans="1:6" x14ac:dyDescent="0.2">
      <c r="A63" s="101">
        <v>22010000</v>
      </c>
      <c r="B63" s="102" t="s">
        <v>290</v>
      </c>
      <c r="C63" s="103">
        <f t="shared" si="0"/>
        <v>203000</v>
      </c>
      <c r="D63" s="104">
        <f>D64+D65+D66</f>
        <v>203000</v>
      </c>
      <c r="E63" s="104">
        <v>0</v>
      </c>
      <c r="F63" s="104">
        <v>0</v>
      </c>
    </row>
    <row r="64" spans="1:6" ht="38.25" x14ac:dyDescent="0.2">
      <c r="A64" s="105">
        <v>22010300</v>
      </c>
      <c r="B64" s="106" t="s">
        <v>291</v>
      </c>
      <c r="C64" s="107">
        <f t="shared" si="0"/>
        <v>12000</v>
      </c>
      <c r="D64" s="108">
        <v>12000</v>
      </c>
      <c r="E64" s="108">
        <v>0</v>
      </c>
      <c r="F64" s="108">
        <v>0</v>
      </c>
    </row>
    <row r="65" spans="1:6" x14ac:dyDescent="0.2">
      <c r="A65" s="105">
        <v>22012500</v>
      </c>
      <c r="B65" s="106" t="s">
        <v>292</v>
      </c>
      <c r="C65" s="107">
        <f t="shared" si="0"/>
        <v>31000</v>
      </c>
      <c r="D65" s="108">
        <v>31000</v>
      </c>
      <c r="E65" s="108">
        <v>0</v>
      </c>
      <c r="F65" s="108">
        <v>0</v>
      </c>
    </row>
    <row r="66" spans="1:6" ht="25.5" x14ac:dyDescent="0.2">
      <c r="A66" s="105">
        <v>22012600</v>
      </c>
      <c r="B66" s="106" t="s">
        <v>293</v>
      </c>
      <c r="C66" s="107">
        <f t="shared" si="0"/>
        <v>160000</v>
      </c>
      <c r="D66" s="108">
        <v>160000</v>
      </c>
      <c r="E66" s="108">
        <v>0</v>
      </c>
      <c r="F66" s="108">
        <v>0</v>
      </c>
    </row>
    <row r="67" spans="1:6" ht="25.5" x14ac:dyDescent="0.2">
      <c r="A67" s="101">
        <v>22080000</v>
      </c>
      <c r="B67" s="102" t="s">
        <v>294</v>
      </c>
      <c r="C67" s="103">
        <f t="shared" si="0"/>
        <v>3500</v>
      </c>
      <c r="D67" s="104">
        <v>3500</v>
      </c>
      <c r="E67" s="104">
        <v>0</v>
      </c>
      <c r="F67" s="104">
        <v>0</v>
      </c>
    </row>
    <row r="68" spans="1:6" ht="38.25" x14ac:dyDescent="0.2">
      <c r="A68" s="105">
        <v>22080400</v>
      </c>
      <c r="B68" s="106" t="s">
        <v>295</v>
      </c>
      <c r="C68" s="107">
        <f t="shared" si="0"/>
        <v>3500</v>
      </c>
      <c r="D68" s="108">
        <v>3500</v>
      </c>
      <c r="E68" s="108">
        <v>0</v>
      </c>
      <c r="F68" s="108">
        <v>0</v>
      </c>
    </row>
    <row r="69" spans="1:6" x14ac:dyDescent="0.2">
      <c r="A69" s="101">
        <v>22090000</v>
      </c>
      <c r="B69" s="102" t="s">
        <v>296</v>
      </c>
      <c r="C69" s="103">
        <f t="shared" si="0"/>
        <v>2700</v>
      </c>
      <c r="D69" s="104">
        <v>2700</v>
      </c>
      <c r="E69" s="104">
        <v>0</v>
      </c>
      <c r="F69" s="104">
        <v>0</v>
      </c>
    </row>
    <row r="70" spans="1:6" ht="38.25" x14ac:dyDescent="0.2">
      <c r="A70" s="105">
        <v>22090100</v>
      </c>
      <c r="B70" s="106" t="s">
        <v>297</v>
      </c>
      <c r="C70" s="107">
        <f t="shared" si="0"/>
        <v>1400</v>
      </c>
      <c r="D70" s="108">
        <v>1400</v>
      </c>
      <c r="E70" s="108">
        <v>0</v>
      </c>
      <c r="F70" s="108">
        <v>0</v>
      </c>
    </row>
    <row r="71" spans="1:6" ht="35.25" customHeight="1" x14ac:dyDescent="0.2">
      <c r="A71" s="105">
        <v>22090400</v>
      </c>
      <c r="B71" s="106" t="s">
        <v>298</v>
      </c>
      <c r="C71" s="107">
        <f t="shared" si="0"/>
        <v>1300</v>
      </c>
      <c r="D71" s="108">
        <v>1300</v>
      </c>
      <c r="E71" s="108">
        <v>0</v>
      </c>
      <c r="F71" s="108">
        <v>0</v>
      </c>
    </row>
    <row r="72" spans="1:6" x14ac:dyDescent="0.2">
      <c r="A72" s="101">
        <v>24000000</v>
      </c>
      <c r="B72" s="102" t="s">
        <v>299</v>
      </c>
      <c r="C72" s="103">
        <f t="shared" si="0"/>
        <v>30000</v>
      </c>
      <c r="D72" s="104">
        <v>30000</v>
      </c>
      <c r="E72" s="104">
        <v>0</v>
      </c>
      <c r="F72" s="104">
        <v>0</v>
      </c>
    </row>
    <row r="73" spans="1:6" x14ac:dyDescent="0.2">
      <c r="A73" s="101">
        <v>24060000</v>
      </c>
      <c r="B73" s="102" t="s">
        <v>287</v>
      </c>
      <c r="C73" s="103">
        <f t="shared" si="0"/>
        <v>30000</v>
      </c>
      <c r="D73" s="104">
        <v>30000</v>
      </c>
      <c r="E73" s="104">
        <v>0</v>
      </c>
      <c r="F73" s="104">
        <v>0</v>
      </c>
    </row>
    <row r="74" spans="1:6" x14ac:dyDescent="0.2">
      <c r="A74" s="105">
        <v>24060300</v>
      </c>
      <c r="B74" s="106" t="s">
        <v>287</v>
      </c>
      <c r="C74" s="107">
        <f t="shared" si="0"/>
        <v>30000</v>
      </c>
      <c r="D74" s="108">
        <v>30000</v>
      </c>
      <c r="E74" s="108">
        <v>0</v>
      </c>
      <c r="F74" s="108">
        <v>0</v>
      </c>
    </row>
    <row r="75" spans="1:6" x14ac:dyDescent="0.2">
      <c r="A75" s="101">
        <v>25000000</v>
      </c>
      <c r="B75" s="102" t="s">
        <v>300</v>
      </c>
      <c r="C75" s="103">
        <f t="shared" si="0"/>
        <v>1466800</v>
      </c>
      <c r="D75" s="104">
        <v>0</v>
      </c>
      <c r="E75" s="104">
        <v>1466800</v>
      </c>
      <c r="F75" s="104">
        <v>0</v>
      </c>
    </row>
    <row r="76" spans="1:6" ht="25.5" x14ac:dyDescent="0.2">
      <c r="A76" s="101">
        <v>25010000</v>
      </c>
      <c r="B76" s="102" t="s">
        <v>301</v>
      </c>
      <c r="C76" s="103">
        <f t="shared" si="0"/>
        <v>1466800</v>
      </c>
      <c r="D76" s="104">
        <v>0</v>
      </c>
      <c r="E76" s="104">
        <v>1466800</v>
      </c>
      <c r="F76" s="104">
        <v>0</v>
      </c>
    </row>
    <row r="77" spans="1:6" ht="25.5" x14ac:dyDescent="0.2">
      <c r="A77" s="105">
        <v>25010100</v>
      </c>
      <c r="B77" s="106" t="s">
        <v>302</v>
      </c>
      <c r="C77" s="107">
        <f t="shared" si="0"/>
        <v>1306800</v>
      </c>
      <c r="D77" s="108">
        <v>0</v>
      </c>
      <c r="E77" s="108">
        <v>1306800</v>
      </c>
      <c r="F77" s="108">
        <v>0</v>
      </c>
    </row>
    <row r="78" spans="1:6" ht="38.25" x14ac:dyDescent="0.2">
      <c r="A78" s="105">
        <v>25010300</v>
      </c>
      <c r="B78" s="106" t="s">
        <v>303</v>
      </c>
      <c r="C78" s="107">
        <f t="shared" ref="C78:C89" si="1">D78+E78</f>
        <v>160000</v>
      </c>
      <c r="D78" s="108">
        <v>0</v>
      </c>
      <c r="E78" s="108">
        <v>160000</v>
      </c>
      <c r="F78" s="108">
        <v>0</v>
      </c>
    </row>
    <row r="79" spans="1:6" x14ac:dyDescent="0.2">
      <c r="A79" s="115"/>
      <c r="B79" s="116" t="s">
        <v>304</v>
      </c>
      <c r="C79" s="103">
        <f t="shared" si="1"/>
        <v>75757331</v>
      </c>
      <c r="D79" s="103">
        <f>D14+D58</f>
        <v>74272131</v>
      </c>
      <c r="E79" s="103">
        <f>E53+E58</f>
        <v>1485200</v>
      </c>
      <c r="F79" s="103">
        <v>0</v>
      </c>
    </row>
    <row r="80" spans="1:6" x14ac:dyDescent="0.2">
      <c r="A80" s="101">
        <v>40000000</v>
      </c>
      <c r="B80" s="102" t="s">
        <v>305</v>
      </c>
      <c r="C80" s="103">
        <f t="shared" si="1"/>
        <v>43878500</v>
      </c>
      <c r="D80" s="104">
        <f>D81</f>
        <v>43878500</v>
      </c>
      <c r="E80" s="104">
        <v>0</v>
      </c>
      <c r="F80" s="104">
        <v>0</v>
      </c>
    </row>
    <row r="81" spans="1:6" x14ac:dyDescent="0.2">
      <c r="A81" s="101">
        <v>41000000</v>
      </c>
      <c r="B81" s="102" t="s">
        <v>306</v>
      </c>
      <c r="C81" s="103">
        <f t="shared" si="1"/>
        <v>43878500</v>
      </c>
      <c r="D81" s="104">
        <f>D82+D84+D86</f>
        <v>43878500</v>
      </c>
      <c r="E81" s="104">
        <v>0</v>
      </c>
      <c r="F81" s="104">
        <v>0</v>
      </c>
    </row>
    <row r="82" spans="1:6" x14ac:dyDescent="0.2">
      <c r="A82" s="101"/>
      <c r="B82" s="102"/>
      <c r="C82" s="103"/>
      <c r="D82" s="104">
        <v>13783400</v>
      </c>
      <c r="E82" s="104"/>
      <c r="F82" s="104"/>
    </row>
    <row r="83" spans="1:6" x14ac:dyDescent="0.2">
      <c r="A83" s="117" t="s">
        <v>175</v>
      </c>
      <c r="B83" s="118" t="s">
        <v>176</v>
      </c>
      <c r="C83" s="103"/>
      <c r="D83" s="112">
        <v>13783400</v>
      </c>
      <c r="E83" s="104"/>
      <c r="F83" s="104"/>
    </row>
    <row r="84" spans="1:6" x14ac:dyDescent="0.2">
      <c r="A84" s="101">
        <v>41030000</v>
      </c>
      <c r="B84" s="102" t="s">
        <v>307</v>
      </c>
      <c r="C84" s="103">
        <f t="shared" si="1"/>
        <v>28870200</v>
      </c>
      <c r="D84" s="104">
        <v>28870200</v>
      </c>
      <c r="E84" s="104">
        <v>0</v>
      </c>
      <c r="F84" s="104">
        <v>0</v>
      </c>
    </row>
    <row r="85" spans="1:6" ht="19.5" customHeight="1" x14ac:dyDescent="0.2">
      <c r="A85" s="105">
        <v>41033900</v>
      </c>
      <c r="B85" s="106" t="s">
        <v>11</v>
      </c>
      <c r="C85" s="107">
        <f t="shared" si="1"/>
        <v>28870200</v>
      </c>
      <c r="D85" s="108">
        <v>28870200</v>
      </c>
      <c r="E85" s="108">
        <v>0</v>
      </c>
      <c r="F85" s="108">
        <v>0</v>
      </c>
    </row>
    <row r="86" spans="1:6" x14ac:dyDescent="0.2">
      <c r="A86" s="101">
        <v>41050000</v>
      </c>
      <c r="B86" s="102" t="s">
        <v>308</v>
      </c>
      <c r="C86" s="103">
        <f>C87+C88</f>
        <v>1224900</v>
      </c>
      <c r="D86" s="104">
        <f>D87+D88</f>
        <v>1224900</v>
      </c>
      <c r="E86" s="104"/>
      <c r="F86" s="104"/>
    </row>
    <row r="87" spans="1:6" ht="32.25" customHeight="1" x14ac:dyDescent="0.2">
      <c r="A87" s="105">
        <v>41051000</v>
      </c>
      <c r="B87" s="106" t="s">
        <v>12</v>
      </c>
      <c r="C87" s="107">
        <v>1089700</v>
      </c>
      <c r="D87" s="108">
        <v>1089700</v>
      </c>
      <c r="E87" s="108"/>
      <c r="F87" s="108"/>
    </row>
    <row r="88" spans="1:6" ht="38.25" x14ac:dyDescent="0.2">
      <c r="A88" s="105">
        <v>41051200</v>
      </c>
      <c r="B88" s="106" t="s">
        <v>13</v>
      </c>
      <c r="C88" s="107">
        <v>135200</v>
      </c>
      <c r="D88" s="108">
        <v>135200</v>
      </c>
      <c r="E88" s="119"/>
      <c r="F88" s="119"/>
    </row>
    <row r="89" spans="1:6" x14ac:dyDescent="0.2">
      <c r="A89" s="120" t="s">
        <v>5</v>
      </c>
      <c r="B89" s="116" t="s">
        <v>309</v>
      </c>
      <c r="C89" s="103">
        <f t="shared" si="1"/>
        <v>119635831</v>
      </c>
      <c r="D89" s="103">
        <f>D79+D80</f>
        <v>118150631</v>
      </c>
      <c r="E89" s="103">
        <f>E79+E80</f>
        <v>1485200</v>
      </c>
      <c r="F89" s="103">
        <v>0</v>
      </c>
    </row>
    <row r="91" spans="1:6" x14ac:dyDescent="0.2">
      <c r="C91" s="121"/>
    </row>
    <row r="92" spans="1:6" x14ac:dyDescent="0.2">
      <c r="B92" s="122" t="s">
        <v>6</v>
      </c>
      <c r="E92" s="123" t="s">
        <v>310</v>
      </c>
    </row>
  </sheetData>
  <mergeCells count="13">
    <mergeCell ref="A6:F6"/>
    <mergeCell ref="A10:A12"/>
    <mergeCell ref="B10:B12"/>
    <mergeCell ref="C10:C12"/>
    <mergeCell ref="D10:D12"/>
    <mergeCell ref="E10:F10"/>
    <mergeCell ref="E11:E12"/>
    <mergeCell ref="F11:F12"/>
    <mergeCell ref="C1:F1"/>
    <mergeCell ref="C2:F2"/>
    <mergeCell ref="G3:I3"/>
    <mergeCell ref="G4:I4"/>
    <mergeCell ref="C3:F4"/>
  </mergeCells>
  <conditionalFormatting sqref="A83">
    <cfRule type="expression" dxfId="1" priority="1" stopIfTrue="1">
      <formula>XFC83=1</formula>
    </cfRule>
  </conditionalFormatting>
  <conditionalFormatting sqref="B83">
    <cfRule type="expression" dxfId="0" priority="2" stopIfTrue="1">
      <formula>XFC83=1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11.28515625" style="4" customWidth="1"/>
    <col min="2" max="2" width="47" style="4" customWidth="1"/>
    <col min="3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263" t="s">
        <v>311</v>
      </c>
      <c r="E2" s="263"/>
      <c r="F2" s="263"/>
    </row>
    <row r="3" spans="1:6" ht="36" customHeight="1" x14ac:dyDescent="0.2">
      <c r="A3" s="1"/>
      <c r="B3" s="1"/>
      <c r="C3" s="1"/>
      <c r="D3" s="263" t="s">
        <v>226</v>
      </c>
      <c r="E3" s="263"/>
      <c r="F3" s="263"/>
    </row>
    <row r="4" spans="1:6" ht="13.5" customHeight="1" x14ac:dyDescent="0.2">
      <c r="A4" s="1"/>
      <c r="B4" s="1"/>
      <c r="C4" s="1"/>
      <c r="D4" s="263"/>
      <c r="E4" s="263"/>
      <c r="F4" s="263"/>
    </row>
    <row r="6" spans="1:6" ht="25.5" customHeight="1" x14ac:dyDescent="0.2">
      <c r="A6" s="264" t="s">
        <v>192</v>
      </c>
      <c r="B6" s="265"/>
      <c r="C6" s="265"/>
      <c r="D6" s="265"/>
      <c r="E6" s="265"/>
      <c r="F6" s="265"/>
    </row>
    <row r="7" spans="1:6" ht="25.5" customHeight="1" x14ac:dyDescent="0.2">
      <c r="A7" s="83" t="s">
        <v>220</v>
      </c>
      <c r="B7" s="9"/>
      <c r="C7" s="9"/>
      <c r="D7" s="9"/>
      <c r="E7" s="9"/>
      <c r="F7" s="9"/>
    </row>
    <row r="8" spans="1:6" x14ac:dyDescent="0.2">
      <c r="A8" s="84" t="s">
        <v>16</v>
      </c>
      <c r="B8" s="1"/>
      <c r="C8" s="1"/>
      <c r="D8" s="1"/>
      <c r="E8" s="1"/>
      <c r="F8" s="12" t="s">
        <v>9</v>
      </c>
    </row>
    <row r="9" spans="1:6" x14ac:dyDescent="0.2">
      <c r="A9" s="266" t="s">
        <v>10</v>
      </c>
      <c r="B9" s="266" t="s">
        <v>179</v>
      </c>
      <c r="C9" s="267" t="s">
        <v>0</v>
      </c>
      <c r="D9" s="266" t="s">
        <v>1</v>
      </c>
      <c r="E9" s="266" t="s">
        <v>2</v>
      </c>
      <c r="F9" s="266"/>
    </row>
    <row r="10" spans="1:6" x14ac:dyDescent="0.2">
      <c r="A10" s="266"/>
      <c r="B10" s="266"/>
      <c r="C10" s="266"/>
      <c r="D10" s="266"/>
      <c r="E10" s="266" t="s">
        <v>3</v>
      </c>
      <c r="F10" s="266" t="s">
        <v>4</v>
      </c>
    </row>
    <row r="11" spans="1:6" x14ac:dyDescent="0.2">
      <c r="A11" s="266"/>
      <c r="B11" s="266"/>
      <c r="C11" s="266"/>
      <c r="D11" s="266"/>
      <c r="E11" s="266"/>
      <c r="F11" s="266"/>
    </row>
    <row r="12" spans="1:6" x14ac:dyDescent="0.2">
      <c r="A12" s="78">
        <v>1</v>
      </c>
      <c r="B12" s="78">
        <v>2</v>
      </c>
      <c r="C12" s="79">
        <v>3</v>
      </c>
      <c r="D12" s="78">
        <v>4</v>
      </c>
      <c r="E12" s="78">
        <v>5</v>
      </c>
      <c r="F12" s="78">
        <v>6</v>
      </c>
    </row>
    <row r="13" spans="1:6" ht="21" customHeight="1" x14ac:dyDescent="0.2">
      <c r="A13" s="260" t="s">
        <v>180</v>
      </c>
      <c r="B13" s="261"/>
      <c r="C13" s="261"/>
      <c r="D13" s="261"/>
      <c r="E13" s="261"/>
      <c r="F13" s="262"/>
    </row>
    <row r="14" spans="1:6" x14ac:dyDescent="0.2">
      <c r="A14" s="72">
        <v>200000</v>
      </c>
      <c r="B14" s="73" t="s">
        <v>181</v>
      </c>
      <c r="C14" s="74">
        <f t="shared" ref="C14:C22" si="0">D14+E14</f>
        <v>25857709.600000001</v>
      </c>
      <c r="D14" s="75">
        <v>5464649.6000000015</v>
      </c>
      <c r="E14" s="75">
        <v>20393060</v>
      </c>
      <c r="F14" s="75">
        <v>20393060</v>
      </c>
    </row>
    <row r="15" spans="1:6" ht="25.5" x14ac:dyDescent="0.2">
      <c r="A15" s="72">
        <v>205000</v>
      </c>
      <c r="B15" s="73" t="s">
        <v>182</v>
      </c>
      <c r="C15" s="74">
        <f t="shared" si="0"/>
        <v>0</v>
      </c>
      <c r="D15" s="75">
        <v>0</v>
      </c>
      <c r="E15" s="75">
        <v>0</v>
      </c>
      <c r="F15" s="75">
        <v>0</v>
      </c>
    </row>
    <row r="16" spans="1:6" x14ac:dyDescent="0.2">
      <c r="A16" s="80">
        <v>205100</v>
      </c>
      <c r="B16" s="18" t="s">
        <v>183</v>
      </c>
      <c r="C16" s="81">
        <f t="shared" si="0"/>
        <v>878765.42</v>
      </c>
      <c r="D16" s="82">
        <v>0</v>
      </c>
      <c r="E16" s="82">
        <v>878765.42</v>
      </c>
      <c r="F16" s="82">
        <v>0</v>
      </c>
    </row>
    <row r="17" spans="1:6" x14ac:dyDescent="0.2">
      <c r="A17" s="80">
        <v>205200</v>
      </c>
      <c r="B17" s="18" t="s">
        <v>184</v>
      </c>
      <c r="C17" s="81">
        <f t="shared" si="0"/>
        <v>878765.42</v>
      </c>
      <c r="D17" s="82">
        <v>0</v>
      </c>
      <c r="E17" s="82">
        <v>878765.42</v>
      </c>
      <c r="F17" s="82">
        <v>0</v>
      </c>
    </row>
    <row r="18" spans="1:6" ht="25.5" x14ac:dyDescent="0.2">
      <c r="A18" s="72">
        <v>208000</v>
      </c>
      <c r="B18" s="73" t="s">
        <v>185</v>
      </c>
      <c r="C18" s="74">
        <f t="shared" si="0"/>
        <v>25954740.290000003</v>
      </c>
      <c r="D18" s="75">
        <v>5464649.6000000015</v>
      </c>
      <c r="E18" s="75">
        <v>20490090.690000001</v>
      </c>
      <c r="F18" s="75">
        <v>20393060</v>
      </c>
    </row>
    <row r="19" spans="1:6" x14ac:dyDescent="0.2">
      <c r="A19" s="80">
        <v>208100</v>
      </c>
      <c r="B19" s="18" t="s">
        <v>183</v>
      </c>
      <c r="C19" s="81">
        <f t="shared" si="0"/>
        <v>46345940.359999999</v>
      </c>
      <c r="D19" s="82">
        <v>45245742.68</v>
      </c>
      <c r="E19" s="82">
        <v>1100197.68</v>
      </c>
      <c r="F19" s="82">
        <v>912718.79</v>
      </c>
    </row>
    <row r="20" spans="1:6" x14ac:dyDescent="0.2">
      <c r="A20" s="80">
        <v>208200</v>
      </c>
      <c r="B20" s="18" t="s">
        <v>184</v>
      </c>
      <c r="C20" s="81">
        <f t="shared" si="0"/>
        <v>20391200.069999997</v>
      </c>
      <c r="D20" s="82">
        <v>20288033.079999998</v>
      </c>
      <c r="E20" s="82">
        <v>103166.99</v>
      </c>
      <c r="F20" s="82">
        <v>12718.790000000037</v>
      </c>
    </row>
    <row r="21" spans="1:6" ht="25.5" x14ac:dyDescent="0.2">
      <c r="A21" s="80">
        <v>208400</v>
      </c>
      <c r="B21" s="18" t="s">
        <v>186</v>
      </c>
      <c r="C21" s="81">
        <f t="shared" si="0"/>
        <v>0</v>
      </c>
      <c r="D21" s="82">
        <v>-19493060</v>
      </c>
      <c r="E21" s="82">
        <v>19493060</v>
      </c>
      <c r="F21" s="82">
        <v>19493060</v>
      </c>
    </row>
    <row r="22" spans="1:6" x14ac:dyDescent="0.2">
      <c r="A22" s="76" t="s">
        <v>5</v>
      </c>
      <c r="B22" s="77" t="s">
        <v>187</v>
      </c>
      <c r="C22" s="74">
        <f t="shared" si="0"/>
        <v>25954740.290000003</v>
      </c>
      <c r="D22" s="74">
        <v>5464649.6000000015</v>
      </c>
      <c r="E22" s="74">
        <v>20490090.690000001</v>
      </c>
      <c r="F22" s="74">
        <v>20393060</v>
      </c>
    </row>
    <row r="23" spans="1:6" ht="21" customHeight="1" x14ac:dyDescent="0.2">
      <c r="A23" s="260" t="s">
        <v>188</v>
      </c>
      <c r="B23" s="261"/>
      <c r="C23" s="261"/>
      <c r="D23" s="261"/>
      <c r="E23" s="261"/>
      <c r="F23" s="262"/>
    </row>
    <row r="24" spans="1:6" x14ac:dyDescent="0.2">
      <c r="A24" s="72">
        <v>600000</v>
      </c>
      <c r="B24" s="73" t="s">
        <v>189</v>
      </c>
      <c r="C24" s="74">
        <f t="shared" ref="C24:C29" si="1">D24+E24</f>
        <v>25954740.290000003</v>
      </c>
      <c r="D24" s="75">
        <v>5464649.6000000015</v>
      </c>
      <c r="E24" s="75">
        <v>20490090.690000001</v>
      </c>
      <c r="F24" s="75">
        <v>20393060</v>
      </c>
    </row>
    <row r="25" spans="1:6" x14ac:dyDescent="0.2">
      <c r="A25" s="72">
        <v>602000</v>
      </c>
      <c r="B25" s="73" t="s">
        <v>190</v>
      </c>
      <c r="C25" s="74">
        <f t="shared" si="1"/>
        <v>25954740.290000003</v>
      </c>
      <c r="D25" s="75">
        <v>5464649.6000000015</v>
      </c>
      <c r="E25" s="75">
        <v>20490090.690000001</v>
      </c>
      <c r="F25" s="75">
        <v>20393060</v>
      </c>
    </row>
    <row r="26" spans="1:6" x14ac:dyDescent="0.2">
      <c r="A26" s="80">
        <v>602100</v>
      </c>
      <c r="B26" s="18" t="s">
        <v>183</v>
      </c>
      <c r="C26" s="81">
        <f t="shared" si="1"/>
        <v>47224705.780000001</v>
      </c>
      <c r="D26" s="82">
        <v>45245742.68</v>
      </c>
      <c r="E26" s="82">
        <v>1978963.1</v>
      </c>
      <c r="F26" s="82">
        <v>912718.79</v>
      </c>
    </row>
    <row r="27" spans="1:6" x14ac:dyDescent="0.2">
      <c r="A27" s="80">
        <v>602200</v>
      </c>
      <c r="B27" s="18" t="s">
        <v>184</v>
      </c>
      <c r="C27" s="81">
        <f t="shared" si="1"/>
        <v>21269965.489999998</v>
      </c>
      <c r="D27" s="82">
        <v>20288033.079999998</v>
      </c>
      <c r="E27" s="82">
        <v>981932.41</v>
      </c>
      <c r="F27" s="82">
        <v>12718.790000000037</v>
      </c>
    </row>
    <row r="28" spans="1:6" ht="25.5" x14ac:dyDescent="0.2">
      <c r="A28" s="80">
        <v>602400</v>
      </c>
      <c r="B28" s="18" t="s">
        <v>186</v>
      </c>
      <c r="C28" s="81">
        <f t="shared" si="1"/>
        <v>0</v>
      </c>
      <c r="D28" s="82">
        <v>-19493060</v>
      </c>
      <c r="E28" s="82">
        <v>19493060</v>
      </c>
      <c r="F28" s="82">
        <v>19493060</v>
      </c>
    </row>
    <row r="29" spans="1:6" x14ac:dyDescent="0.2">
      <c r="A29" s="76" t="s">
        <v>5</v>
      </c>
      <c r="B29" s="77" t="s">
        <v>187</v>
      </c>
      <c r="C29" s="74">
        <f t="shared" si="1"/>
        <v>25954740.290000003</v>
      </c>
      <c r="D29" s="74">
        <v>5464649.6000000015</v>
      </c>
      <c r="E29" s="74">
        <v>20490090.690000001</v>
      </c>
      <c r="F29" s="74">
        <v>20393060</v>
      </c>
    </row>
    <row r="32" spans="1:6" x14ac:dyDescent="0.2">
      <c r="B32" s="7" t="s">
        <v>6</v>
      </c>
      <c r="E32" s="7" t="s">
        <v>191</v>
      </c>
    </row>
  </sheetData>
  <mergeCells count="13">
    <mergeCell ref="A13:F13"/>
    <mergeCell ref="A23:F23"/>
    <mergeCell ref="D2:F2"/>
    <mergeCell ref="D4:F4"/>
    <mergeCell ref="D3:F3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view="pageLayout" topLeftCell="A70" zoomScaleNormal="100" workbookViewId="0">
      <selection activeCell="Q65" sqref="Q65:Q68"/>
    </sheetView>
  </sheetViews>
  <sheetFormatPr defaultRowHeight="12.75" x14ac:dyDescent="0.2"/>
  <cols>
    <col min="1" max="3" width="10.42578125" style="126" customWidth="1"/>
    <col min="4" max="4" width="41.5703125" style="126" customWidth="1"/>
    <col min="5" max="5" width="14.140625" style="126" customWidth="1"/>
    <col min="6" max="6" width="13.85546875" style="126" customWidth="1"/>
    <col min="7" max="7" width="14.7109375" style="126" customWidth="1"/>
    <col min="8" max="8" width="14" style="126" customWidth="1"/>
    <col min="9" max="9" width="11.85546875" style="126" customWidth="1"/>
    <col min="10" max="10" width="13" style="126" customWidth="1"/>
    <col min="11" max="11" width="12.85546875" style="126" customWidth="1"/>
    <col min="12" max="14" width="11.85546875" style="126" customWidth="1"/>
    <col min="15" max="15" width="12.42578125" style="126" customWidth="1"/>
    <col min="16" max="16" width="14.7109375" style="126" customWidth="1"/>
    <col min="17" max="17" width="21.85546875" style="126" customWidth="1"/>
    <col min="18" max="16384" width="9.140625" style="126"/>
  </cols>
  <sheetData>
    <row r="1" spans="1:17" x14ac:dyDescent="0.2">
      <c r="L1" s="127" t="s">
        <v>228</v>
      </c>
    </row>
    <row r="2" spans="1:17" x14ac:dyDescent="0.2">
      <c r="L2" s="275" t="s">
        <v>316</v>
      </c>
      <c r="M2" s="275"/>
      <c r="N2" s="275"/>
      <c r="O2" s="275"/>
      <c r="P2" s="275"/>
    </row>
    <row r="3" spans="1:17" ht="36.75" customHeight="1" x14ac:dyDescent="0.2">
      <c r="L3" s="276" t="s">
        <v>227</v>
      </c>
      <c r="M3" s="276"/>
      <c r="N3" s="276"/>
      <c r="O3" s="276"/>
      <c r="P3" s="276"/>
    </row>
    <row r="4" spans="1:17" ht="13.5" customHeight="1" x14ac:dyDescent="0.2">
      <c r="L4" s="277"/>
      <c r="M4" s="278"/>
      <c r="N4" s="278"/>
      <c r="O4" s="278"/>
      <c r="P4" s="278"/>
    </row>
    <row r="6" spans="1:17" x14ac:dyDescent="0.2">
      <c r="A6" s="279" t="s">
        <v>15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</row>
    <row r="7" spans="1:17" s="128" customFormat="1" x14ac:dyDescent="0.2">
      <c r="A7" s="274" t="s">
        <v>211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</row>
    <row r="8" spans="1:17" s="128" customFormat="1" x14ac:dyDescent="0.2">
      <c r="A8" s="129"/>
      <c r="B8" s="130"/>
      <c r="C8" s="130"/>
      <c r="D8" s="274" t="s">
        <v>212</v>
      </c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130"/>
      <c r="P8" s="130"/>
    </row>
    <row r="9" spans="1:17" x14ac:dyDescent="0.2">
      <c r="A9" s="131" t="s">
        <v>7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2"/>
      <c r="P9" s="132"/>
    </row>
    <row r="10" spans="1:17" x14ac:dyDescent="0.2">
      <c r="A10" s="134" t="s">
        <v>16</v>
      </c>
      <c r="G10" s="135"/>
      <c r="H10" s="135"/>
      <c r="P10" s="136" t="s">
        <v>17</v>
      </c>
    </row>
    <row r="11" spans="1:17" x14ac:dyDescent="0.2">
      <c r="A11" s="273" t="s">
        <v>18</v>
      </c>
      <c r="B11" s="273" t="s">
        <v>19</v>
      </c>
      <c r="C11" s="273" t="s">
        <v>20</v>
      </c>
      <c r="D11" s="271" t="s">
        <v>21</v>
      </c>
      <c r="E11" s="271" t="s">
        <v>1</v>
      </c>
      <c r="F11" s="271"/>
      <c r="G11" s="271"/>
      <c r="H11" s="271"/>
      <c r="I11" s="271"/>
      <c r="J11" s="271" t="s">
        <v>2</v>
      </c>
      <c r="K11" s="271"/>
      <c r="L11" s="271"/>
      <c r="M11" s="271"/>
      <c r="N11" s="271"/>
      <c r="O11" s="271"/>
      <c r="P11" s="270" t="s">
        <v>22</v>
      </c>
    </row>
    <row r="12" spans="1:17" x14ac:dyDescent="0.2">
      <c r="A12" s="271"/>
      <c r="B12" s="271"/>
      <c r="C12" s="271"/>
      <c r="D12" s="271"/>
      <c r="E12" s="272" t="s">
        <v>3</v>
      </c>
      <c r="F12" s="271" t="s">
        <v>23</v>
      </c>
      <c r="G12" s="271" t="s">
        <v>24</v>
      </c>
      <c r="H12" s="271"/>
      <c r="I12" s="271" t="s">
        <v>25</v>
      </c>
      <c r="J12" s="272" t="s">
        <v>3</v>
      </c>
      <c r="K12" s="271" t="s">
        <v>4</v>
      </c>
      <c r="L12" s="271" t="s">
        <v>23</v>
      </c>
      <c r="M12" s="271" t="s">
        <v>24</v>
      </c>
      <c r="N12" s="271"/>
      <c r="O12" s="271" t="s">
        <v>25</v>
      </c>
      <c r="P12" s="271"/>
    </row>
    <row r="13" spans="1:17" x14ac:dyDescent="0.2">
      <c r="A13" s="271"/>
      <c r="B13" s="271"/>
      <c r="C13" s="271"/>
      <c r="D13" s="271"/>
      <c r="E13" s="272"/>
      <c r="F13" s="271"/>
      <c r="G13" s="271" t="s">
        <v>26</v>
      </c>
      <c r="H13" s="271" t="s">
        <v>27</v>
      </c>
      <c r="I13" s="271"/>
      <c r="J13" s="272"/>
      <c r="K13" s="271"/>
      <c r="L13" s="271"/>
      <c r="M13" s="271" t="s">
        <v>26</v>
      </c>
      <c r="N13" s="271" t="s">
        <v>27</v>
      </c>
      <c r="O13" s="271"/>
      <c r="P13" s="271"/>
    </row>
    <row r="14" spans="1:17" ht="44.25" customHeight="1" x14ac:dyDescent="0.2">
      <c r="A14" s="271"/>
      <c r="B14" s="271"/>
      <c r="C14" s="271"/>
      <c r="D14" s="271"/>
      <c r="E14" s="272"/>
      <c r="F14" s="271"/>
      <c r="G14" s="271"/>
      <c r="H14" s="271"/>
      <c r="I14" s="271"/>
      <c r="J14" s="272"/>
      <c r="K14" s="271"/>
      <c r="L14" s="271"/>
      <c r="M14" s="271"/>
      <c r="N14" s="271"/>
      <c r="O14" s="271"/>
      <c r="P14" s="271"/>
    </row>
    <row r="15" spans="1:17" x14ac:dyDescent="0.2">
      <c r="A15" s="137">
        <v>1</v>
      </c>
      <c r="B15" s="137">
        <v>2</v>
      </c>
      <c r="C15" s="137">
        <v>3</v>
      </c>
      <c r="D15" s="137">
        <v>4</v>
      </c>
      <c r="E15" s="138">
        <v>5</v>
      </c>
      <c r="F15" s="137">
        <v>6</v>
      </c>
      <c r="G15" s="137">
        <v>7</v>
      </c>
      <c r="H15" s="137">
        <v>8</v>
      </c>
      <c r="I15" s="137">
        <v>9</v>
      </c>
      <c r="J15" s="138">
        <v>10</v>
      </c>
      <c r="K15" s="137">
        <v>11</v>
      </c>
      <c r="L15" s="137">
        <v>12</v>
      </c>
      <c r="M15" s="137">
        <v>13</v>
      </c>
      <c r="N15" s="137">
        <v>14</v>
      </c>
      <c r="O15" s="137">
        <v>15</v>
      </c>
      <c r="P15" s="139">
        <v>16</v>
      </c>
    </row>
    <row r="16" spans="1:17" x14ac:dyDescent="0.2">
      <c r="A16" s="140" t="s">
        <v>28</v>
      </c>
      <c r="B16" s="141"/>
      <c r="C16" s="142"/>
      <c r="D16" s="143" t="s">
        <v>29</v>
      </c>
      <c r="E16" s="144">
        <f>E17</f>
        <v>14839621.73</v>
      </c>
      <c r="F16" s="145">
        <f>F17</f>
        <v>14839621.73</v>
      </c>
      <c r="G16" s="145">
        <f>G17</f>
        <v>8995100</v>
      </c>
      <c r="H16" s="145">
        <f>H17</f>
        <v>1980200</v>
      </c>
      <c r="I16" s="145">
        <v>0</v>
      </c>
      <c r="J16" s="144">
        <f>J17</f>
        <v>50000</v>
      </c>
      <c r="K16" s="145">
        <f>K17</f>
        <v>30000</v>
      </c>
      <c r="L16" s="145">
        <f>L17</f>
        <v>20000</v>
      </c>
      <c r="M16" s="145">
        <v>0</v>
      </c>
      <c r="N16" s="145">
        <v>0</v>
      </c>
      <c r="O16" s="145">
        <v>0</v>
      </c>
      <c r="P16" s="146">
        <f t="shared" ref="P16:P73" si="0">E16+J16</f>
        <v>14889621.73</v>
      </c>
      <c r="Q16" s="147"/>
    </row>
    <row r="17" spans="1:17" ht="87.75" customHeight="1" x14ac:dyDescent="0.2">
      <c r="A17" s="148" t="s">
        <v>30</v>
      </c>
      <c r="B17" s="149"/>
      <c r="C17" s="150"/>
      <c r="D17" s="151" t="s">
        <v>31</v>
      </c>
      <c r="E17" s="144">
        <f>E18+E19+E20+E21+E23+E25</f>
        <v>14839621.73</v>
      </c>
      <c r="F17" s="152">
        <f t="shared" ref="F17:I17" si="1">F18+F19+F20+F21+F23+F25</f>
        <v>14839621.73</v>
      </c>
      <c r="G17" s="152">
        <f t="shared" si="1"/>
        <v>8995100</v>
      </c>
      <c r="H17" s="152">
        <f t="shared" si="1"/>
        <v>1980200</v>
      </c>
      <c r="I17" s="152">
        <f t="shared" si="1"/>
        <v>0</v>
      </c>
      <c r="J17" s="144">
        <f>J18+J21+J23+J25</f>
        <v>50000</v>
      </c>
      <c r="K17" s="152">
        <f t="shared" ref="K17:O17" si="2">K18+K21+K23+K25</f>
        <v>30000</v>
      </c>
      <c r="L17" s="152">
        <f t="shared" si="2"/>
        <v>20000</v>
      </c>
      <c r="M17" s="152">
        <f t="shared" si="2"/>
        <v>0</v>
      </c>
      <c r="N17" s="152">
        <f t="shared" si="2"/>
        <v>0</v>
      </c>
      <c r="O17" s="152">
        <f t="shared" si="2"/>
        <v>30000</v>
      </c>
      <c r="P17" s="144">
        <f t="shared" si="0"/>
        <v>14889621.73</v>
      </c>
      <c r="Q17" s="147"/>
    </row>
    <row r="18" spans="1:17" ht="63.75" x14ac:dyDescent="0.2">
      <c r="A18" s="153" t="s">
        <v>32</v>
      </c>
      <c r="B18" s="153" t="s">
        <v>33</v>
      </c>
      <c r="C18" s="154" t="s">
        <v>34</v>
      </c>
      <c r="D18" s="155" t="s">
        <v>35</v>
      </c>
      <c r="E18" s="156">
        <f>F18</f>
        <v>13512624.73</v>
      </c>
      <c r="F18" s="157">
        <v>13512624.73</v>
      </c>
      <c r="G18" s="157">
        <v>8995100</v>
      </c>
      <c r="H18" s="157">
        <v>1500200</v>
      </c>
      <c r="I18" s="157"/>
      <c r="J18" s="158">
        <v>50000</v>
      </c>
      <c r="K18" s="157">
        <v>30000</v>
      </c>
      <c r="L18" s="157">
        <v>20000</v>
      </c>
      <c r="M18" s="157"/>
      <c r="N18" s="157"/>
      <c r="O18" s="157">
        <v>30000</v>
      </c>
      <c r="P18" s="158">
        <f>E18+J18</f>
        <v>13562624.73</v>
      </c>
      <c r="Q18" s="147"/>
    </row>
    <row r="19" spans="1:17" ht="25.5" x14ac:dyDescent="0.2">
      <c r="A19" s="159" t="s">
        <v>47</v>
      </c>
      <c r="B19" s="159">
        <v>3112</v>
      </c>
      <c r="C19" s="160" t="s">
        <v>48</v>
      </c>
      <c r="D19" s="161" t="s">
        <v>49</v>
      </c>
      <c r="E19" s="162">
        <f>F19</f>
        <v>40000</v>
      </c>
      <c r="F19" s="163">
        <v>40000</v>
      </c>
      <c r="G19" s="157"/>
      <c r="H19" s="157"/>
      <c r="I19" s="157"/>
      <c r="J19" s="158"/>
      <c r="K19" s="157"/>
      <c r="L19" s="157"/>
      <c r="M19" s="157"/>
      <c r="N19" s="157"/>
      <c r="O19" s="157"/>
      <c r="P19" s="158">
        <f t="shared" ref="P19:P46" si="3">E19+J19</f>
        <v>40000</v>
      </c>
    </row>
    <row r="20" spans="1:17" ht="30.75" customHeight="1" x14ac:dyDescent="0.2">
      <c r="A20" s="153" t="s">
        <v>55</v>
      </c>
      <c r="B20" s="159">
        <v>7680</v>
      </c>
      <c r="C20" s="160" t="s">
        <v>56</v>
      </c>
      <c r="D20" s="161" t="s">
        <v>57</v>
      </c>
      <c r="E20" s="162">
        <v>14400</v>
      </c>
      <c r="F20" s="163">
        <v>14400</v>
      </c>
      <c r="G20" s="163"/>
      <c r="H20" s="163"/>
      <c r="I20" s="157"/>
      <c r="J20" s="158"/>
      <c r="K20" s="157"/>
      <c r="L20" s="157"/>
      <c r="M20" s="157"/>
      <c r="N20" s="157"/>
      <c r="O20" s="157"/>
      <c r="P20" s="158">
        <f t="shared" si="3"/>
        <v>14400</v>
      </c>
    </row>
    <row r="21" spans="1:17" ht="35.25" customHeight="1" x14ac:dyDescent="0.2">
      <c r="A21" s="164" t="s">
        <v>58</v>
      </c>
      <c r="B21" s="159">
        <v>8110</v>
      </c>
      <c r="C21" s="160" t="s">
        <v>59</v>
      </c>
      <c r="D21" s="161" t="s">
        <v>60</v>
      </c>
      <c r="E21" s="162">
        <f>F21</f>
        <v>837597</v>
      </c>
      <c r="F21" s="163">
        <v>837597</v>
      </c>
      <c r="G21" s="163"/>
      <c r="H21" s="163">
        <v>480000</v>
      </c>
      <c r="I21" s="157"/>
      <c r="J21" s="158"/>
      <c r="K21" s="157"/>
      <c r="L21" s="157"/>
      <c r="M21" s="157"/>
      <c r="N21" s="157"/>
      <c r="O21" s="157"/>
      <c r="P21" s="158">
        <f t="shared" si="3"/>
        <v>837597</v>
      </c>
      <c r="Q21" s="165"/>
    </row>
    <row r="22" spans="1:17" ht="52.5" customHeight="1" x14ac:dyDescent="0.2">
      <c r="A22" s="164"/>
      <c r="B22" s="159"/>
      <c r="C22" s="160"/>
      <c r="D22" s="161" t="s">
        <v>195</v>
      </c>
      <c r="E22" s="162">
        <f>F22</f>
        <v>835897</v>
      </c>
      <c r="F22" s="163">
        <v>835897</v>
      </c>
      <c r="G22" s="163"/>
      <c r="H22" s="163">
        <v>480000</v>
      </c>
      <c r="I22" s="157"/>
      <c r="J22" s="158"/>
      <c r="K22" s="157"/>
      <c r="L22" s="157"/>
      <c r="M22" s="157"/>
      <c r="N22" s="157"/>
      <c r="O22" s="157"/>
      <c r="P22" s="158">
        <f t="shared" si="3"/>
        <v>835897</v>
      </c>
    </row>
    <row r="23" spans="1:17" ht="24.75" customHeight="1" x14ac:dyDescent="0.2">
      <c r="A23" s="164" t="s">
        <v>61</v>
      </c>
      <c r="B23" s="159">
        <v>8240</v>
      </c>
      <c r="C23" s="160" t="s">
        <v>62</v>
      </c>
      <c r="D23" s="161" t="s">
        <v>63</v>
      </c>
      <c r="E23" s="162">
        <v>50000</v>
      </c>
      <c r="F23" s="163">
        <v>50000</v>
      </c>
      <c r="G23" s="163"/>
      <c r="H23" s="163"/>
      <c r="I23" s="157"/>
      <c r="J23" s="158"/>
      <c r="K23" s="157"/>
      <c r="L23" s="157"/>
      <c r="M23" s="157"/>
      <c r="N23" s="157"/>
      <c r="O23" s="157"/>
      <c r="P23" s="158">
        <f t="shared" si="3"/>
        <v>50000</v>
      </c>
      <c r="Q23" s="127"/>
    </row>
    <row r="24" spans="1:17" ht="52.5" customHeight="1" x14ac:dyDescent="0.2">
      <c r="A24" s="164"/>
      <c r="B24" s="159"/>
      <c r="C24" s="160"/>
      <c r="D24" s="161" t="s">
        <v>209</v>
      </c>
      <c r="E24" s="162">
        <v>50000</v>
      </c>
      <c r="F24" s="163">
        <v>50000</v>
      </c>
      <c r="G24" s="163"/>
      <c r="H24" s="163"/>
      <c r="I24" s="157"/>
      <c r="J24" s="158"/>
      <c r="K24" s="157"/>
      <c r="L24" s="157"/>
      <c r="M24" s="157"/>
      <c r="N24" s="157"/>
      <c r="O24" s="157"/>
      <c r="P24" s="158">
        <f t="shared" si="3"/>
        <v>50000</v>
      </c>
    </row>
    <row r="25" spans="1:17" s="171" customFormat="1" ht="42" customHeight="1" x14ac:dyDescent="0.2">
      <c r="A25" s="166" t="s">
        <v>196</v>
      </c>
      <c r="B25" s="5" t="s">
        <v>197</v>
      </c>
      <c r="C25" s="167" t="s">
        <v>36</v>
      </c>
      <c r="D25" s="17" t="s">
        <v>198</v>
      </c>
      <c r="E25" s="168">
        <f>E26+E27+E28+E29</f>
        <v>385000</v>
      </c>
      <c r="F25" s="169">
        <f>F26+F27+F28+F29</f>
        <v>385000</v>
      </c>
      <c r="G25" s="170"/>
      <c r="H25" s="169"/>
      <c r="I25" s="170"/>
      <c r="J25" s="168"/>
      <c r="K25" s="169"/>
      <c r="L25" s="170"/>
      <c r="M25" s="170"/>
      <c r="N25" s="170"/>
      <c r="O25" s="170"/>
      <c r="P25" s="168">
        <f t="shared" si="3"/>
        <v>385000</v>
      </c>
    </row>
    <row r="26" spans="1:17" s="171" customFormat="1" ht="42" customHeight="1" x14ac:dyDescent="0.2">
      <c r="A26" s="166"/>
      <c r="B26" s="172"/>
      <c r="C26" s="173"/>
      <c r="D26" s="174" t="s">
        <v>208</v>
      </c>
      <c r="E26" s="168">
        <v>60000</v>
      </c>
      <c r="F26" s="169">
        <v>60000</v>
      </c>
      <c r="G26" s="170"/>
      <c r="H26" s="169"/>
      <c r="I26" s="170"/>
      <c r="J26" s="168"/>
      <c r="K26" s="169"/>
      <c r="L26" s="170"/>
      <c r="M26" s="170"/>
      <c r="N26" s="170"/>
      <c r="O26" s="170"/>
      <c r="P26" s="168">
        <f t="shared" si="3"/>
        <v>60000</v>
      </c>
    </row>
    <row r="27" spans="1:17" s="171" customFormat="1" ht="42" customHeight="1" x14ac:dyDescent="0.2">
      <c r="A27" s="166"/>
      <c r="B27" s="172"/>
      <c r="C27" s="173"/>
      <c r="D27" s="174" t="s">
        <v>200</v>
      </c>
      <c r="E27" s="168">
        <v>100000</v>
      </c>
      <c r="F27" s="169">
        <v>100000</v>
      </c>
      <c r="G27" s="170"/>
      <c r="H27" s="169"/>
      <c r="I27" s="170"/>
      <c r="J27" s="168"/>
      <c r="K27" s="169"/>
      <c r="L27" s="170"/>
      <c r="M27" s="170"/>
      <c r="N27" s="170"/>
      <c r="O27" s="170"/>
      <c r="P27" s="168">
        <f t="shared" si="3"/>
        <v>100000</v>
      </c>
    </row>
    <row r="28" spans="1:17" s="171" customFormat="1" ht="42" customHeight="1" x14ac:dyDescent="0.2">
      <c r="A28" s="166"/>
      <c r="B28" s="172"/>
      <c r="C28" s="173"/>
      <c r="D28" s="174" t="s">
        <v>214</v>
      </c>
      <c r="E28" s="168">
        <v>25000</v>
      </c>
      <c r="F28" s="169">
        <v>25000</v>
      </c>
      <c r="G28" s="170"/>
      <c r="H28" s="169"/>
      <c r="I28" s="170"/>
      <c r="J28" s="168"/>
      <c r="K28" s="169"/>
      <c r="L28" s="170"/>
      <c r="M28" s="170"/>
      <c r="N28" s="170"/>
      <c r="O28" s="170"/>
      <c r="P28" s="168">
        <f t="shared" si="3"/>
        <v>25000</v>
      </c>
    </row>
    <row r="29" spans="1:17" s="171" customFormat="1" ht="63.75" customHeight="1" x14ac:dyDescent="0.2">
      <c r="A29" s="166"/>
      <c r="B29" s="172"/>
      <c r="C29" s="173"/>
      <c r="D29" s="174" t="s">
        <v>201</v>
      </c>
      <c r="E29" s="168">
        <v>200000</v>
      </c>
      <c r="F29" s="169">
        <v>200000</v>
      </c>
      <c r="G29" s="170"/>
      <c r="H29" s="169"/>
      <c r="I29" s="170"/>
      <c r="J29" s="168"/>
      <c r="K29" s="169"/>
      <c r="L29" s="170"/>
      <c r="M29" s="170"/>
      <c r="N29" s="170"/>
      <c r="O29" s="170"/>
      <c r="P29" s="168">
        <f t="shared" si="3"/>
        <v>200000</v>
      </c>
    </row>
    <row r="30" spans="1:17" x14ac:dyDescent="0.2">
      <c r="A30" s="148" t="s">
        <v>64</v>
      </c>
      <c r="B30" s="148"/>
      <c r="C30" s="150"/>
      <c r="D30" s="151" t="s">
        <v>65</v>
      </c>
      <c r="E30" s="144">
        <f>E31</f>
        <v>80557966.870000005</v>
      </c>
      <c r="F30" s="152">
        <f>F31</f>
        <v>80557966.870000005</v>
      </c>
      <c r="G30" s="152">
        <f>G31</f>
        <v>49079242</v>
      </c>
      <c r="H30" s="152">
        <f>H31</f>
        <v>16996200</v>
      </c>
      <c r="I30" s="152">
        <v>0</v>
      </c>
      <c r="J30" s="144">
        <f>J31</f>
        <v>15356800</v>
      </c>
      <c r="K30" s="152">
        <f>K31</f>
        <v>14000000</v>
      </c>
      <c r="L30" s="152">
        <f>L31</f>
        <v>1356800</v>
      </c>
      <c r="M30" s="152">
        <v>0</v>
      </c>
      <c r="N30" s="152">
        <v>0</v>
      </c>
      <c r="O30" s="152">
        <f>O31</f>
        <v>14000000</v>
      </c>
      <c r="P30" s="144">
        <f>E30+J30</f>
        <v>95914766.870000005</v>
      </c>
    </row>
    <row r="31" spans="1:17" x14ac:dyDescent="0.2">
      <c r="A31" s="140" t="s">
        <v>66</v>
      </c>
      <c r="B31" s="140"/>
      <c r="C31" s="142"/>
      <c r="D31" s="143" t="s">
        <v>67</v>
      </c>
      <c r="E31" s="144">
        <f>E32+E33+E34+E35+E36+E37+E38+E39+E40+E42+E43</f>
        <v>80557966.870000005</v>
      </c>
      <c r="F31" s="145">
        <f>F32+F33+F34+F35+F36+F37+F38+F39+F40+F42+F43</f>
        <v>80557966.870000005</v>
      </c>
      <c r="G31" s="145">
        <f>G32+G33+G34+G35+G36+G37+G38+G39+G40+G42+G43</f>
        <v>49079242</v>
      </c>
      <c r="H31" s="145">
        <f>H32+H33+H34+H35+H36+H37+H38+H39+H40+H42+H43</f>
        <v>16996200</v>
      </c>
      <c r="I31" s="145">
        <v>0</v>
      </c>
      <c r="J31" s="144">
        <f>J32+J33+J34+J35+J36+J37+J38+J39+J40+J42+J43+J41</f>
        <v>15356800</v>
      </c>
      <c r="K31" s="145">
        <f>K32+K33+K34+K35+K36+K37+K38+K39+K40+K42+K43+K41</f>
        <v>14000000</v>
      </c>
      <c r="L31" s="145">
        <f>L32+L33+L34+L35+L36+L37+L38+L39+L40+L42+L43</f>
        <v>1356800</v>
      </c>
      <c r="M31" s="145">
        <v>0</v>
      </c>
      <c r="N31" s="145">
        <v>0</v>
      </c>
      <c r="O31" s="145">
        <f>O32+O33+O34+O35+O36+O37+O38+O39+O40+O42+O43+O41</f>
        <v>14000000</v>
      </c>
      <c r="P31" s="144">
        <f t="shared" si="3"/>
        <v>95914766.870000005</v>
      </c>
      <c r="Q31" s="147"/>
    </row>
    <row r="32" spans="1:17" ht="38.25" x14ac:dyDescent="0.2">
      <c r="A32" s="153" t="s">
        <v>68</v>
      </c>
      <c r="B32" s="153" t="s">
        <v>69</v>
      </c>
      <c r="C32" s="154" t="s">
        <v>34</v>
      </c>
      <c r="D32" s="155" t="s">
        <v>70</v>
      </c>
      <c r="E32" s="158">
        <f>F32</f>
        <v>3520100</v>
      </c>
      <c r="F32" s="157">
        <v>3520100</v>
      </c>
      <c r="G32" s="157">
        <v>2758100</v>
      </c>
      <c r="H32" s="157">
        <v>66200</v>
      </c>
      <c r="I32" s="157"/>
      <c r="J32" s="158"/>
      <c r="K32" s="157"/>
      <c r="L32" s="157"/>
      <c r="M32" s="157"/>
      <c r="N32" s="157"/>
      <c r="O32" s="157"/>
      <c r="P32" s="158">
        <f t="shared" si="3"/>
        <v>3520100</v>
      </c>
      <c r="Q32" s="175"/>
    </row>
    <row r="33" spans="1:20" x14ac:dyDescent="0.2">
      <c r="A33" s="153" t="s">
        <v>71</v>
      </c>
      <c r="B33" s="153" t="s">
        <v>72</v>
      </c>
      <c r="C33" s="154" t="s">
        <v>73</v>
      </c>
      <c r="D33" s="155" t="s">
        <v>74</v>
      </c>
      <c r="E33" s="176">
        <f>F33</f>
        <v>13693500</v>
      </c>
      <c r="F33" s="157">
        <v>13693500</v>
      </c>
      <c r="G33" s="157">
        <v>8196700</v>
      </c>
      <c r="H33" s="157">
        <v>3625000</v>
      </c>
      <c r="I33" s="157"/>
      <c r="J33" s="158">
        <v>604000</v>
      </c>
      <c r="K33" s="157"/>
      <c r="L33" s="157">
        <v>604000</v>
      </c>
      <c r="M33" s="157"/>
      <c r="N33" s="157"/>
      <c r="O33" s="157"/>
      <c r="P33" s="158">
        <f t="shared" si="3"/>
        <v>14297500</v>
      </c>
      <c r="Q33" s="175"/>
    </row>
    <row r="34" spans="1:20" ht="38.25" customHeight="1" x14ac:dyDescent="0.2">
      <c r="A34" s="153" t="s">
        <v>75</v>
      </c>
      <c r="B34" s="153" t="s">
        <v>76</v>
      </c>
      <c r="C34" s="154" t="s">
        <v>77</v>
      </c>
      <c r="D34" s="177" t="s">
        <v>193</v>
      </c>
      <c r="E34" s="158">
        <f>F34</f>
        <v>22481231.370000001</v>
      </c>
      <c r="F34" s="157">
        <v>22481231.370000001</v>
      </c>
      <c r="G34" s="157">
        <v>7965200</v>
      </c>
      <c r="H34" s="157">
        <v>9541700</v>
      </c>
      <c r="I34" s="157"/>
      <c r="J34" s="158">
        <f>K34+L34</f>
        <v>6121000</v>
      </c>
      <c r="K34" s="157">
        <v>5500000</v>
      </c>
      <c r="L34" s="157">
        <v>621000</v>
      </c>
      <c r="M34" s="157"/>
      <c r="N34" s="157"/>
      <c r="O34" s="157">
        <v>5500000</v>
      </c>
      <c r="P34" s="158">
        <f t="shared" si="3"/>
        <v>28602231.370000001</v>
      </c>
      <c r="Q34" s="147"/>
    </row>
    <row r="35" spans="1:20" ht="37.5" customHeight="1" x14ac:dyDescent="0.2">
      <c r="A35" s="153" t="s">
        <v>79</v>
      </c>
      <c r="B35" s="153" t="s">
        <v>80</v>
      </c>
      <c r="C35" s="154" t="s">
        <v>77</v>
      </c>
      <c r="D35" s="177" t="s">
        <v>194</v>
      </c>
      <c r="E35" s="158">
        <v>28870200</v>
      </c>
      <c r="F35" s="157">
        <v>28870200</v>
      </c>
      <c r="G35" s="157">
        <v>23664000</v>
      </c>
      <c r="H35" s="157"/>
      <c r="I35" s="157"/>
      <c r="J35" s="176"/>
      <c r="K35" s="157"/>
      <c r="L35" s="157"/>
      <c r="M35" s="157"/>
      <c r="N35" s="157"/>
      <c r="O35" s="157"/>
      <c r="P35" s="158">
        <f t="shared" si="3"/>
        <v>28870200</v>
      </c>
    </row>
    <row r="36" spans="1:20" ht="45.75" customHeight="1" x14ac:dyDescent="0.2">
      <c r="A36" s="153" t="s">
        <v>81</v>
      </c>
      <c r="B36" s="153" t="s">
        <v>45</v>
      </c>
      <c r="C36" s="154" t="s">
        <v>82</v>
      </c>
      <c r="D36" s="155" t="s">
        <v>83</v>
      </c>
      <c r="E36" s="158">
        <v>4750900</v>
      </c>
      <c r="F36" s="157">
        <v>4750900</v>
      </c>
      <c r="G36" s="157">
        <v>1557300</v>
      </c>
      <c r="H36" s="157">
        <v>2740900</v>
      </c>
      <c r="I36" s="157"/>
      <c r="J36" s="158">
        <v>85000</v>
      </c>
      <c r="K36" s="157"/>
      <c r="L36" s="157">
        <v>85000</v>
      </c>
      <c r="M36" s="157"/>
      <c r="N36" s="157"/>
      <c r="O36" s="157"/>
      <c r="P36" s="158">
        <f t="shared" si="3"/>
        <v>4835900</v>
      </c>
    </row>
    <row r="37" spans="1:20" ht="25.5" x14ac:dyDescent="0.2">
      <c r="A37" s="153" t="s">
        <v>84</v>
      </c>
      <c r="B37" s="153" t="s">
        <v>85</v>
      </c>
      <c r="C37" s="154" t="s">
        <v>82</v>
      </c>
      <c r="D37" s="155" t="s">
        <v>86</v>
      </c>
      <c r="E37" s="158">
        <f>F37</f>
        <v>3631535.5</v>
      </c>
      <c r="F37" s="157">
        <v>3631535.5</v>
      </c>
      <c r="G37" s="157">
        <v>2213100</v>
      </c>
      <c r="H37" s="157">
        <v>867400</v>
      </c>
      <c r="I37" s="157"/>
      <c r="J37" s="158">
        <v>46800</v>
      </c>
      <c r="K37" s="157"/>
      <c r="L37" s="157">
        <v>46800</v>
      </c>
      <c r="M37" s="157"/>
      <c r="N37" s="157"/>
      <c r="O37" s="157"/>
      <c r="P37" s="158">
        <f t="shared" si="3"/>
        <v>3678335.5</v>
      </c>
      <c r="Q37" s="147">
        <v>3310935</v>
      </c>
    </row>
    <row r="38" spans="1:20" x14ac:dyDescent="0.2">
      <c r="A38" s="153" t="s">
        <v>87</v>
      </c>
      <c r="B38" s="153" t="s">
        <v>88</v>
      </c>
      <c r="C38" s="154" t="s">
        <v>89</v>
      </c>
      <c r="D38" s="155" t="s">
        <v>90</v>
      </c>
      <c r="E38" s="158">
        <v>20000</v>
      </c>
      <c r="F38" s="157">
        <v>20000</v>
      </c>
      <c r="G38" s="157"/>
      <c r="H38" s="157"/>
      <c r="I38" s="157"/>
      <c r="J38" s="158"/>
      <c r="K38" s="157"/>
      <c r="L38" s="157"/>
      <c r="M38" s="157"/>
      <c r="N38" s="157"/>
      <c r="O38" s="157"/>
      <c r="P38" s="158">
        <f t="shared" si="3"/>
        <v>20000</v>
      </c>
    </row>
    <row r="39" spans="1:20" ht="25.5" x14ac:dyDescent="0.2">
      <c r="A39" s="153" t="s">
        <v>91</v>
      </c>
      <c r="B39" s="153" t="s">
        <v>92</v>
      </c>
      <c r="C39" s="154" t="s">
        <v>89</v>
      </c>
      <c r="D39" s="155" t="s">
        <v>93</v>
      </c>
      <c r="E39" s="158">
        <v>1089700</v>
      </c>
      <c r="F39" s="157">
        <v>1089700</v>
      </c>
      <c r="G39" s="157">
        <v>892842</v>
      </c>
      <c r="H39" s="157"/>
      <c r="I39" s="157"/>
      <c r="J39" s="158"/>
      <c r="K39" s="157"/>
      <c r="L39" s="157"/>
      <c r="M39" s="157"/>
      <c r="N39" s="157"/>
      <c r="O39" s="157"/>
      <c r="P39" s="158">
        <f t="shared" si="3"/>
        <v>1089700</v>
      </c>
    </row>
    <row r="40" spans="1:20" ht="51" x14ac:dyDescent="0.2">
      <c r="A40" s="153" t="s">
        <v>94</v>
      </c>
      <c r="B40" s="153" t="s">
        <v>95</v>
      </c>
      <c r="C40" s="154" t="s">
        <v>89</v>
      </c>
      <c r="D40" s="155" t="s">
        <v>96</v>
      </c>
      <c r="E40" s="158">
        <v>135200</v>
      </c>
      <c r="F40" s="157">
        <v>135200</v>
      </c>
      <c r="G40" s="163">
        <v>111000</v>
      </c>
      <c r="H40" s="157"/>
      <c r="I40" s="157"/>
      <c r="J40" s="158"/>
      <c r="K40" s="157"/>
      <c r="L40" s="157"/>
      <c r="M40" s="157"/>
      <c r="N40" s="157"/>
      <c r="O40" s="157"/>
      <c r="P40" s="158">
        <f t="shared" si="3"/>
        <v>135200</v>
      </c>
    </row>
    <row r="41" spans="1:20" x14ac:dyDescent="0.2">
      <c r="A41" s="16" t="s">
        <v>218</v>
      </c>
      <c r="B41" s="153">
        <v>7321</v>
      </c>
      <c r="C41" s="6" t="s">
        <v>128</v>
      </c>
      <c r="D41" s="17" t="s">
        <v>219</v>
      </c>
      <c r="E41" s="158"/>
      <c r="F41" s="157"/>
      <c r="G41" s="163"/>
      <c r="H41" s="157"/>
      <c r="I41" s="157"/>
      <c r="J41" s="158">
        <v>8500000</v>
      </c>
      <c r="K41" s="157">
        <v>8500000</v>
      </c>
      <c r="L41" s="157"/>
      <c r="M41" s="157"/>
      <c r="N41" s="157"/>
      <c r="O41" s="157">
        <v>8500000</v>
      </c>
      <c r="P41" s="158">
        <f>E41+J41</f>
        <v>8500000</v>
      </c>
    </row>
    <row r="42" spans="1:20" x14ac:dyDescent="0.2">
      <c r="A42" s="153" t="s">
        <v>97</v>
      </c>
      <c r="B42" s="153" t="s">
        <v>98</v>
      </c>
      <c r="C42" s="154" t="s">
        <v>99</v>
      </c>
      <c r="D42" s="155" t="s">
        <v>100</v>
      </c>
      <c r="E42" s="158">
        <f>F42</f>
        <v>613000</v>
      </c>
      <c r="F42" s="157">
        <v>613000</v>
      </c>
      <c r="G42" s="157">
        <v>391000</v>
      </c>
      <c r="H42" s="157">
        <v>80000</v>
      </c>
      <c r="I42" s="157"/>
      <c r="J42" s="158"/>
      <c r="K42" s="157"/>
      <c r="L42" s="157"/>
      <c r="M42" s="157"/>
      <c r="N42" s="157"/>
      <c r="O42" s="157"/>
      <c r="P42" s="158">
        <f t="shared" si="3"/>
        <v>613000</v>
      </c>
    </row>
    <row r="43" spans="1:20" ht="38.25" x14ac:dyDescent="0.2">
      <c r="A43" s="153" t="s">
        <v>101</v>
      </c>
      <c r="B43" s="153" t="s">
        <v>102</v>
      </c>
      <c r="C43" s="154" t="s">
        <v>103</v>
      </c>
      <c r="D43" s="155" t="s">
        <v>104</v>
      </c>
      <c r="E43" s="158">
        <v>1752600</v>
      </c>
      <c r="F43" s="157">
        <v>1752600</v>
      </c>
      <c r="G43" s="157">
        <v>1330000</v>
      </c>
      <c r="H43" s="157">
        <v>75000</v>
      </c>
      <c r="I43" s="157"/>
      <c r="J43" s="158"/>
      <c r="K43" s="157"/>
      <c r="L43" s="157"/>
      <c r="M43" s="157"/>
      <c r="N43" s="157"/>
      <c r="O43" s="157"/>
      <c r="P43" s="158">
        <f t="shared" si="3"/>
        <v>1752600</v>
      </c>
    </row>
    <row r="44" spans="1:20" ht="25.5" x14ac:dyDescent="0.2">
      <c r="A44" s="66" t="s">
        <v>105</v>
      </c>
      <c r="B44" s="67"/>
      <c r="C44" s="68"/>
      <c r="D44" s="69" t="s">
        <v>221</v>
      </c>
      <c r="E44" s="70">
        <v>9097275</v>
      </c>
      <c r="F44" s="71">
        <v>9097275</v>
      </c>
      <c r="G44" s="71">
        <v>2958383</v>
      </c>
      <c r="H44" s="71">
        <v>56500</v>
      </c>
      <c r="I44" s="71">
        <v>0</v>
      </c>
      <c r="J44" s="70">
        <v>3915000</v>
      </c>
      <c r="K44" s="71">
        <v>3900000</v>
      </c>
      <c r="L44" s="71">
        <v>15000</v>
      </c>
      <c r="M44" s="71">
        <v>0</v>
      </c>
      <c r="N44" s="71">
        <v>0</v>
      </c>
      <c r="O44" s="71">
        <v>3900000</v>
      </c>
      <c r="P44" s="70">
        <f t="shared" si="3"/>
        <v>13012275</v>
      </c>
    </row>
    <row r="45" spans="1:20" ht="25.5" x14ac:dyDescent="0.2">
      <c r="A45" s="178" t="s">
        <v>222</v>
      </c>
      <c r="B45" s="178"/>
      <c r="C45" s="179"/>
      <c r="D45" s="180" t="s">
        <v>106</v>
      </c>
      <c r="E45" s="181">
        <f>E46+E47+E48+E49+E50+E51+E52+E53+E54+E55</f>
        <v>9636575</v>
      </c>
      <c r="F45" s="182">
        <f t="shared" ref="F45:O45" si="4">F46+F47+F48+F49+F50+F51+F52+F53+F54+F55</f>
        <v>9636575</v>
      </c>
      <c r="G45" s="182">
        <f>G46+G47+G48+G49+G50+G51+G52+G53+G54+G55</f>
        <v>3031283</v>
      </c>
      <c r="H45" s="182">
        <f t="shared" si="4"/>
        <v>80800</v>
      </c>
      <c r="I45" s="182">
        <f t="shared" si="4"/>
        <v>0</v>
      </c>
      <c r="J45" s="181">
        <f t="shared" si="4"/>
        <v>4590000</v>
      </c>
      <c r="K45" s="182">
        <f t="shared" si="4"/>
        <v>4575000</v>
      </c>
      <c r="L45" s="182">
        <f t="shared" si="4"/>
        <v>15000</v>
      </c>
      <c r="M45" s="182">
        <f t="shared" si="4"/>
        <v>0</v>
      </c>
      <c r="N45" s="182">
        <f t="shared" si="4"/>
        <v>0</v>
      </c>
      <c r="O45" s="182">
        <f t="shared" si="4"/>
        <v>4575000</v>
      </c>
      <c r="P45" s="183">
        <f t="shared" si="3"/>
        <v>14226575</v>
      </c>
      <c r="Q45" s="175"/>
    </row>
    <row r="46" spans="1:20" ht="38.25" x14ac:dyDescent="0.2">
      <c r="A46" s="159" t="s">
        <v>107</v>
      </c>
      <c r="B46" s="159" t="s">
        <v>69</v>
      </c>
      <c r="C46" s="160" t="s">
        <v>34</v>
      </c>
      <c r="D46" s="161" t="s">
        <v>70</v>
      </c>
      <c r="E46" s="162">
        <f>F46</f>
        <v>1993000</v>
      </c>
      <c r="F46" s="163">
        <v>1993000</v>
      </c>
      <c r="G46" s="163">
        <v>1309000</v>
      </c>
      <c r="H46" s="163">
        <v>51200</v>
      </c>
      <c r="I46" s="163"/>
      <c r="J46" s="162"/>
      <c r="K46" s="163"/>
      <c r="L46" s="163"/>
      <c r="M46" s="163"/>
      <c r="N46" s="163"/>
      <c r="O46" s="163"/>
      <c r="P46" s="162">
        <f t="shared" si="3"/>
        <v>1993000</v>
      </c>
      <c r="Q46" s="147"/>
    </row>
    <row r="47" spans="1:20" ht="25.5" x14ac:dyDescent="0.2">
      <c r="A47" s="159" t="s">
        <v>108</v>
      </c>
      <c r="B47" s="159" t="s">
        <v>39</v>
      </c>
      <c r="C47" s="160" t="s">
        <v>40</v>
      </c>
      <c r="D47" s="161" t="s">
        <v>41</v>
      </c>
      <c r="E47" s="162">
        <f>F47</f>
        <v>3094800</v>
      </c>
      <c r="F47" s="163">
        <v>3094800</v>
      </c>
      <c r="G47" s="163"/>
      <c r="H47" s="163"/>
      <c r="I47" s="163"/>
      <c r="J47" s="162">
        <f>K47</f>
        <v>3800000</v>
      </c>
      <c r="K47" s="163">
        <v>3800000</v>
      </c>
      <c r="L47" s="163"/>
      <c r="M47" s="163"/>
      <c r="N47" s="163"/>
      <c r="O47" s="163">
        <v>3800000</v>
      </c>
      <c r="P47" s="162">
        <f t="shared" si="0"/>
        <v>6894800</v>
      </c>
      <c r="Q47" s="268"/>
      <c r="R47" s="269"/>
      <c r="S47" s="269"/>
    </row>
    <row r="48" spans="1:20" ht="38.25" x14ac:dyDescent="0.2">
      <c r="A48" s="159" t="s">
        <v>109</v>
      </c>
      <c r="B48" s="159" t="s">
        <v>110</v>
      </c>
      <c r="C48" s="160" t="s">
        <v>42</v>
      </c>
      <c r="D48" s="161" t="s">
        <v>43</v>
      </c>
      <c r="E48" s="162">
        <f>F48</f>
        <v>1553000</v>
      </c>
      <c r="F48" s="163">
        <v>1553000</v>
      </c>
      <c r="G48" s="163"/>
      <c r="H48" s="163"/>
      <c r="I48" s="163"/>
      <c r="J48" s="162">
        <v>775000</v>
      </c>
      <c r="K48" s="163">
        <v>775000</v>
      </c>
      <c r="L48" s="163"/>
      <c r="M48" s="163"/>
      <c r="N48" s="163"/>
      <c r="O48" s="163">
        <v>775000</v>
      </c>
      <c r="P48" s="162">
        <f t="shared" si="0"/>
        <v>2328000</v>
      </c>
      <c r="Q48" s="184"/>
      <c r="R48" s="185"/>
      <c r="S48" s="185"/>
      <c r="T48" s="185"/>
    </row>
    <row r="49" spans="1:18" ht="25.5" x14ac:dyDescent="0.2">
      <c r="A49" s="159" t="s">
        <v>111</v>
      </c>
      <c r="B49" s="159" t="s">
        <v>112</v>
      </c>
      <c r="C49" s="160" t="s">
        <v>113</v>
      </c>
      <c r="D49" s="161" t="s">
        <v>114</v>
      </c>
      <c r="E49" s="162">
        <f t="shared" ref="E49:E55" si="5">F49</f>
        <v>0</v>
      </c>
      <c r="F49" s="163"/>
      <c r="G49" s="163"/>
      <c r="H49" s="163"/>
      <c r="I49" s="163"/>
      <c r="J49" s="162"/>
      <c r="K49" s="163"/>
      <c r="L49" s="163"/>
      <c r="M49" s="163"/>
      <c r="N49" s="163"/>
      <c r="O49" s="163"/>
      <c r="P49" s="162">
        <f t="shared" si="0"/>
        <v>0</v>
      </c>
    </row>
    <row r="50" spans="1:18" ht="25.5" x14ac:dyDescent="0.2">
      <c r="A50" s="159" t="s">
        <v>115</v>
      </c>
      <c r="B50" s="159" t="s">
        <v>116</v>
      </c>
      <c r="C50" s="160" t="s">
        <v>45</v>
      </c>
      <c r="D50" s="161" t="s">
        <v>46</v>
      </c>
      <c r="E50" s="162">
        <f t="shared" si="5"/>
        <v>3600</v>
      </c>
      <c r="F50" s="163">
        <v>3600</v>
      </c>
      <c r="G50" s="163"/>
      <c r="H50" s="163"/>
      <c r="I50" s="163"/>
      <c r="J50" s="162"/>
      <c r="K50" s="163"/>
      <c r="L50" s="163"/>
      <c r="M50" s="163"/>
      <c r="N50" s="163"/>
      <c r="O50" s="163"/>
      <c r="P50" s="162">
        <f t="shared" si="0"/>
        <v>3600</v>
      </c>
    </row>
    <row r="51" spans="1:18" ht="51" x14ac:dyDescent="0.2">
      <c r="A51" s="159" t="s">
        <v>117</v>
      </c>
      <c r="B51" s="159" t="s">
        <v>118</v>
      </c>
      <c r="C51" s="160" t="s">
        <v>119</v>
      </c>
      <c r="D51" s="161" t="s">
        <v>44</v>
      </c>
      <c r="E51" s="162">
        <f>F51</f>
        <v>2123675</v>
      </c>
      <c r="F51" s="163">
        <v>2123675</v>
      </c>
      <c r="G51" s="163">
        <v>1681300</v>
      </c>
      <c r="H51" s="163">
        <v>29600</v>
      </c>
      <c r="I51" s="163"/>
      <c r="J51" s="162">
        <f>L51+O51</f>
        <v>15000</v>
      </c>
      <c r="K51" s="163"/>
      <c r="L51" s="163">
        <v>15000</v>
      </c>
      <c r="M51" s="163"/>
      <c r="N51" s="163"/>
      <c r="O51" s="163"/>
      <c r="P51" s="162">
        <f t="shared" si="0"/>
        <v>2138675</v>
      </c>
      <c r="Q51" s="175"/>
    </row>
    <row r="52" spans="1:18" ht="76.5" x14ac:dyDescent="0.2">
      <c r="A52" s="159" t="s">
        <v>120</v>
      </c>
      <c r="B52" s="159" t="s">
        <v>121</v>
      </c>
      <c r="C52" s="160" t="s">
        <v>72</v>
      </c>
      <c r="D52" s="161" t="s">
        <v>50</v>
      </c>
      <c r="E52" s="162">
        <f t="shared" si="5"/>
        <v>48500</v>
      </c>
      <c r="F52" s="163">
        <v>48500</v>
      </c>
      <c r="G52" s="163"/>
      <c r="H52" s="163"/>
      <c r="I52" s="163"/>
      <c r="J52" s="162"/>
      <c r="K52" s="163"/>
      <c r="L52" s="163"/>
      <c r="M52" s="163"/>
      <c r="N52" s="163"/>
      <c r="O52" s="163"/>
      <c r="P52" s="162">
        <f t="shared" si="0"/>
        <v>48500</v>
      </c>
    </row>
    <row r="53" spans="1:18" s="171" customFormat="1" ht="24.75" customHeight="1" x14ac:dyDescent="0.2">
      <c r="A53" s="186" t="s">
        <v>202</v>
      </c>
      <c r="B53" s="186">
        <v>3210</v>
      </c>
      <c r="C53" s="187">
        <v>1050</v>
      </c>
      <c r="D53" s="17" t="s">
        <v>203</v>
      </c>
      <c r="E53" s="188">
        <v>50000</v>
      </c>
      <c r="F53" s="189">
        <v>50000</v>
      </c>
      <c r="G53" s="189">
        <v>40983</v>
      </c>
      <c r="H53" s="189"/>
      <c r="I53" s="189"/>
      <c r="J53" s="188"/>
      <c r="K53" s="189"/>
      <c r="L53" s="189"/>
      <c r="M53" s="189"/>
      <c r="N53" s="189"/>
      <c r="O53" s="190"/>
      <c r="P53" s="162">
        <f t="shared" si="0"/>
        <v>50000</v>
      </c>
    </row>
    <row r="54" spans="1:18" ht="48.75" customHeight="1" x14ac:dyDescent="0.2">
      <c r="A54" s="191" t="s">
        <v>122</v>
      </c>
      <c r="B54" s="192">
        <v>3230</v>
      </c>
      <c r="C54" s="193">
        <v>1070</v>
      </c>
      <c r="D54" s="194" t="s">
        <v>210</v>
      </c>
      <c r="E54" s="162">
        <f t="shared" si="5"/>
        <v>90000</v>
      </c>
      <c r="F54" s="195">
        <v>90000</v>
      </c>
      <c r="G54" s="163"/>
      <c r="H54" s="163"/>
      <c r="I54" s="163"/>
      <c r="J54" s="162"/>
      <c r="K54" s="163"/>
      <c r="L54" s="163"/>
      <c r="M54" s="163"/>
      <c r="N54" s="163"/>
      <c r="O54" s="163"/>
      <c r="P54" s="162">
        <f t="shared" si="0"/>
        <v>90000</v>
      </c>
      <c r="Q54" s="269"/>
      <c r="R54" s="269"/>
    </row>
    <row r="55" spans="1:18" ht="25.5" x14ac:dyDescent="0.2">
      <c r="A55" s="159" t="s">
        <v>123</v>
      </c>
      <c r="B55" s="159" t="s">
        <v>124</v>
      </c>
      <c r="C55" s="160" t="s">
        <v>51</v>
      </c>
      <c r="D55" s="161" t="s">
        <v>52</v>
      </c>
      <c r="E55" s="162">
        <f t="shared" si="5"/>
        <v>680000</v>
      </c>
      <c r="F55" s="163">
        <v>680000</v>
      </c>
      <c r="G55" s="163"/>
      <c r="H55" s="163"/>
      <c r="I55" s="163"/>
      <c r="J55" s="162"/>
      <c r="K55" s="163"/>
      <c r="L55" s="163"/>
      <c r="M55" s="163"/>
      <c r="N55" s="163"/>
      <c r="O55" s="163"/>
      <c r="P55" s="162">
        <f t="shared" si="0"/>
        <v>680000</v>
      </c>
    </row>
    <row r="56" spans="1:18" x14ac:dyDescent="0.2">
      <c r="A56" s="66" t="s">
        <v>223</v>
      </c>
      <c r="B56" s="67"/>
      <c r="C56" s="68"/>
      <c r="D56" s="69" t="s">
        <v>224</v>
      </c>
      <c r="E56" s="70">
        <f>E57</f>
        <v>15006139</v>
      </c>
      <c r="F56" s="71">
        <f>F57</f>
        <v>15006139</v>
      </c>
      <c r="G56" s="71">
        <f>G57</f>
        <v>4251500</v>
      </c>
      <c r="H56" s="71">
        <v>702300</v>
      </c>
      <c r="I56" s="71">
        <v>0</v>
      </c>
      <c r="J56" s="70">
        <f>J57</f>
        <v>3024348.69</v>
      </c>
      <c r="K56" s="71">
        <f>K57</f>
        <v>2833918</v>
      </c>
      <c r="L56" s="71">
        <f>L57</f>
        <v>190430.69</v>
      </c>
      <c r="M56" s="71">
        <v>0</v>
      </c>
      <c r="N56" s="71">
        <v>0</v>
      </c>
      <c r="O56" s="71">
        <f>O57</f>
        <v>2833918</v>
      </c>
      <c r="P56" s="70">
        <f t="shared" si="0"/>
        <v>18030487.690000001</v>
      </c>
    </row>
    <row r="57" spans="1:18" ht="38.25" x14ac:dyDescent="0.2">
      <c r="A57" s="178">
        <v>1500000</v>
      </c>
      <c r="B57" s="178"/>
      <c r="C57" s="179"/>
      <c r="D57" s="180" t="s">
        <v>125</v>
      </c>
      <c r="E57" s="183">
        <f>E58+E59+E60+E61+E62+E63+E64+E65</f>
        <v>15006139</v>
      </c>
      <c r="F57" s="196">
        <f t="shared" ref="F57:O57" si="6">F58+F59+F60+F61+F62+F63+F64+F65</f>
        <v>15006139</v>
      </c>
      <c r="G57" s="196">
        <f>G58+G59+G60+G61+G62+G63+G64+G65</f>
        <v>4251500</v>
      </c>
      <c r="H57" s="196">
        <f t="shared" si="6"/>
        <v>702300</v>
      </c>
      <c r="I57" s="196">
        <f t="shared" si="6"/>
        <v>0</v>
      </c>
      <c r="J57" s="183">
        <f t="shared" si="6"/>
        <v>3024348.69</v>
      </c>
      <c r="K57" s="196">
        <f t="shared" si="6"/>
        <v>2833918</v>
      </c>
      <c r="L57" s="196">
        <f t="shared" si="6"/>
        <v>190430.69</v>
      </c>
      <c r="M57" s="196">
        <f t="shared" si="6"/>
        <v>0</v>
      </c>
      <c r="N57" s="196">
        <f t="shared" si="6"/>
        <v>0</v>
      </c>
      <c r="O57" s="196">
        <f t="shared" si="6"/>
        <v>2833918</v>
      </c>
      <c r="P57" s="183">
        <f>E57+J57</f>
        <v>18030487.690000001</v>
      </c>
    </row>
    <row r="58" spans="1:18" ht="38.25" x14ac:dyDescent="0.2">
      <c r="A58" s="159">
        <v>1510160</v>
      </c>
      <c r="B58" s="159" t="s">
        <v>69</v>
      </c>
      <c r="C58" s="197" t="s">
        <v>34</v>
      </c>
      <c r="D58" s="161" t="s">
        <v>70</v>
      </c>
      <c r="E58" s="162">
        <f>F58</f>
        <v>3194061</v>
      </c>
      <c r="F58" s="163">
        <v>3194061</v>
      </c>
      <c r="G58" s="163">
        <v>2343000</v>
      </c>
      <c r="H58" s="163">
        <v>93700</v>
      </c>
      <c r="I58" s="163"/>
      <c r="J58" s="162">
        <v>22000</v>
      </c>
      <c r="K58" s="163">
        <v>22000</v>
      </c>
      <c r="L58" s="163"/>
      <c r="M58" s="163"/>
      <c r="N58" s="163"/>
      <c r="O58" s="163">
        <v>22000</v>
      </c>
      <c r="P58" s="162">
        <f>E58+J58</f>
        <v>3216061</v>
      </c>
      <c r="Q58" s="175"/>
    </row>
    <row r="59" spans="1:18" x14ac:dyDescent="0.2">
      <c r="A59" s="159">
        <v>1510180</v>
      </c>
      <c r="B59" s="159" t="s">
        <v>36</v>
      </c>
      <c r="C59" s="197" t="s">
        <v>37</v>
      </c>
      <c r="D59" s="161" t="s">
        <v>38</v>
      </c>
      <c r="E59" s="162">
        <f t="shared" ref="E59:E62" si="7">F59</f>
        <v>2238770</v>
      </c>
      <c r="F59" s="198">
        <v>2238770</v>
      </c>
      <c r="G59" s="163">
        <v>1728500</v>
      </c>
      <c r="H59" s="163"/>
      <c r="I59" s="163"/>
      <c r="J59" s="162">
        <f t="shared" ref="J59" si="8">L59+O59</f>
        <v>0</v>
      </c>
      <c r="K59" s="163"/>
      <c r="L59" s="163"/>
      <c r="M59" s="163"/>
      <c r="N59" s="163"/>
      <c r="O59" s="163"/>
      <c r="P59" s="162">
        <f>E59+J59</f>
        <v>2238770</v>
      </c>
      <c r="Q59" s="175"/>
    </row>
    <row r="60" spans="1:18" x14ac:dyDescent="0.2">
      <c r="A60" s="159">
        <v>1516030</v>
      </c>
      <c r="B60" s="159" t="s">
        <v>126</v>
      </c>
      <c r="C60" s="197" t="s">
        <v>53</v>
      </c>
      <c r="D60" s="161" t="s">
        <v>54</v>
      </c>
      <c r="E60" s="162">
        <f t="shared" si="7"/>
        <v>1352342</v>
      </c>
      <c r="F60" s="198">
        <v>1352342</v>
      </c>
      <c r="G60" s="163">
        <v>180000</v>
      </c>
      <c r="H60" s="163">
        <v>608600</v>
      </c>
      <c r="I60" s="163"/>
      <c r="J60" s="162">
        <f>L60+O60</f>
        <v>445858</v>
      </c>
      <c r="K60" s="163">
        <v>370858</v>
      </c>
      <c r="L60" s="163">
        <v>75000</v>
      </c>
      <c r="M60" s="163"/>
      <c r="N60" s="163"/>
      <c r="O60" s="163">
        <v>370858</v>
      </c>
      <c r="P60" s="162">
        <f t="shared" si="0"/>
        <v>1798200</v>
      </c>
      <c r="Q60" s="175"/>
    </row>
    <row r="61" spans="1:18" s="171" customFormat="1" ht="99.75" customHeight="1" x14ac:dyDescent="0.2">
      <c r="A61" s="172">
        <v>1516071</v>
      </c>
      <c r="B61" s="172">
        <v>6071</v>
      </c>
      <c r="C61" s="173" t="s">
        <v>207</v>
      </c>
      <c r="D61" s="199" t="s">
        <v>206</v>
      </c>
      <c r="E61" s="200">
        <v>37966</v>
      </c>
      <c r="F61" s="201">
        <v>37966</v>
      </c>
      <c r="G61" s="201"/>
      <c r="H61" s="201"/>
      <c r="I61" s="202"/>
      <c r="J61" s="200"/>
      <c r="K61" s="202"/>
      <c r="L61" s="202"/>
      <c r="M61" s="202"/>
      <c r="N61" s="202"/>
      <c r="O61" s="202"/>
      <c r="P61" s="200">
        <f>E61+J61</f>
        <v>37966</v>
      </c>
    </row>
    <row r="62" spans="1:18" ht="25.5" x14ac:dyDescent="0.2">
      <c r="A62" s="159">
        <v>1517350</v>
      </c>
      <c r="B62" s="159" t="s">
        <v>127</v>
      </c>
      <c r="C62" s="197" t="s">
        <v>128</v>
      </c>
      <c r="D62" s="161" t="s">
        <v>129</v>
      </c>
      <c r="E62" s="162">
        <f t="shared" si="7"/>
        <v>0</v>
      </c>
      <c r="F62" s="198"/>
      <c r="G62" s="163"/>
      <c r="H62" s="163"/>
      <c r="I62" s="163"/>
      <c r="J62" s="162">
        <v>450000</v>
      </c>
      <c r="K62" s="163">
        <v>450000</v>
      </c>
      <c r="L62" s="163"/>
      <c r="M62" s="163"/>
      <c r="N62" s="163"/>
      <c r="O62" s="163">
        <v>450000</v>
      </c>
      <c r="P62" s="162">
        <f t="shared" si="0"/>
        <v>450000</v>
      </c>
    </row>
    <row r="63" spans="1:18" ht="38.25" x14ac:dyDescent="0.2">
      <c r="A63" s="159">
        <v>1517461</v>
      </c>
      <c r="B63" s="159" t="s">
        <v>130</v>
      </c>
      <c r="C63" s="197" t="s">
        <v>131</v>
      </c>
      <c r="D63" s="161" t="s">
        <v>132</v>
      </c>
      <c r="E63" s="162">
        <v>4400000</v>
      </c>
      <c r="F63" s="198">
        <v>4400000</v>
      </c>
      <c r="G63" s="163"/>
      <c r="H63" s="163"/>
      <c r="I63" s="163"/>
      <c r="J63" s="162">
        <v>0</v>
      </c>
      <c r="K63" s="163">
        <v>0</v>
      </c>
      <c r="L63" s="163"/>
      <c r="M63" s="163"/>
      <c r="N63" s="163"/>
      <c r="O63" s="163">
        <v>0</v>
      </c>
      <c r="P63" s="162">
        <f>E63+J63</f>
        <v>4400000</v>
      </c>
    </row>
    <row r="64" spans="1:18" s="171" customFormat="1" ht="26.25" customHeight="1" x14ac:dyDescent="0.2">
      <c r="A64" s="203">
        <v>1517693</v>
      </c>
      <c r="B64" s="5">
        <v>7693</v>
      </c>
      <c r="C64" s="6" t="s">
        <v>56</v>
      </c>
      <c r="D64" s="48" t="s">
        <v>204</v>
      </c>
      <c r="E64" s="200">
        <v>3783000</v>
      </c>
      <c r="F64" s="201">
        <v>3783000</v>
      </c>
      <c r="G64" s="201"/>
      <c r="H64" s="201"/>
      <c r="I64" s="202"/>
      <c r="J64" s="204">
        <f>K64</f>
        <v>1991060</v>
      </c>
      <c r="K64" s="202">
        <v>1991060</v>
      </c>
      <c r="L64" s="202"/>
      <c r="M64" s="202"/>
      <c r="N64" s="202"/>
      <c r="O64" s="202">
        <f>K64</f>
        <v>1991060</v>
      </c>
      <c r="P64" s="204">
        <f t="shared" ref="P64:P65" si="9">E64+J64</f>
        <v>5774060</v>
      </c>
    </row>
    <row r="65" spans="1:17" ht="25.5" x14ac:dyDescent="0.2">
      <c r="A65" s="159">
        <v>1518340</v>
      </c>
      <c r="B65" s="159" t="s">
        <v>133</v>
      </c>
      <c r="C65" s="197" t="s">
        <v>134</v>
      </c>
      <c r="D65" s="161" t="s">
        <v>135</v>
      </c>
      <c r="E65" s="162"/>
      <c r="F65" s="163"/>
      <c r="G65" s="163"/>
      <c r="H65" s="163"/>
      <c r="I65" s="163"/>
      <c r="J65" s="162">
        <f>L65+O65</f>
        <v>115430.69</v>
      </c>
      <c r="K65" s="163"/>
      <c r="L65" s="163">
        <v>115430.69</v>
      </c>
      <c r="M65" s="163"/>
      <c r="N65" s="163"/>
      <c r="O65" s="163"/>
      <c r="P65" s="162">
        <f t="shared" si="9"/>
        <v>115430.69</v>
      </c>
    </row>
    <row r="66" spans="1:17" ht="22.5" customHeight="1" x14ac:dyDescent="0.2">
      <c r="A66" s="148" t="s">
        <v>136</v>
      </c>
      <c r="B66" s="149"/>
      <c r="C66" s="150"/>
      <c r="D66" s="151" t="s">
        <v>137</v>
      </c>
      <c r="E66" s="144">
        <f>E67</f>
        <v>2529120</v>
      </c>
      <c r="F66" s="152">
        <f t="shared" ref="F66:I66" si="10">F67</f>
        <v>1529120</v>
      </c>
      <c r="G66" s="152">
        <f t="shared" si="10"/>
        <v>770000</v>
      </c>
      <c r="H66" s="152">
        <f t="shared" si="10"/>
        <v>48120</v>
      </c>
      <c r="I66" s="152">
        <f t="shared" si="10"/>
        <v>0</v>
      </c>
      <c r="J66" s="144">
        <f>J67</f>
        <v>0</v>
      </c>
      <c r="K66" s="152">
        <f>K67</f>
        <v>0</v>
      </c>
      <c r="L66" s="152">
        <v>0</v>
      </c>
      <c r="M66" s="152">
        <v>0</v>
      </c>
      <c r="N66" s="152">
        <v>0</v>
      </c>
      <c r="O66" s="152">
        <f>O67</f>
        <v>0</v>
      </c>
      <c r="P66" s="144">
        <f t="shared" si="0"/>
        <v>2529120</v>
      </c>
    </row>
    <row r="67" spans="1:17" x14ac:dyDescent="0.2">
      <c r="A67" s="140" t="s">
        <v>138</v>
      </c>
      <c r="B67" s="141"/>
      <c r="C67" s="142"/>
      <c r="D67" s="143" t="s">
        <v>139</v>
      </c>
      <c r="E67" s="144">
        <f>E68+E69+E70</f>
        <v>2529120</v>
      </c>
      <c r="F67" s="196">
        <f>F68+F69+F70</f>
        <v>1529120</v>
      </c>
      <c r="G67" s="196">
        <f t="shared" ref="G67:I67" si="11">G68+G69+G70</f>
        <v>770000</v>
      </c>
      <c r="H67" s="196">
        <f t="shared" si="11"/>
        <v>48120</v>
      </c>
      <c r="I67" s="196">
        <f t="shared" si="11"/>
        <v>0</v>
      </c>
      <c r="J67" s="144">
        <f>J68+J69+J70</f>
        <v>0</v>
      </c>
      <c r="K67" s="152">
        <f>K68+K69+K70</f>
        <v>0</v>
      </c>
      <c r="L67" s="152">
        <f t="shared" ref="L67:O67" si="12">L68+L69+L70</f>
        <v>0</v>
      </c>
      <c r="M67" s="152">
        <f t="shared" si="12"/>
        <v>0</v>
      </c>
      <c r="N67" s="152">
        <f t="shared" si="12"/>
        <v>0</v>
      </c>
      <c r="O67" s="152">
        <f t="shared" si="12"/>
        <v>0</v>
      </c>
      <c r="P67" s="144">
        <f t="shared" si="0"/>
        <v>2529120</v>
      </c>
    </row>
    <row r="68" spans="1:17" ht="38.25" x14ac:dyDescent="0.2">
      <c r="A68" s="153" t="s">
        <v>140</v>
      </c>
      <c r="B68" s="153" t="s">
        <v>69</v>
      </c>
      <c r="C68" s="154" t="s">
        <v>34</v>
      </c>
      <c r="D68" s="155" t="s">
        <v>70</v>
      </c>
      <c r="E68" s="158">
        <f>F68</f>
        <v>1230120</v>
      </c>
      <c r="F68" s="205">
        <v>1230120</v>
      </c>
      <c r="G68" s="205">
        <v>770000</v>
      </c>
      <c r="H68" s="205">
        <v>48120</v>
      </c>
      <c r="I68" s="205"/>
      <c r="J68" s="158"/>
      <c r="K68" s="157"/>
      <c r="L68" s="157"/>
      <c r="M68" s="157"/>
      <c r="N68" s="157"/>
      <c r="O68" s="157"/>
      <c r="P68" s="158">
        <f t="shared" si="0"/>
        <v>1230120</v>
      </c>
      <c r="Q68" s="175"/>
    </row>
    <row r="69" spans="1:17" x14ac:dyDescent="0.2">
      <c r="A69" s="153" t="s">
        <v>141</v>
      </c>
      <c r="B69" s="153" t="s">
        <v>142</v>
      </c>
      <c r="C69" s="154" t="s">
        <v>37</v>
      </c>
      <c r="D69" s="155" t="s">
        <v>143</v>
      </c>
      <c r="E69" s="158">
        <v>1000000</v>
      </c>
      <c r="F69" s="157"/>
      <c r="G69" s="157"/>
      <c r="H69" s="157"/>
      <c r="I69" s="157"/>
      <c r="J69" s="158"/>
      <c r="K69" s="157"/>
      <c r="L69" s="157"/>
      <c r="M69" s="157"/>
      <c r="N69" s="157"/>
      <c r="O69" s="157"/>
      <c r="P69" s="158">
        <f t="shared" si="0"/>
        <v>1000000</v>
      </c>
    </row>
    <row r="70" spans="1:17" x14ac:dyDescent="0.2">
      <c r="A70" s="153">
        <v>3719770</v>
      </c>
      <c r="B70" s="153">
        <v>9770</v>
      </c>
      <c r="C70" s="154" t="s">
        <v>36</v>
      </c>
      <c r="D70" s="177" t="s">
        <v>144</v>
      </c>
      <c r="E70" s="158">
        <f>E71+E72</f>
        <v>299000</v>
      </c>
      <c r="F70" s="157">
        <f>F71+F72</f>
        <v>299000</v>
      </c>
      <c r="G70" s="157"/>
      <c r="H70" s="157"/>
      <c r="I70" s="157"/>
      <c r="J70" s="158"/>
      <c r="K70" s="157"/>
      <c r="L70" s="157"/>
      <c r="M70" s="157"/>
      <c r="N70" s="157"/>
      <c r="O70" s="157"/>
      <c r="P70" s="158">
        <f t="shared" si="0"/>
        <v>299000</v>
      </c>
    </row>
    <row r="71" spans="1:17" ht="29.25" customHeight="1" x14ac:dyDescent="0.2">
      <c r="A71" s="153"/>
      <c r="B71" s="153"/>
      <c r="C71" s="154"/>
      <c r="D71" s="177" t="s">
        <v>145</v>
      </c>
      <c r="E71" s="158">
        <v>249000</v>
      </c>
      <c r="F71" s="157">
        <v>249000</v>
      </c>
      <c r="G71" s="157"/>
      <c r="H71" s="157"/>
      <c r="I71" s="157"/>
      <c r="J71" s="158"/>
      <c r="K71" s="157"/>
      <c r="L71" s="157"/>
      <c r="M71" s="157"/>
      <c r="N71" s="157"/>
      <c r="O71" s="157"/>
      <c r="P71" s="158">
        <f t="shared" si="0"/>
        <v>249000</v>
      </c>
    </row>
    <row r="72" spans="1:17" s="171" customFormat="1" ht="26.25" customHeight="1" x14ac:dyDescent="0.2">
      <c r="A72" s="206"/>
      <c r="B72" s="206"/>
      <c r="C72" s="207"/>
      <c r="D72" s="174" t="s">
        <v>205</v>
      </c>
      <c r="E72" s="200">
        <v>50000</v>
      </c>
      <c r="F72" s="201">
        <v>50000</v>
      </c>
      <c r="G72" s="201"/>
      <c r="H72" s="201"/>
      <c r="I72" s="202"/>
      <c r="J72" s="204"/>
      <c r="K72" s="202"/>
      <c r="L72" s="202"/>
      <c r="M72" s="202"/>
      <c r="N72" s="202"/>
      <c r="O72" s="202"/>
      <c r="P72" s="158">
        <f t="shared" si="0"/>
        <v>50000</v>
      </c>
    </row>
    <row r="73" spans="1:17" x14ac:dyDescent="0.2">
      <c r="A73" s="208" t="s">
        <v>5</v>
      </c>
      <c r="B73" s="209" t="s">
        <v>5</v>
      </c>
      <c r="C73" s="210" t="s">
        <v>5</v>
      </c>
      <c r="D73" s="211" t="s">
        <v>146</v>
      </c>
      <c r="E73" s="146">
        <f>E16+E45+E57+E30+E66</f>
        <v>122569422.60000001</v>
      </c>
      <c r="F73" s="146">
        <f>F17+F45+F57+F30+F66</f>
        <v>121569422.60000001</v>
      </c>
      <c r="G73" s="146">
        <f>G16+G45+G57+G30+G66</f>
        <v>66127125</v>
      </c>
      <c r="H73" s="146">
        <f>H16+H45+H57+H30+H66</f>
        <v>19807620</v>
      </c>
      <c r="I73" s="146">
        <v>0</v>
      </c>
      <c r="J73" s="144">
        <f>J16+J45+J57+J30+J67</f>
        <v>23021148.689999998</v>
      </c>
      <c r="K73" s="146">
        <f>K16+K45+K57+K30+K66</f>
        <v>21438918</v>
      </c>
      <c r="L73" s="146">
        <f>L16+L45+L57+L30+L66</f>
        <v>1582230.69</v>
      </c>
      <c r="M73" s="146">
        <v>0</v>
      </c>
      <c r="N73" s="146">
        <v>0</v>
      </c>
      <c r="O73" s="146">
        <f>O17+O30+O45+O57+O66</f>
        <v>21438918</v>
      </c>
      <c r="P73" s="146">
        <f t="shared" si="0"/>
        <v>145590571.29000002</v>
      </c>
    </row>
    <row r="74" spans="1:17" x14ac:dyDescent="0.2">
      <c r="E74" s="212"/>
      <c r="F74" s="212"/>
      <c r="G74" s="213"/>
      <c r="H74" s="214"/>
      <c r="I74" s="215"/>
      <c r="J74" s="214"/>
      <c r="K74" s="214"/>
      <c r="L74" s="214"/>
      <c r="M74" s="215"/>
      <c r="N74" s="215"/>
      <c r="O74" s="214"/>
      <c r="P74" s="216"/>
    </row>
    <row r="75" spans="1:17" x14ac:dyDescent="0.2">
      <c r="D75" s="217"/>
      <c r="E75" s="212"/>
      <c r="F75" s="218"/>
      <c r="G75" s="219"/>
      <c r="H75" s="219"/>
      <c r="I75" s="220"/>
      <c r="J75" s="219"/>
      <c r="K75" s="219"/>
      <c r="L75" s="219"/>
      <c r="M75" s="220"/>
      <c r="N75" s="220"/>
      <c r="O75" s="219"/>
      <c r="P75" s="219"/>
    </row>
    <row r="76" spans="1:17" x14ac:dyDescent="0.2">
      <c r="B76" s="221" t="s">
        <v>6</v>
      </c>
      <c r="E76" s="222"/>
      <c r="F76" s="215"/>
      <c r="G76" s="215"/>
      <c r="H76" s="222"/>
      <c r="I76" s="7" t="s">
        <v>191</v>
      </c>
    </row>
  </sheetData>
  <mergeCells count="28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Q47:S47"/>
    <mergeCell ref="Q54:R54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view="pageLayout" zoomScaleNormal="100" workbookViewId="0">
      <selection activeCell="B18" sqref="B18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38.140625" style="4" customWidth="1"/>
    <col min="5" max="5" width="41.28515625" style="4" customWidth="1"/>
    <col min="6" max="6" width="34.140625" style="4" customWidth="1"/>
    <col min="7" max="7" width="14.7109375" style="4" customWidth="1"/>
    <col min="8" max="8" width="14" style="4" customWidth="1"/>
    <col min="9" max="9" width="13.140625" style="4" customWidth="1"/>
    <col min="10" max="10" width="14.5703125" style="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317</v>
      </c>
      <c r="H1" s="9"/>
      <c r="I1" s="9"/>
      <c r="J1" s="9"/>
    </row>
    <row r="2" spans="1:11" s="223" customFormat="1" ht="29.25" customHeight="1" x14ac:dyDescent="0.2">
      <c r="D2" s="293"/>
      <c r="E2" s="294"/>
      <c r="F2" s="294"/>
      <c r="G2" s="295" t="s">
        <v>312</v>
      </c>
      <c r="H2" s="293"/>
      <c r="I2" s="293"/>
      <c r="J2" s="293"/>
    </row>
    <row r="3" spans="1:11" s="223" customFormat="1" ht="42.75" customHeight="1" x14ac:dyDescent="0.2">
      <c r="D3" s="224"/>
      <c r="E3" s="225"/>
      <c r="F3" s="225"/>
      <c r="G3" s="293" t="s">
        <v>226</v>
      </c>
      <c r="H3" s="293"/>
      <c r="I3" s="293"/>
      <c r="J3" s="293"/>
    </row>
    <row r="4" spans="1:11" s="223" customFormat="1" ht="10.5" customHeight="1" x14ac:dyDescent="0.2">
      <c r="D4" s="294"/>
      <c r="E4" s="294"/>
      <c r="F4" s="294"/>
      <c r="G4" s="293"/>
      <c r="H4" s="293"/>
      <c r="I4" s="293"/>
      <c r="J4" s="293"/>
    </row>
    <row r="5" spans="1:11" ht="15" customHeight="1" x14ac:dyDescent="0.2">
      <c r="A5" s="1"/>
      <c r="B5" s="1"/>
      <c r="C5" s="1"/>
      <c r="D5" s="253"/>
      <c r="E5" s="253"/>
      <c r="F5" s="253"/>
      <c r="G5" s="253"/>
      <c r="H5" s="253"/>
      <c r="I5" s="253"/>
      <c r="J5" s="253"/>
      <c r="K5" s="2"/>
    </row>
    <row r="6" spans="1:11" ht="17.25" customHeight="1" x14ac:dyDescent="0.2">
      <c r="A6" s="10"/>
      <c r="B6" s="10"/>
      <c r="C6" s="11"/>
      <c r="D6" s="287" t="s">
        <v>178</v>
      </c>
      <c r="E6" s="287"/>
      <c r="F6" s="287"/>
      <c r="G6" s="287"/>
      <c r="H6" s="287"/>
      <c r="I6" s="287"/>
      <c r="J6" s="10"/>
    </row>
    <row r="7" spans="1:11" ht="28.5" customHeight="1" x14ac:dyDescent="0.2">
      <c r="A7" s="10"/>
      <c r="B7" s="10"/>
      <c r="C7" s="264" t="s">
        <v>217</v>
      </c>
      <c r="D7" s="264"/>
      <c r="E7" s="264"/>
      <c r="F7" s="264"/>
      <c r="G7" s="264"/>
      <c r="H7" s="264"/>
      <c r="I7" s="125"/>
      <c r="J7" s="10"/>
    </row>
    <row r="8" spans="1:11" ht="14.25" x14ac:dyDescent="0.2">
      <c r="A8" s="1">
        <v>11512000000</v>
      </c>
      <c r="B8" s="10"/>
      <c r="C8" s="10"/>
      <c r="D8" s="288"/>
      <c r="E8" s="288"/>
      <c r="F8" s="288"/>
      <c r="G8" s="288"/>
      <c r="H8" s="10"/>
      <c r="I8" s="10"/>
      <c r="J8" s="10"/>
    </row>
    <row r="9" spans="1:11" x14ac:dyDescent="0.2">
      <c r="A9" s="85" t="s">
        <v>177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289" t="s">
        <v>18</v>
      </c>
      <c r="B11" s="289" t="s">
        <v>19</v>
      </c>
      <c r="C11" s="289" t="s">
        <v>20</v>
      </c>
      <c r="D11" s="282" t="s">
        <v>21</v>
      </c>
      <c r="E11" s="282" t="s">
        <v>147</v>
      </c>
      <c r="F11" s="289" t="s">
        <v>148</v>
      </c>
      <c r="G11" s="291" t="s">
        <v>0</v>
      </c>
      <c r="H11" s="282" t="s">
        <v>1</v>
      </c>
      <c r="I11" s="284" t="s">
        <v>2</v>
      </c>
      <c r="J11" s="285"/>
    </row>
    <row r="12" spans="1:11" ht="99" customHeight="1" x14ac:dyDescent="0.2">
      <c r="A12" s="290"/>
      <c r="B12" s="290"/>
      <c r="C12" s="290"/>
      <c r="D12" s="283"/>
      <c r="E12" s="283"/>
      <c r="F12" s="290"/>
      <c r="G12" s="292"/>
      <c r="H12" s="283"/>
      <c r="I12" s="124" t="s">
        <v>3</v>
      </c>
      <c r="J12" s="124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2" t="s">
        <v>28</v>
      </c>
      <c r="B14" s="53" t="s">
        <v>149</v>
      </c>
      <c r="C14" s="53" t="s">
        <v>149</v>
      </c>
      <c r="D14" s="53" t="s">
        <v>150</v>
      </c>
      <c r="E14" s="53" t="s">
        <v>149</v>
      </c>
      <c r="F14" s="53" t="s">
        <v>149</v>
      </c>
      <c r="G14" s="15">
        <f>H14+I14</f>
        <v>14889621.73</v>
      </c>
      <c r="H14" s="54">
        <f>SUM(H16:H21)</f>
        <v>14839621.73</v>
      </c>
      <c r="I14" s="54">
        <f>SUM(I16:I21)</f>
        <v>50000</v>
      </c>
      <c r="J14" s="54">
        <f>SUM(J16:J20)</f>
        <v>30000</v>
      </c>
    </row>
    <row r="15" spans="1:11" ht="111" customHeight="1" x14ac:dyDescent="0.2">
      <c r="A15" s="55" t="s">
        <v>30</v>
      </c>
      <c r="B15" s="53" t="s">
        <v>149</v>
      </c>
      <c r="C15" s="53" t="s">
        <v>149</v>
      </c>
      <c r="D15" s="56" t="s">
        <v>31</v>
      </c>
      <c r="E15" s="53" t="s">
        <v>149</v>
      </c>
      <c r="F15" s="53" t="s">
        <v>149</v>
      </c>
      <c r="G15" s="15">
        <f>H15+I15</f>
        <v>14889621.73</v>
      </c>
      <c r="H15" s="54">
        <f>SUM(H16:H21)</f>
        <v>14839621.73</v>
      </c>
      <c r="I15" s="54">
        <f>SUM(I16:I21)</f>
        <v>50000</v>
      </c>
      <c r="J15" s="54">
        <f>SUM(J17:J21)</f>
        <v>0</v>
      </c>
    </row>
    <row r="16" spans="1:11" ht="63.75" x14ac:dyDescent="0.2">
      <c r="A16" s="16" t="s">
        <v>32</v>
      </c>
      <c r="B16" s="5" t="s">
        <v>33</v>
      </c>
      <c r="C16" s="5" t="s">
        <v>34</v>
      </c>
      <c r="D16" s="17" t="s">
        <v>35</v>
      </c>
      <c r="E16" s="18" t="s">
        <v>151</v>
      </c>
      <c r="F16" s="18" t="s">
        <v>234</v>
      </c>
      <c r="G16" s="19">
        <f t="shared" ref="G16:G25" si="0">H16+I16</f>
        <v>13562624.73</v>
      </c>
      <c r="H16" s="20">
        <v>13512624.73</v>
      </c>
      <c r="I16" s="20">
        <v>50000</v>
      </c>
      <c r="J16" s="20">
        <v>30000</v>
      </c>
    </row>
    <row r="17" spans="1:11" ht="38.25" x14ac:dyDescent="0.2">
      <c r="A17" s="21" t="s">
        <v>47</v>
      </c>
      <c r="B17" s="124" t="s">
        <v>157</v>
      </c>
      <c r="C17" s="124" t="s">
        <v>48</v>
      </c>
      <c r="D17" s="18" t="s">
        <v>49</v>
      </c>
      <c r="E17" s="40" t="s">
        <v>232</v>
      </c>
      <c r="F17" s="18" t="s">
        <v>235</v>
      </c>
      <c r="G17" s="19">
        <f t="shared" si="0"/>
        <v>40000</v>
      </c>
      <c r="H17" s="20">
        <v>40000</v>
      </c>
      <c r="I17" s="20"/>
      <c r="J17" s="20"/>
    </row>
    <row r="18" spans="1:11" ht="51" x14ac:dyDescent="0.2">
      <c r="A18" s="5" t="s">
        <v>55</v>
      </c>
      <c r="B18" s="124">
        <v>7680</v>
      </c>
      <c r="C18" s="6" t="s">
        <v>56</v>
      </c>
      <c r="D18" s="26" t="s">
        <v>57</v>
      </c>
      <c r="E18" s="18" t="s">
        <v>151</v>
      </c>
      <c r="F18" s="18" t="s">
        <v>234</v>
      </c>
      <c r="G18" s="19">
        <f t="shared" si="0"/>
        <v>14400</v>
      </c>
      <c r="H18" s="27">
        <v>14400</v>
      </c>
      <c r="I18" s="20"/>
      <c r="J18" s="20"/>
    </row>
    <row r="19" spans="1:11" ht="51" x14ac:dyDescent="0.2">
      <c r="A19" s="226" t="s">
        <v>58</v>
      </c>
      <c r="B19" s="124">
        <v>8110</v>
      </c>
      <c r="C19" s="227" t="s">
        <v>59</v>
      </c>
      <c r="D19" s="228" t="s">
        <v>230</v>
      </c>
      <c r="E19" s="228" t="s">
        <v>195</v>
      </c>
      <c r="F19" s="18" t="s">
        <v>152</v>
      </c>
      <c r="G19" s="19">
        <v>837597</v>
      </c>
      <c r="H19" s="229">
        <v>837597</v>
      </c>
      <c r="I19" s="20"/>
      <c r="J19" s="20"/>
    </row>
    <row r="20" spans="1:11" ht="60" customHeight="1" x14ac:dyDescent="0.2">
      <c r="A20" s="226" t="s">
        <v>61</v>
      </c>
      <c r="B20" s="5">
        <v>8240</v>
      </c>
      <c r="C20" s="227" t="s">
        <v>62</v>
      </c>
      <c r="D20" s="228" t="s">
        <v>63</v>
      </c>
      <c r="E20" s="228" t="s">
        <v>229</v>
      </c>
      <c r="F20" s="18" t="s">
        <v>161</v>
      </c>
      <c r="G20" s="19">
        <f t="shared" si="0"/>
        <v>50000</v>
      </c>
      <c r="H20" s="20">
        <v>50000</v>
      </c>
      <c r="I20" s="20"/>
      <c r="J20" s="20"/>
      <c r="K20" s="25"/>
    </row>
    <row r="21" spans="1:11" ht="38.25" x14ac:dyDescent="0.2">
      <c r="A21" s="16" t="s">
        <v>196</v>
      </c>
      <c r="B21" s="124">
        <v>9800</v>
      </c>
      <c r="C21" s="5" t="s">
        <v>36</v>
      </c>
      <c r="D21" s="49" t="s">
        <v>198</v>
      </c>
      <c r="E21" s="22"/>
      <c r="F21" s="18"/>
      <c r="G21" s="19">
        <f t="shared" si="0"/>
        <v>385000</v>
      </c>
      <c r="H21" s="20">
        <v>385000</v>
      </c>
      <c r="I21" s="20"/>
      <c r="J21" s="20"/>
    </row>
    <row r="22" spans="1:11" ht="86.25" customHeight="1" x14ac:dyDescent="0.2">
      <c r="A22" s="5"/>
      <c r="B22" s="124"/>
      <c r="C22" s="6"/>
      <c r="D22" s="26" t="s">
        <v>225</v>
      </c>
      <c r="E22" s="49" t="s">
        <v>199</v>
      </c>
      <c r="F22" s="18" t="s">
        <v>231</v>
      </c>
      <c r="G22" s="19">
        <f t="shared" si="0"/>
        <v>60000</v>
      </c>
      <c r="H22" s="27">
        <v>60000</v>
      </c>
      <c r="I22" s="20"/>
      <c r="J22" s="20"/>
    </row>
    <row r="23" spans="1:11" ht="69" customHeight="1" x14ac:dyDescent="0.2">
      <c r="A23" s="5"/>
      <c r="B23" s="124"/>
      <c r="C23" s="6"/>
      <c r="D23" s="26" t="s">
        <v>233</v>
      </c>
      <c r="E23" s="18" t="s">
        <v>151</v>
      </c>
      <c r="F23" s="18" t="s">
        <v>234</v>
      </c>
      <c r="G23" s="19">
        <f t="shared" si="0"/>
        <v>100000</v>
      </c>
      <c r="H23" s="27">
        <v>100000</v>
      </c>
      <c r="I23" s="20"/>
      <c r="J23" s="20"/>
    </row>
    <row r="24" spans="1:11" ht="51" x14ac:dyDescent="0.2">
      <c r="A24" s="226"/>
      <c r="B24" s="124"/>
      <c r="C24" s="227"/>
      <c r="D24" s="228" t="s">
        <v>214</v>
      </c>
      <c r="E24" s="18" t="s">
        <v>151</v>
      </c>
      <c r="F24" s="18" t="s">
        <v>234</v>
      </c>
      <c r="G24" s="19">
        <f t="shared" si="0"/>
        <v>25000</v>
      </c>
      <c r="H24" s="229">
        <v>25000</v>
      </c>
      <c r="I24" s="20"/>
      <c r="J24" s="20"/>
    </row>
    <row r="25" spans="1:11" ht="74.25" customHeight="1" x14ac:dyDescent="0.2">
      <c r="A25" s="226"/>
      <c r="B25" s="5"/>
      <c r="C25" s="227"/>
      <c r="D25" s="228" t="s">
        <v>216</v>
      </c>
      <c r="E25" s="18" t="s">
        <v>151</v>
      </c>
      <c r="F25" s="18" t="s">
        <v>234</v>
      </c>
      <c r="G25" s="19">
        <f t="shared" si="0"/>
        <v>200000</v>
      </c>
      <c r="H25" s="20">
        <v>200000</v>
      </c>
      <c r="I25" s="20"/>
      <c r="J25" s="20"/>
      <c r="K25" s="25"/>
    </row>
    <row r="26" spans="1:11" s="25" customFormat="1" ht="39.75" customHeight="1" x14ac:dyDescent="0.2">
      <c r="A26" s="57" t="s">
        <v>64</v>
      </c>
      <c r="B26" s="53" t="s">
        <v>149</v>
      </c>
      <c r="C26" s="58" t="s">
        <v>149</v>
      </c>
      <c r="D26" s="53" t="s">
        <v>162</v>
      </c>
      <c r="E26" s="53" t="s">
        <v>149</v>
      </c>
      <c r="F26" s="53" t="s">
        <v>149</v>
      </c>
      <c r="G26" s="47">
        <f>G27</f>
        <v>67044566.870000005</v>
      </c>
      <c r="H26" s="54">
        <f t="shared" ref="H26:J26" si="1">H27</f>
        <v>51687766.870000005</v>
      </c>
      <c r="I26" s="54">
        <f t="shared" si="1"/>
        <v>15356800</v>
      </c>
      <c r="J26" s="54">
        <f t="shared" si="1"/>
        <v>14000000</v>
      </c>
    </row>
    <row r="27" spans="1:11" s="25" customFormat="1" ht="39.75" customHeight="1" x14ac:dyDescent="0.2">
      <c r="A27" s="59" t="s">
        <v>66</v>
      </c>
      <c r="B27" s="53" t="s">
        <v>149</v>
      </c>
      <c r="C27" s="58" t="s">
        <v>149</v>
      </c>
      <c r="D27" s="53" t="s">
        <v>162</v>
      </c>
      <c r="E27" s="53" t="s">
        <v>149</v>
      </c>
      <c r="F27" s="53" t="s">
        <v>149</v>
      </c>
      <c r="G27" s="47">
        <f>H27+I27</f>
        <v>67044566.870000005</v>
      </c>
      <c r="H27" s="60">
        <f>SUM(H28:H38)</f>
        <v>51687766.870000005</v>
      </c>
      <c r="I27" s="60">
        <f>SUM(I28:I38)</f>
        <v>15356800</v>
      </c>
      <c r="J27" s="60">
        <f>SUM(J28:J38)</f>
        <v>14000000</v>
      </c>
    </row>
    <row r="28" spans="1:11" s="29" customFormat="1" ht="51" x14ac:dyDescent="0.2">
      <c r="A28" s="16" t="s">
        <v>163</v>
      </c>
      <c r="B28" s="5" t="s">
        <v>69</v>
      </c>
      <c r="C28" s="5" t="s">
        <v>34</v>
      </c>
      <c r="D28" s="18" t="s">
        <v>70</v>
      </c>
      <c r="E28" s="18" t="s">
        <v>164</v>
      </c>
      <c r="F28" s="18" t="s">
        <v>152</v>
      </c>
      <c r="G28" s="19">
        <f>H28+I28</f>
        <v>3520100</v>
      </c>
      <c r="H28" s="230">
        <v>3520100</v>
      </c>
      <c r="I28" s="20"/>
      <c r="J28" s="20"/>
    </row>
    <row r="29" spans="1:11" ht="51" x14ac:dyDescent="0.2">
      <c r="A29" s="16" t="s">
        <v>71</v>
      </c>
      <c r="B29" s="124">
        <v>1010</v>
      </c>
      <c r="C29" s="5" t="s">
        <v>73</v>
      </c>
      <c r="D29" s="18" t="s">
        <v>74</v>
      </c>
      <c r="E29" s="18" t="s">
        <v>164</v>
      </c>
      <c r="F29" s="18" t="s">
        <v>152</v>
      </c>
      <c r="G29" s="19">
        <f t="shared" ref="G29:G38" si="2">H29+I29</f>
        <v>14297500</v>
      </c>
      <c r="H29" s="230">
        <v>13693500</v>
      </c>
      <c r="I29" s="20">
        <v>604000</v>
      </c>
      <c r="J29" s="20"/>
      <c r="K29" s="30" t="s">
        <v>149</v>
      </c>
    </row>
    <row r="30" spans="1:11" ht="51" x14ac:dyDescent="0.2">
      <c r="A30" s="21" t="s">
        <v>75</v>
      </c>
      <c r="B30" s="124" t="s">
        <v>76</v>
      </c>
      <c r="C30" s="124" t="s">
        <v>77</v>
      </c>
      <c r="D30" s="18" t="s">
        <v>78</v>
      </c>
      <c r="E30" s="18" t="s">
        <v>164</v>
      </c>
      <c r="F30" s="18" t="s">
        <v>152</v>
      </c>
      <c r="G30" s="19">
        <f t="shared" si="2"/>
        <v>28602231.370000001</v>
      </c>
      <c r="H30" s="230">
        <v>22481231.370000001</v>
      </c>
      <c r="I30" s="20">
        <v>6121000</v>
      </c>
      <c r="J30" s="20">
        <v>5500000</v>
      </c>
      <c r="K30" s="31"/>
    </row>
    <row r="31" spans="1:11" ht="51" x14ac:dyDescent="0.2">
      <c r="A31" s="16" t="s">
        <v>81</v>
      </c>
      <c r="B31" s="124">
        <v>1070</v>
      </c>
      <c r="C31" s="5" t="s">
        <v>82</v>
      </c>
      <c r="D31" s="17" t="s">
        <v>165</v>
      </c>
      <c r="E31" s="18" t="s">
        <v>164</v>
      </c>
      <c r="F31" s="18" t="s">
        <v>152</v>
      </c>
      <c r="G31" s="19">
        <f t="shared" si="2"/>
        <v>4835900</v>
      </c>
      <c r="H31" s="20">
        <v>4750900</v>
      </c>
      <c r="I31" s="20">
        <v>85000</v>
      </c>
      <c r="J31" s="20"/>
    </row>
    <row r="32" spans="1:11" ht="51" x14ac:dyDescent="0.2">
      <c r="A32" s="16" t="s">
        <v>84</v>
      </c>
      <c r="B32" s="124">
        <v>1080</v>
      </c>
      <c r="C32" s="5" t="s">
        <v>82</v>
      </c>
      <c r="D32" s="17" t="s">
        <v>166</v>
      </c>
      <c r="E32" s="18" t="s">
        <v>164</v>
      </c>
      <c r="F32" s="18" t="s">
        <v>152</v>
      </c>
      <c r="G32" s="19">
        <f t="shared" si="2"/>
        <v>3678335.5</v>
      </c>
      <c r="H32" s="20">
        <v>3631535.5</v>
      </c>
      <c r="I32" s="20">
        <v>46800</v>
      </c>
      <c r="J32" s="20"/>
    </row>
    <row r="33" spans="1:11" ht="51" x14ac:dyDescent="0.2">
      <c r="A33" s="16" t="s">
        <v>87</v>
      </c>
      <c r="B33" s="124">
        <v>1142</v>
      </c>
      <c r="C33" s="33" t="s">
        <v>89</v>
      </c>
      <c r="D33" s="231" t="s">
        <v>90</v>
      </c>
      <c r="E33" s="18" t="s">
        <v>164</v>
      </c>
      <c r="F33" s="18" t="s">
        <v>152</v>
      </c>
      <c r="G33" s="19">
        <f t="shared" si="2"/>
        <v>20000</v>
      </c>
      <c r="H33" s="20">
        <v>20000</v>
      </c>
      <c r="I33" s="32"/>
      <c r="J33" s="32"/>
    </row>
    <row r="34" spans="1:11" ht="51" x14ac:dyDescent="0.2">
      <c r="A34" s="153" t="s">
        <v>91</v>
      </c>
      <c r="B34" s="153" t="s">
        <v>92</v>
      </c>
      <c r="C34" s="154" t="s">
        <v>89</v>
      </c>
      <c r="D34" s="155" t="s">
        <v>93</v>
      </c>
      <c r="E34" s="18" t="s">
        <v>164</v>
      </c>
      <c r="F34" s="18" t="s">
        <v>152</v>
      </c>
      <c r="G34" s="19">
        <f t="shared" si="2"/>
        <v>1089700</v>
      </c>
      <c r="H34" s="157">
        <v>1089700</v>
      </c>
      <c r="I34" s="32"/>
      <c r="J34" s="32"/>
    </row>
    <row r="35" spans="1:11" ht="66.75" customHeight="1" x14ac:dyDescent="0.2">
      <c r="A35" s="153" t="s">
        <v>94</v>
      </c>
      <c r="B35" s="153" t="s">
        <v>95</v>
      </c>
      <c r="C35" s="154" t="s">
        <v>89</v>
      </c>
      <c r="D35" s="155" t="s">
        <v>96</v>
      </c>
      <c r="E35" s="18" t="s">
        <v>164</v>
      </c>
      <c r="F35" s="18" t="s">
        <v>152</v>
      </c>
      <c r="G35" s="19">
        <f t="shared" si="2"/>
        <v>135200</v>
      </c>
      <c r="H35" s="157">
        <v>135200</v>
      </c>
      <c r="I35" s="32"/>
      <c r="J35" s="32"/>
    </row>
    <row r="36" spans="1:11" ht="49.5" customHeight="1" x14ac:dyDescent="0.2">
      <c r="A36" s="16" t="s">
        <v>218</v>
      </c>
      <c r="B36" s="153">
        <v>7321</v>
      </c>
      <c r="C36" s="6" t="s">
        <v>128</v>
      </c>
      <c r="D36" s="17" t="s">
        <v>219</v>
      </c>
      <c r="E36" s="18" t="s">
        <v>164</v>
      </c>
      <c r="F36" s="18" t="s">
        <v>152</v>
      </c>
      <c r="G36" s="19">
        <f>H36+I36</f>
        <v>8500000</v>
      </c>
      <c r="H36" s="157"/>
      <c r="I36" s="86">
        <v>8500000</v>
      </c>
      <c r="J36" s="82">
        <v>8500000</v>
      </c>
    </row>
    <row r="37" spans="1:11" ht="51" x14ac:dyDescent="0.2">
      <c r="A37" s="21" t="s">
        <v>97</v>
      </c>
      <c r="B37" s="124" t="s">
        <v>98</v>
      </c>
      <c r="C37" s="124" t="s">
        <v>99</v>
      </c>
      <c r="D37" s="18" t="s">
        <v>100</v>
      </c>
      <c r="E37" s="18" t="s">
        <v>167</v>
      </c>
      <c r="F37" s="18" t="s">
        <v>152</v>
      </c>
      <c r="G37" s="19">
        <f t="shared" si="2"/>
        <v>613000</v>
      </c>
      <c r="H37" s="20">
        <v>613000</v>
      </c>
      <c r="I37" s="20"/>
      <c r="J37" s="20"/>
    </row>
    <row r="38" spans="1:11" ht="51" x14ac:dyDescent="0.2">
      <c r="A38" s="16" t="s">
        <v>101</v>
      </c>
      <c r="B38" s="124">
        <v>4060</v>
      </c>
      <c r="C38" s="5" t="s">
        <v>103</v>
      </c>
      <c r="D38" s="17" t="s">
        <v>168</v>
      </c>
      <c r="E38" s="18" t="s">
        <v>167</v>
      </c>
      <c r="F38" s="18" t="s">
        <v>152</v>
      </c>
      <c r="G38" s="19">
        <f t="shared" si="2"/>
        <v>1752600</v>
      </c>
      <c r="H38" s="24">
        <v>1752600</v>
      </c>
      <c r="I38" s="24"/>
      <c r="J38" s="20"/>
    </row>
    <row r="39" spans="1:11" ht="25.5" x14ac:dyDescent="0.2">
      <c r="A39" s="232" t="s">
        <v>105</v>
      </c>
      <c r="B39" s="61"/>
      <c r="C39" s="62"/>
      <c r="D39" s="233" t="s">
        <v>221</v>
      </c>
      <c r="E39" s="63"/>
      <c r="F39" s="63"/>
      <c r="G39" s="34">
        <f>G40</f>
        <v>14226575</v>
      </c>
      <c r="H39" s="64">
        <f t="shared" ref="H39:J39" si="3">H40</f>
        <v>9636575</v>
      </c>
      <c r="I39" s="64">
        <f t="shared" si="3"/>
        <v>4590000</v>
      </c>
      <c r="J39" s="64">
        <f t="shared" si="3"/>
        <v>3900000</v>
      </c>
    </row>
    <row r="40" spans="1:11" ht="25.5" x14ac:dyDescent="0.2">
      <c r="A40" s="232" t="s">
        <v>222</v>
      </c>
      <c r="B40" s="61"/>
      <c r="C40" s="62"/>
      <c r="D40" s="233" t="s">
        <v>106</v>
      </c>
      <c r="E40" s="63"/>
      <c r="F40" s="63"/>
      <c r="G40" s="34">
        <f>H40+I40</f>
        <v>14226575</v>
      </c>
      <c r="H40" s="234">
        <f>H41+H42+H43+H44+H45+H46+H47+H48+H49+H50+H51+H52</f>
        <v>9636575</v>
      </c>
      <c r="I40" s="234">
        <f>I41+I42+I43+I44+I45+I46+I47+I48+I49+I50+I51+I52</f>
        <v>4590000</v>
      </c>
      <c r="J40" s="65">
        <v>3900000</v>
      </c>
    </row>
    <row r="41" spans="1:11" ht="51" x14ac:dyDescent="0.2">
      <c r="A41" s="235" t="s">
        <v>107</v>
      </c>
      <c r="B41" s="235" t="s">
        <v>69</v>
      </c>
      <c r="C41" s="236" t="s">
        <v>34</v>
      </c>
      <c r="D41" s="237" t="s">
        <v>70</v>
      </c>
      <c r="E41" s="35" t="s">
        <v>151</v>
      </c>
      <c r="F41" s="35" t="s">
        <v>152</v>
      </c>
      <c r="G41" s="36">
        <f>H41+I41</f>
        <v>1993000</v>
      </c>
      <c r="H41" s="238">
        <v>1993000</v>
      </c>
      <c r="I41" s="37"/>
      <c r="J41" s="38"/>
    </row>
    <row r="42" spans="1:11" ht="51" x14ac:dyDescent="0.2">
      <c r="A42" s="235" t="s">
        <v>108</v>
      </c>
      <c r="B42" s="39">
        <v>2020</v>
      </c>
      <c r="C42" s="236" t="s">
        <v>40</v>
      </c>
      <c r="D42" s="237" t="s">
        <v>41</v>
      </c>
      <c r="E42" s="35" t="s">
        <v>153</v>
      </c>
      <c r="F42" s="40" t="s">
        <v>154</v>
      </c>
      <c r="G42" s="36">
        <f t="shared" ref="G42:G52" si="4">H42+I42</f>
        <v>6894800</v>
      </c>
      <c r="H42" s="239">
        <v>3094800</v>
      </c>
      <c r="I42" s="37">
        <v>3800000</v>
      </c>
      <c r="J42" s="38">
        <v>3800000</v>
      </c>
      <c r="K42" s="25"/>
    </row>
    <row r="43" spans="1:11" ht="63.75" x14ac:dyDescent="0.2">
      <c r="A43" s="235" t="s">
        <v>109</v>
      </c>
      <c r="B43" s="235" t="s">
        <v>110</v>
      </c>
      <c r="C43" s="236" t="s">
        <v>42</v>
      </c>
      <c r="D43" s="237" t="s">
        <v>43</v>
      </c>
      <c r="E43" s="40" t="s">
        <v>155</v>
      </c>
      <c r="F43" s="40" t="s">
        <v>156</v>
      </c>
      <c r="G43" s="36">
        <f t="shared" si="4"/>
        <v>2328000</v>
      </c>
      <c r="H43" s="240">
        <v>1553000</v>
      </c>
      <c r="I43" s="38">
        <v>775000</v>
      </c>
      <c r="J43" s="38">
        <v>900000</v>
      </c>
    </row>
    <row r="44" spans="1:11" ht="38.25" x14ac:dyDescent="0.2">
      <c r="A44" s="235" t="s">
        <v>111</v>
      </c>
      <c r="B44" s="39">
        <v>3031</v>
      </c>
      <c r="C44" s="236" t="s">
        <v>113</v>
      </c>
      <c r="D44" s="237" t="s">
        <v>114</v>
      </c>
      <c r="E44" s="40" t="s">
        <v>169</v>
      </c>
      <c r="F44" s="40" t="s">
        <v>159</v>
      </c>
      <c r="G44" s="36">
        <f t="shared" si="4"/>
        <v>0</v>
      </c>
      <c r="H44" s="241">
        <v>0</v>
      </c>
      <c r="I44" s="38"/>
      <c r="J44" s="38"/>
    </row>
    <row r="45" spans="1:11" ht="48.75" customHeight="1" x14ac:dyDescent="0.2">
      <c r="A45" s="235" t="s">
        <v>115</v>
      </c>
      <c r="B45" s="39">
        <v>3032</v>
      </c>
      <c r="C45" s="236" t="s">
        <v>45</v>
      </c>
      <c r="D45" s="237" t="s">
        <v>46</v>
      </c>
      <c r="E45" s="40" t="s">
        <v>169</v>
      </c>
      <c r="F45" s="40" t="s">
        <v>159</v>
      </c>
      <c r="G45" s="36">
        <f t="shared" si="4"/>
        <v>3600</v>
      </c>
      <c r="H45" s="241">
        <v>3600</v>
      </c>
      <c r="I45" s="38"/>
      <c r="J45" s="38"/>
    </row>
    <row r="46" spans="1:11" ht="51" x14ac:dyDescent="0.2">
      <c r="A46" s="235" t="s">
        <v>117</v>
      </c>
      <c r="B46" s="235">
        <v>3104</v>
      </c>
      <c r="C46" s="236" t="s">
        <v>119</v>
      </c>
      <c r="D46" s="237" t="s">
        <v>44</v>
      </c>
      <c r="E46" s="35" t="s">
        <v>151</v>
      </c>
      <c r="F46" s="40" t="s">
        <v>152</v>
      </c>
      <c r="G46" s="36">
        <f t="shared" si="4"/>
        <v>2138675</v>
      </c>
      <c r="H46" s="239">
        <v>2123675</v>
      </c>
      <c r="I46" s="239">
        <v>15000</v>
      </c>
      <c r="J46" s="38"/>
    </row>
    <row r="47" spans="1:11" ht="104.25" customHeight="1" x14ac:dyDescent="0.2">
      <c r="A47" s="235" t="s">
        <v>120</v>
      </c>
      <c r="B47" s="235">
        <v>3160</v>
      </c>
      <c r="C47" s="236" t="s">
        <v>72</v>
      </c>
      <c r="D47" s="237" t="s">
        <v>50</v>
      </c>
      <c r="E47" s="41" t="s">
        <v>158</v>
      </c>
      <c r="F47" s="40" t="s">
        <v>159</v>
      </c>
      <c r="G47" s="36">
        <f t="shared" si="4"/>
        <v>48500</v>
      </c>
      <c r="H47" s="241">
        <v>48500</v>
      </c>
      <c r="I47" s="38">
        <v>0</v>
      </c>
      <c r="J47" s="38"/>
    </row>
    <row r="48" spans="1:11" ht="80.25" customHeight="1" x14ac:dyDescent="0.2">
      <c r="A48" s="242" t="s">
        <v>213</v>
      </c>
      <c r="B48" s="42">
        <v>3230</v>
      </c>
      <c r="C48" s="243">
        <v>1070</v>
      </c>
      <c r="D48" s="244" t="s">
        <v>210</v>
      </c>
      <c r="E48" s="51" t="s">
        <v>170</v>
      </c>
      <c r="F48" s="40" t="s">
        <v>171</v>
      </c>
      <c r="G48" s="36">
        <f t="shared" si="4"/>
        <v>90000</v>
      </c>
      <c r="H48" s="245">
        <v>90000</v>
      </c>
      <c r="I48" s="38"/>
      <c r="J48" s="38"/>
      <c r="K48" s="25"/>
    </row>
    <row r="49" spans="1:11" ht="53.25" customHeight="1" x14ac:dyDescent="0.2">
      <c r="A49" s="242" t="s">
        <v>122</v>
      </c>
      <c r="B49" s="42">
        <v>3210</v>
      </c>
      <c r="C49" s="243">
        <v>1050</v>
      </c>
      <c r="D49" s="244" t="s">
        <v>203</v>
      </c>
      <c r="E49" s="50" t="s">
        <v>151</v>
      </c>
      <c r="F49" s="40" t="s">
        <v>152</v>
      </c>
      <c r="G49" s="36">
        <f t="shared" si="4"/>
        <v>50000</v>
      </c>
      <c r="H49" s="245">
        <v>50000</v>
      </c>
      <c r="I49" s="38"/>
      <c r="J49" s="38"/>
      <c r="K49" s="25"/>
    </row>
    <row r="50" spans="1:11" ht="114" customHeight="1" x14ac:dyDescent="0.2">
      <c r="A50" s="235" t="s">
        <v>123</v>
      </c>
      <c r="B50" s="235">
        <v>3242</v>
      </c>
      <c r="C50" s="236" t="s">
        <v>51</v>
      </c>
      <c r="D50" s="237" t="s">
        <v>52</v>
      </c>
      <c r="E50" s="40" t="s">
        <v>172</v>
      </c>
      <c r="F50" s="40" t="s">
        <v>152</v>
      </c>
      <c r="G50" s="36">
        <f t="shared" si="4"/>
        <v>130400</v>
      </c>
      <c r="H50" s="241">
        <v>130400</v>
      </c>
      <c r="I50" s="38"/>
      <c r="J50" s="38"/>
      <c r="K50" s="3"/>
    </row>
    <row r="51" spans="1:11" ht="51" x14ac:dyDescent="0.2">
      <c r="A51" s="235" t="s">
        <v>123</v>
      </c>
      <c r="B51" s="235">
        <v>3242</v>
      </c>
      <c r="C51" s="236" t="s">
        <v>51</v>
      </c>
      <c r="D51" s="237" t="s">
        <v>52</v>
      </c>
      <c r="E51" s="40" t="s">
        <v>173</v>
      </c>
      <c r="F51" s="40" t="s">
        <v>152</v>
      </c>
      <c r="G51" s="36">
        <f t="shared" si="4"/>
        <v>141300</v>
      </c>
      <c r="H51" s="241">
        <v>141300</v>
      </c>
      <c r="I51" s="38"/>
      <c r="J51" s="38"/>
    </row>
    <row r="52" spans="1:11" ht="51" x14ac:dyDescent="0.2">
      <c r="A52" s="235" t="s">
        <v>123</v>
      </c>
      <c r="B52" s="235">
        <v>3242</v>
      </c>
      <c r="C52" s="236" t="s">
        <v>51</v>
      </c>
      <c r="D52" s="237" t="s">
        <v>52</v>
      </c>
      <c r="E52" s="35" t="s">
        <v>160</v>
      </c>
      <c r="F52" s="40" t="s">
        <v>152</v>
      </c>
      <c r="G52" s="36">
        <f t="shared" si="4"/>
        <v>408300</v>
      </c>
      <c r="H52" s="241">
        <v>408300</v>
      </c>
      <c r="I52" s="38"/>
      <c r="J52" s="38"/>
    </row>
    <row r="53" spans="1:11" ht="42" customHeight="1" x14ac:dyDescent="0.2">
      <c r="A53" s="232">
        <v>1500000</v>
      </c>
      <c r="B53" s="61"/>
      <c r="C53" s="246"/>
      <c r="D53" s="233" t="s">
        <v>125</v>
      </c>
      <c r="E53" s="63"/>
      <c r="F53" s="63"/>
      <c r="G53" s="34">
        <f>G54</f>
        <v>18030487.690000001</v>
      </c>
      <c r="H53" s="234">
        <f>H54</f>
        <v>15006139</v>
      </c>
      <c r="I53" s="234">
        <f t="shared" ref="I53:J53" si="5">I54</f>
        <v>3024348.69</v>
      </c>
      <c r="J53" s="234">
        <f t="shared" si="5"/>
        <v>2833918</v>
      </c>
    </row>
    <row r="54" spans="1:11" ht="43.5" customHeight="1" x14ac:dyDescent="0.2">
      <c r="A54" s="232">
        <v>1510000</v>
      </c>
      <c r="B54" s="61"/>
      <c r="C54" s="246"/>
      <c r="D54" s="233" t="s">
        <v>125</v>
      </c>
      <c r="E54" s="63"/>
      <c r="F54" s="63"/>
      <c r="G54" s="34">
        <f>H54+I54</f>
        <v>18030487.690000001</v>
      </c>
      <c r="H54" s="234">
        <f>H55+H56+H57+H58+H59+H60+H61+H62</f>
        <v>15006139</v>
      </c>
      <c r="I54" s="234">
        <f t="shared" ref="I54:J54" si="6">I55+I56+I57+I58+I59+I60+I61+I62</f>
        <v>3024348.69</v>
      </c>
      <c r="J54" s="234">
        <f t="shared" si="6"/>
        <v>2833918</v>
      </c>
    </row>
    <row r="55" spans="1:11" ht="51" x14ac:dyDescent="0.2">
      <c r="A55" s="235">
        <v>1510160</v>
      </c>
      <c r="B55" s="235" t="s">
        <v>69</v>
      </c>
      <c r="C55" s="236" t="s">
        <v>34</v>
      </c>
      <c r="D55" s="237" t="s">
        <v>70</v>
      </c>
      <c r="E55" s="35" t="s">
        <v>151</v>
      </c>
      <c r="F55" s="35" t="s">
        <v>152</v>
      </c>
      <c r="G55" s="36">
        <f>H55+I55</f>
        <v>3216061</v>
      </c>
      <c r="H55" s="238">
        <v>3194061</v>
      </c>
      <c r="I55" s="37">
        <v>22000</v>
      </c>
      <c r="J55" s="38">
        <v>22000</v>
      </c>
    </row>
    <row r="56" spans="1:11" ht="51" x14ac:dyDescent="0.2">
      <c r="A56" s="235">
        <v>1510180</v>
      </c>
      <c r="B56" s="235" t="s">
        <v>36</v>
      </c>
      <c r="C56" s="236" t="s">
        <v>37</v>
      </c>
      <c r="D56" s="237" t="s">
        <v>38</v>
      </c>
      <c r="E56" s="35" t="s">
        <v>151</v>
      </c>
      <c r="F56" s="35" t="s">
        <v>152</v>
      </c>
      <c r="G56" s="36">
        <f t="shared" ref="G56:G62" si="7">H56+I56</f>
        <v>2238770</v>
      </c>
      <c r="H56" s="238">
        <v>2238770</v>
      </c>
      <c r="I56" s="37"/>
      <c r="J56" s="38"/>
    </row>
    <row r="57" spans="1:11" ht="51" x14ac:dyDescent="0.2">
      <c r="A57" s="235">
        <v>1516030</v>
      </c>
      <c r="B57" s="235" t="s">
        <v>126</v>
      </c>
      <c r="C57" s="236" t="s">
        <v>53</v>
      </c>
      <c r="D57" s="237" t="s">
        <v>54</v>
      </c>
      <c r="E57" s="35" t="s">
        <v>151</v>
      </c>
      <c r="F57" s="35" t="s">
        <v>152</v>
      </c>
      <c r="G57" s="36">
        <f t="shared" si="7"/>
        <v>1798200</v>
      </c>
      <c r="H57" s="238">
        <v>1352342</v>
      </c>
      <c r="I57" s="238">
        <v>445858</v>
      </c>
      <c r="J57" s="38">
        <v>370858</v>
      </c>
    </row>
    <row r="58" spans="1:11" ht="117" customHeight="1" x14ac:dyDescent="0.2">
      <c r="A58" s="235">
        <v>1516071</v>
      </c>
      <c r="B58" s="235">
        <v>6071</v>
      </c>
      <c r="C58" s="236" t="s">
        <v>207</v>
      </c>
      <c r="D58" s="237" t="s">
        <v>206</v>
      </c>
      <c r="E58" s="35" t="s">
        <v>151</v>
      </c>
      <c r="F58" s="35" t="s">
        <v>152</v>
      </c>
      <c r="G58" s="36">
        <f t="shared" si="7"/>
        <v>37966</v>
      </c>
      <c r="H58" s="238">
        <v>37966</v>
      </c>
      <c r="I58" s="238"/>
      <c r="J58" s="38"/>
    </row>
    <row r="59" spans="1:11" ht="51" x14ac:dyDescent="0.2">
      <c r="A59" s="159">
        <v>1517350</v>
      </c>
      <c r="B59" s="159" t="s">
        <v>127</v>
      </c>
      <c r="C59" s="197" t="s">
        <v>128</v>
      </c>
      <c r="D59" s="161" t="s">
        <v>129</v>
      </c>
      <c r="E59" s="35" t="s">
        <v>151</v>
      </c>
      <c r="F59" s="35" t="s">
        <v>152</v>
      </c>
      <c r="G59" s="36">
        <f t="shared" si="7"/>
        <v>450000</v>
      </c>
      <c r="H59" s="163"/>
      <c r="I59" s="163">
        <v>450000</v>
      </c>
      <c r="J59" s="163">
        <v>450000</v>
      </c>
    </row>
    <row r="60" spans="1:11" ht="51" x14ac:dyDescent="0.2">
      <c r="A60" s="235">
        <v>1517461</v>
      </c>
      <c r="B60" s="39">
        <v>7461</v>
      </c>
      <c r="C60" s="236" t="s">
        <v>131</v>
      </c>
      <c r="D60" s="237" t="s">
        <v>132</v>
      </c>
      <c r="E60" s="35" t="s">
        <v>151</v>
      </c>
      <c r="F60" s="35" t="s">
        <v>152</v>
      </c>
      <c r="G60" s="36">
        <f t="shared" si="7"/>
        <v>4400000</v>
      </c>
      <c r="H60" s="238">
        <v>4400000</v>
      </c>
      <c r="I60" s="37">
        <v>0</v>
      </c>
      <c r="J60" s="38">
        <v>0</v>
      </c>
    </row>
    <row r="61" spans="1:11" ht="51" x14ac:dyDescent="0.2">
      <c r="A61" s="235">
        <v>1517693</v>
      </c>
      <c r="B61" s="39">
        <v>7693</v>
      </c>
      <c r="C61" s="236" t="s">
        <v>56</v>
      </c>
      <c r="D61" s="237" t="s">
        <v>204</v>
      </c>
      <c r="E61" s="35" t="s">
        <v>151</v>
      </c>
      <c r="F61" s="35" t="s">
        <v>215</v>
      </c>
      <c r="G61" s="36">
        <f t="shared" si="7"/>
        <v>5774060</v>
      </c>
      <c r="H61" s="238">
        <v>3783000</v>
      </c>
      <c r="I61" s="37">
        <v>1991060</v>
      </c>
      <c r="J61" s="38">
        <v>1991060</v>
      </c>
      <c r="K61" s="25"/>
    </row>
    <row r="62" spans="1:11" ht="51" x14ac:dyDescent="0.2">
      <c r="A62" s="235">
        <v>1518340</v>
      </c>
      <c r="B62" s="39">
        <v>8340</v>
      </c>
      <c r="C62" s="236" t="s">
        <v>134</v>
      </c>
      <c r="D62" s="237" t="s">
        <v>135</v>
      </c>
      <c r="E62" s="40" t="s">
        <v>174</v>
      </c>
      <c r="F62" s="40" t="s">
        <v>154</v>
      </c>
      <c r="G62" s="36">
        <f t="shared" si="7"/>
        <v>115430.69</v>
      </c>
      <c r="H62" s="238"/>
      <c r="I62" s="37">
        <v>115430.69</v>
      </c>
      <c r="J62" s="38"/>
      <c r="K62" s="25"/>
    </row>
    <row r="63" spans="1:11" ht="25.5" x14ac:dyDescent="0.2">
      <c r="A63" s="57">
        <v>3700000</v>
      </c>
      <c r="B63" s="53" t="s">
        <v>149</v>
      </c>
      <c r="C63" s="58" t="s">
        <v>149</v>
      </c>
      <c r="D63" s="53" t="s">
        <v>137</v>
      </c>
      <c r="E63" s="53" t="s">
        <v>149</v>
      </c>
      <c r="F63" s="53" t="s">
        <v>149</v>
      </c>
      <c r="G63" s="15">
        <f>G64</f>
        <v>1529120</v>
      </c>
      <c r="H63" s="54">
        <f t="shared" ref="H63:J63" si="8">H64</f>
        <v>1529120</v>
      </c>
      <c r="I63" s="54">
        <f t="shared" si="8"/>
        <v>0</v>
      </c>
      <c r="J63" s="54">
        <f t="shared" si="8"/>
        <v>0</v>
      </c>
    </row>
    <row r="64" spans="1:11" x14ac:dyDescent="0.2">
      <c r="A64" s="57">
        <v>3710000</v>
      </c>
      <c r="B64" s="53" t="s">
        <v>149</v>
      </c>
      <c r="C64" s="58" t="s">
        <v>149</v>
      </c>
      <c r="D64" s="56" t="s">
        <v>139</v>
      </c>
      <c r="E64" s="53" t="s">
        <v>149</v>
      </c>
      <c r="F64" s="53" t="s">
        <v>149</v>
      </c>
      <c r="G64" s="15">
        <f>G65+G66</f>
        <v>1529120</v>
      </c>
      <c r="H64" s="87">
        <f t="shared" ref="H64:I64" si="9">H65+H66</f>
        <v>1529120</v>
      </c>
      <c r="I64" s="87">
        <f t="shared" si="9"/>
        <v>0</v>
      </c>
      <c r="J64" s="60">
        <v>0</v>
      </c>
    </row>
    <row r="65" spans="1:11" s="29" customFormat="1" ht="51" x14ac:dyDescent="0.2">
      <c r="A65" s="16">
        <v>37110160</v>
      </c>
      <c r="B65" s="5" t="s">
        <v>69</v>
      </c>
      <c r="C65" s="5" t="s">
        <v>34</v>
      </c>
      <c r="D65" s="18" t="s">
        <v>70</v>
      </c>
      <c r="E65" s="18" t="s">
        <v>151</v>
      </c>
      <c r="F65" s="18" t="s">
        <v>152</v>
      </c>
      <c r="G65" s="19">
        <f>H65+I65</f>
        <v>1230120</v>
      </c>
      <c r="H65" s="20">
        <v>1230120</v>
      </c>
      <c r="I65" s="20"/>
      <c r="J65" s="20"/>
    </row>
    <row r="66" spans="1:11" ht="51" x14ac:dyDescent="0.2">
      <c r="A66" s="21">
        <v>3719770</v>
      </c>
      <c r="B66" s="23">
        <v>9770</v>
      </c>
      <c r="C66" s="28" t="s">
        <v>36</v>
      </c>
      <c r="D66" s="247" t="s">
        <v>8</v>
      </c>
      <c r="E66" s="18" t="s">
        <v>151</v>
      </c>
      <c r="F66" s="18" t="s">
        <v>152</v>
      </c>
      <c r="G66" s="19">
        <f>H66+I66</f>
        <v>299000</v>
      </c>
      <c r="H66" s="248">
        <v>299000</v>
      </c>
      <c r="I66" s="24"/>
      <c r="J66" s="24"/>
      <c r="K66" s="25"/>
    </row>
    <row r="67" spans="1:11" x14ac:dyDescent="0.2">
      <c r="A67" s="43" t="s">
        <v>5</v>
      </c>
      <c r="B67" s="43" t="s">
        <v>5</v>
      </c>
      <c r="C67" s="43" t="s">
        <v>5</v>
      </c>
      <c r="D67" s="44" t="s">
        <v>146</v>
      </c>
      <c r="E67" s="44" t="s">
        <v>5</v>
      </c>
      <c r="F67" s="44" t="s">
        <v>5</v>
      </c>
      <c r="G67" s="45">
        <f>G14+G27+G64+G40+G54</f>
        <v>115720371.29000001</v>
      </c>
      <c r="H67" s="45">
        <f>H14+H27+H64+H54+H40</f>
        <v>92699222.600000009</v>
      </c>
      <c r="I67" s="45">
        <f>I14+I27+I64+I54+I39</f>
        <v>23021148.690000001</v>
      </c>
      <c r="J67" s="45">
        <f>J14+J27+J40+J54+J64</f>
        <v>20763918</v>
      </c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1" x14ac:dyDescent="0.2">
      <c r="A69" s="1"/>
      <c r="B69" s="7"/>
      <c r="C69" s="1"/>
      <c r="D69" s="1"/>
      <c r="E69" s="1"/>
      <c r="F69" s="1"/>
      <c r="G69" s="1"/>
      <c r="H69" s="46"/>
      <c r="I69" s="7"/>
      <c r="J69" s="1"/>
    </row>
    <row r="70" spans="1:11" x14ac:dyDescent="0.2">
      <c r="A70" s="1"/>
      <c r="B70" s="7" t="s">
        <v>6</v>
      </c>
      <c r="C70" s="1"/>
      <c r="D70" s="1"/>
      <c r="E70" s="1"/>
      <c r="F70" s="7" t="s">
        <v>191</v>
      </c>
      <c r="G70" s="1"/>
      <c r="H70" s="1"/>
      <c r="I70" s="1"/>
      <c r="J70" s="1"/>
    </row>
    <row r="71" spans="1:11" x14ac:dyDescent="0.2">
      <c r="A71" s="286"/>
      <c r="B71" s="286"/>
      <c r="C71" s="286"/>
      <c r="D71" s="286"/>
      <c r="E71" s="286"/>
      <c r="F71" s="286"/>
      <c r="G71" s="286"/>
      <c r="H71" s="286"/>
      <c r="I71" s="286"/>
      <c r="J71" s="286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1:J71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14" sqref="H14"/>
    </sheetView>
  </sheetViews>
  <sheetFormatPr defaultRowHeight="12.75" x14ac:dyDescent="0.2"/>
  <cols>
    <col min="1" max="1" width="12.85546875" customWidth="1"/>
    <col min="2" max="2" width="33" customWidth="1"/>
    <col min="3" max="3" width="19.42578125" customWidth="1"/>
    <col min="4" max="4" width="15.28515625" customWidth="1"/>
  </cols>
  <sheetData>
    <row r="1" spans="1:6" x14ac:dyDescent="0.2">
      <c r="A1" s="296" t="s">
        <v>318</v>
      </c>
      <c r="B1" s="296"/>
      <c r="C1" s="296"/>
      <c r="D1" s="296"/>
      <c r="E1" s="296"/>
      <c r="F1" s="296"/>
    </row>
    <row r="2" spans="1:6" x14ac:dyDescent="0.2">
      <c r="A2" s="297" t="s">
        <v>319</v>
      </c>
      <c r="B2" s="297"/>
      <c r="C2" s="297"/>
      <c r="D2" s="297"/>
      <c r="E2" s="297"/>
      <c r="F2" s="297"/>
    </row>
    <row r="3" spans="1:6" x14ac:dyDescent="0.2">
      <c r="A3" s="298"/>
      <c r="B3" s="297" t="s">
        <v>320</v>
      </c>
      <c r="C3" s="297"/>
      <c r="D3" s="297"/>
      <c r="E3" s="297"/>
      <c r="F3" s="297"/>
    </row>
    <row r="4" spans="1:6" x14ac:dyDescent="0.2">
      <c r="A4" s="299"/>
      <c r="B4" s="300" t="s">
        <v>321</v>
      </c>
      <c r="C4" s="301" t="s">
        <v>7</v>
      </c>
      <c r="D4" s="302"/>
      <c r="E4" s="302"/>
      <c r="F4" s="303" t="s">
        <v>9</v>
      </c>
    </row>
    <row r="5" spans="1:6" x14ac:dyDescent="0.2">
      <c r="A5" s="304" t="s">
        <v>10</v>
      </c>
      <c r="B5" s="304" t="s">
        <v>240</v>
      </c>
      <c r="C5" s="305" t="s">
        <v>0</v>
      </c>
      <c r="D5" s="304" t="s">
        <v>1</v>
      </c>
      <c r="E5" s="304" t="s">
        <v>2</v>
      </c>
      <c r="F5" s="304"/>
    </row>
    <row r="6" spans="1:6" x14ac:dyDescent="0.2">
      <c r="A6" s="304"/>
      <c r="B6" s="304"/>
      <c r="C6" s="304"/>
      <c r="D6" s="304"/>
      <c r="E6" s="304" t="s">
        <v>3</v>
      </c>
      <c r="F6" s="306" t="s">
        <v>4</v>
      </c>
    </row>
    <row r="7" spans="1:6" ht="22.5" customHeight="1" x14ac:dyDescent="0.2">
      <c r="A7" s="304"/>
      <c r="B7" s="304"/>
      <c r="C7" s="304"/>
      <c r="D7" s="304"/>
      <c r="E7" s="304"/>
      <c r="F7" s="304"/>
    </row>
    <row r="8" spans="1:6" x14ac:dyDescent="0.2">
      <c r="A8" s="307">
        <v>1</v>
      </c>
      <c r="B8" s="307">
        <v>2</v>
      </c>
      <c r="C8" s="308">
        <v>3</v>
      </c>
      <c r="D8" s="307">
        <v>4</v>
      </c>
      <c r="E8" s="307">
        <v>5</v>
      </c>
      <c r="F8" s="307">
        <v>6</v>
      </c>
    </row>
    <row r="9" spans="1:6" ht="33" customHeight="1" x14ac:dyDescent="0.2">
      <c r="A9" s="101">
        <v>10000000</v>
      </c>
      <c r="B9" s="102" t="s">
        <v>241</v>
      </c>
      <c r="C9" s="103">
        <f>C10</f>
        <v>9698491</v>
      </c>
      <c r="D9" s="309">
        <f>D10</f>
        <v>9698491</v>
      </c>
      <c r="E9" s="309"/>
      <c r="F9" s="309"/>
    </row>
    <row r="10" spans="1:6" ht="42" customHeight="1" x14ac:dyDescent="0.2">
      <c r="A10" s="101">
        <v>11000000</v>
      </c>
      <c r="B10" s="102" t="s">
        <v>242</v>
      </c>
      <c r="C10" s="310">
        <f>C11</f>
        <v>9698491</v>
      </c>
      <c r="D10" s="309">
        <f>D11</f>
        <v>9698491</v>
      </c>
      <c r="E10" s="309"/>
      <c r="F10" s="309"/>
    </row>
    <row r="11" spans="1:6" ht="39.75" customHeight="1" x14ac:dyDescent="0.2">
      <c r="A11" s="101">
        <v>11010000</v>
      </c>
      <c r="B11" s="102" t="s">
        <v>243</v>
      </c>
      <c r="C11" s="310">
        <f>C12+C13+C14+C15</f>
        <v>9698491</v>
      </c>
      <c r="D11" s="309">
        <f>D12+D13+D14+D15</f>
        <v>9698491</v>
      </c>
      <c r="E11" s="309"/>
      <c r="F11" s="309"/>
    </row>
    <row r="12" spans="1:6" ht="48.75" customHeight="1" x14ac:dyDescent="0.2">
      <c r="A12" s="105">
        <v>11010100</v>
      </c>
      <c r="B12" s="106" t="s">
        <v>244</v>
      </c>
      <c r="C12" s="311">
        <v>9698491</v>
      </c>
      <c r="D12" s="312">
        <v>9698491</v>
      </c>
      <c r="E12" s="312"/>
      <c r="F12" s="312"/>
    </row>
    <row r="13" spans="1:6" ht="89.25" customHeight="1" x14ac:dyDescent="0.2">
      <c r="A13" s="105">
        <v>11010200</v>
      </c>
      <c r="B13" s="106" t="s">
        <v>245</v>
      </c>
      <c r="C13" s="311">
        <v>-200000</v>
      </c>
      <c r="D13" s="312">
        <v>-200000</v>
      </c>
      <c r="E13" s="312"/>
      <c r="F13" s="312"/>
    </row>
    <row r="14" spans="1:6" ht="50.25" customHeight="1" x14ac:dyDescent="0.2">
      <c r="A14" s="105">
        <v>11010400</v>
      </c>
      <c r="B14" s="106" t="s">
        <v>246</v>
      </c>
      <c r="C14" s="310"/>
      <c r="D14" s="310"/>
      <c r="E14" s="310"/>
      <c r="F14" s="310"/>
    </row>
    <row r="15" spans="1:6" ht="54" customHeight="1" x14ac:dyDescent="0.2">
      <c r="A15" s="105">
        <v>11010500</v>
      </c>
      <c r="B15" s="106" t="s">
        <v>247</v>
      </c>
      <c r="C15" s="310">
        <v>200000</v>
      </c>
      <c r="D15" s="309">
        <v>200000</v>
      </c>
      <c r="E15" s="309"/>
      <c r="F15" s="309"/>
    </row>
    <row r="16" spans="1:6" x14ac:dyDescent="0.2">
      <c r="A16" s="313"/>
      <c r="B16" s="314"/>
      <c r="C16" s="310"/>
      <c r="D16" s="309"/>
      <c r="E16" s="312"/>
      <c r="F16" s="312"/>
    </row>
    <row r="17" spans="1:6" x14ac:dyDescent="0.2">
      <c r="A17" s="315"/>
      <c r="B17" s="316"/>
      <c r="C17" s="311"/>
      <c r="D17" s="312"/>
      <c r="E17" s="312"/>
      <c r="F17" s="312"/>
    </row>
    <row r="18" spans="1:6" x14ac:dyDescent="0.2">
      <c r="A18" s="315"/>
      <c r="B18" s="317"/>
      <c r="C18" s="311"/>
      <c r="D18" s="312"/>
      <c r="E18" s="312"/>
      <c r="F18" s="312"/>
    </row>
    <row r="19" spans="1:6" x14ac:dyDescent="0.2">
      <c r="A19" s="315"/>
      <c r="B19" s="316"/>
      <c r="C19" s="311"/>
      <c r="D19" s="312"/>
      <c r="E19" s="312"/>
      <c r="F19" s="312"/>
    </row>
    <row r="20" spans="1:6" ht="25.5" x14ac:dyDescent="0.2">
      <c r="A20" s="318" t="s">
        <v>5</v>
      </c>
      <c r="B20" s="319" t="s">
        <v>309</v>
      </c>
      <c r="C20" s="310">
        <f>D20+E20</f>
        <v>9698491</v>
      </c>
      <c r="D20" s="310">
        <f>D9</f>
        <v>9698491</v>
      </c>
      <c r="E20" s="310">
        <f>E14+E15</f>
        <v>0</v>
      </c>
      <c r="F20" s="310">
        <v>0</v>
      </c>
    </row>
  </sheetData>
  <mergeCells count="10">
    <mergeCell ref="A1:F1"/>
    <mergeCell ref="A2:F2"/>
    <mergeCell ref="B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topLeftCell="A7" zoomScaleNormal="100" zoomScalePageLayoutView="85" workbookViewId="0">
      <pane xSplit="5" ySplit="5" topLeftCell="F45" activePane="bottomRight" state="frozen"/>
      <selection activeCell="A7" sqref="A7"/>
      <selection pane="topRight" activeCell="F7" sqref="F7"/>
      <selection pane="bottomLeft" activeCell="A12" sqref="A12"/>
      <selection pane="bottomRight" activeCell="E61" sqref="E61:P62"/>
    </sheetView>
  </sheetViews>
  <sheetFormatPr defaultRowHeight="12.75" x14ac:dyDescent="0.2"/>
  <cols>
    <col min="1" max="3" width="10.42578125" style="320" customWidth="1"/>
    <col min="4" max="4" width="50.7109375" style="320" customWidth="1"/>
    <col min="5" max="5" width="15" style="320" customWidth="1"/>
    <col min="6" max="6" width="13.85546875" style="320" customWidth="1"/>
    <col min="7" max="7" width="14.7109375" style="320" customWidth="1"/>
    <col min="8" max="8" width="14" style="320" customWidth="1"/>
    <col min="9" max="9" width="11.85546875" style="320" customWidth="1"/>
    <col min="10" max="10" width="13" style="320" customWidth="1"/>
    <col min="11" max="11" width="14" style="320" customWidth="1"/>
    <col min="12" max="12" width="11.85546875" style="320" customWidth="1"/>
    <col min="13" max="13" width="10.7109375" style="320" customWidth="1"/>
    <col min="14" max="14" width="11.85546875" style="320" customWidth="1"/>
    <col min="15" max="15" width="13" style="320" customWidth="1"/>
    <col min="16" max="16" width="14.42578125" style="320" customWidth="1"/>
    <col min="17" max="17" width="13.7109375" style="320" customWidth="1"/>
    <col min="18" max="16384" width="9.140625" style="320"/>
  </cols>
  <sheetData>
    <row r="1" spans="1:20" x14ac:dyDescent="0.2">
      <c r="L1" s="321" t="s">
        <v>322</v>
      </c>
    </row>
    <row r="2" spans="1:20" x14ac:dyDescent="0.2">
      <c r="L2" s="322"/>
      <c r="M2" s="322"/>
      <c r="N2" s="322"/>
      <c r="O2" s="322"/>
      <c r="P2" s="322"/>
    </row>
    <row r="3" spans="1:20" x14ac:dyDescent="0.2">
      <c r="A3" s="323" t="s">
        <v>323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</row>
    <row r="4" spans="1:20" x14ac:dyDescent="0.2">
      <c r="A4" s="323" t="s">
        <v>324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</row>
    <row r="5" spans="1:20" x14ac:dyDescent="0.2">
      <c r="A5" s="323" t="s">
        <v>325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5"/>
      <c r="R5" s="325"/>
      <c r="S5" s="325"/>
      <c r="T5" s="325"/>
    </row>
    <row r="6" spans="1:20" x14ac:dyDescent="0.2">
      <c r="A6" s="326" t="s">
        <v>7</v>
      </c>
      <c r="B6" s="327"/>
      <c r="C6" s="327"/>
      <c r="D6" s="323" t="s">
        <v>326</v>
      </c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7"/>
      <c r="P6" s="327"/>
    </row>
    <row r="7" spans="1:20" x14ac:dyDescent="0.2">
      <c r="A7" s="328" t="s">
        <v>16</v>
      </c>
      <c r="P7" s="329" t="s">
        <v>17</v>
      </c>
    </row>
    <row r="8" spans="1:20" x14ac:dyDescent="0.2">
      <c r="A8" s="330" t="s">
        <v>18</v>
      </c>
      <c r="B8" s="330" t="s">
        <v>19</v>
      </c>
      <c r="C8" s="330" t="s">
        <v>20</v>
      </c>
      <c r="D8" s="331" t="s">
        <v>21</v>
      </c>
      <c r="E8" s="331" t="s">
        <v>1</v>
      </c>
      <c r="F8" s="331"/>
      <c r="G8" s="331"/>
      <c r="H8" s="331"/>
      <c r="I8" s="331"/>
      <c r="J8" s="331" t="s">
        <v>2</v>
      </c>
      <c r="K8" s="331"/>
      <c r="L8" s="331"/>
      <c r="M8" s="331"/>
      <c r="N8" s="331"/>
      <c r="O8" s="331"/>
      <c r="P8" s="332" t="s">
        <v>22</v>
      </c>
    </row>
    <row r="9" spans="1:20" x14ac:dyDescent="0.2">
      <c r="A9" s="331"/>
      <c r="B9" s="331"/>
      <c r="C9" s="331"/>
      <c r="D9" s="331"/>
      <c r="E9" s="332" t="s">
        <v>3</v>
      </c>
      <c r="F9" s="331" t="s">
        <v>23</v>
      </c>
      <c r="G9" s="331" t="s">
        <v>24</v>
      </c>
      <c r="H9" s="331"/>
      <c r="I9" s="331" t="s">
        <v>25</v>
      </c>
      <c r="J9" s="332" t="s">
        <v>3</v>
      </c>
      <c r="K9" s="331" t="s">
        <v>4</v>
      </c>
      <c r="L9" s="331" t="s">
        <v>23</v>
      </c>
      <c r="M9" s="331" t="s">
        <v>24</v>
      </c>
      <c r="N9" s="331"/>
      <c r="O9" s="331" t="s">
        <v>25</v>
      </c>
      <c r="P9" s="331"/>
    </row>
    <row r="10" spans="1:20" x14ac:dyDescent="0.2">
      <c r="A10" s="331"/>
      <c r="B10" s="331"/>
      <c r="C10" s="331"/>
      <c r="D10" s="331"/>
      <c r="E10" s="331"/>
      <c r="F10" s="331"/>
      <c r="G10" s="331" t="s">
        <v>26</v>
      </c>
      <c r="H10" s="331" t="s">
        <v>27</v>
      </c>
      <c r="I10" s="331"/>
      <c r="J10" s="331"/>
      <c r="K10" s="331"/>
      <c r="L10" s="331"/>
      <c r="M10" s="331" t="s">
        <v>26</v>
      </c>
      <c r="N10" s="331" t="s">
        <v>27</v>
      </c>
      <c r="O10" s="331"/>
      <c r="P10" s="331"/>
    </row>
    <row r="11" spans="1:20" ht="44.25" customHeight="1" x14ac:dyDescent="0.2">
      <c r="A11" s="331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3"/>
    </row>
    <row r="12" spans="1:20" x14ac:dyDescent="0.2">
      <c r="A12" s="334">
        <v>1</v>
      </c>
      <c r="B12" s="334">
        <v>2</v>
      </c>
      <c r="C12" s="334">
        <v>3</v>
      </c>
      <c r="D12" s="334">
        <v>4</v>
      </c>
      <c r="E12" s="335">
        <v>5</v>
      </c>
      <c r="F12" s="334">
        <v>6</v>
      </c>
      <c r="G12" s="334"/>
      <c r="H12" s="334">
        <v>8</v>
      </c>
      <c r="I12" s="334">
        <v>9</v>
      </c>
      <c r="J12" s="335">
        <v>10</v>
      </c>
      <c r="K12" s="334">
        <v>11</v>
      </c>
      <c r="L12" s="334">
        <v>12</v>
      </c>
      <c r="M12" s="334">
        <v>13</v>
      </c>
      <c r="N12" s="334">
        <v>14</v>
      </c>
      <c r="O12" s="334">
        <v>15</v>
      </c>
      <c r="P12" s="335">
        <v>16</v>
      </c>
    </row>
    <row r="13" spans="1:20" ht="24" customHeight="1" x14ac:dyDescent="0.2">
      <c r="A13" s="336" t="s">
        <v>28</v>
      </c>
      <c r="B13" s="337"/>
      <c r="C13" s="338"/>
      <c r="D13" s="339" t="s">
        <v>29</v>
      </c>
      <c r="E13" s="340">
        <f>E14</f>
        <v>890000</v>
      </c>
      <c r="F13" s="341">
        <f>F14</f>
        <v>890000</v>
      </c>
      <c r="G13" s="341">
        <f>G14</f>
        <v>400000</v>
      </c>
      <c r="H13" s="341">
        <f>H14</f>
        <v>290000</v>
      </c>
      <c r="I13" s="341"/>
      <c r="J13" s="340">
        <f>J14</f>
        <v>0</v>
      </c>
      <c r="K13" s="341">
        <f t="shared" ref="K13:O13" si="0">K14</f>
        <v>0</v>
      </c>
      <c r="L13" s="341">
        <f t="shared" si="0"/>
        <v>0</v>
      </c>
      <c r="M13" s="341">
        <f t="shared" si="0"/>
        <v>0</v>
      </c>
      <c r="N13" s="341">
        <f t="shared" si="0"/>
        <v>0</v>
      </c>
      <c r="O13" s="341">
        <f t="shared" si="0"/>
        <v>0</v>
      </c>
      <c r="P13" s="340">
        <f t="shared" ref="P13" si="1">E13+J13</f>
        <v>890000</v>
      </c>
    </row>
    <row r="14" spans="1:20" ht="63.75" x14ac:dyDescent="0.2">
      <c r="A14" s="342" t="s">
        <v>30</v>
      </c>
      <c r="B14" s="343"/>
      <c r="C14" s="344"/>
      <c r="D14" s="345" t="s">
        <v>31</v>
      </c>
      <c r="E14" s="346">
        <f t="shared" ref="E14:P14" si="2">E15+E16</f>
        <v>890000</v>
      </c>
      <c r="F14" s="346">
        <f t="shared" si="2"/>
        <v>890000</v>
      </c>
      <c r="G14" s="346">
        <f t="shared" si="2"/>
        <v>400000</v>
      </c>
      <c r="H14" s="346">
        <f t="shared" si="2"/>
        <v>290000</v>
      </c>
      <c r="I14" s="346">
        <f t="shared" si="2"/>
        <v>0</v>
      </c>
      <c r="J14" s="346">
        <f t="shared" si="2"/>
        <v>0</v>
      </c>
      <c r="K14" s="346">
        <f t="shared" si="2"/>
        <v>0</v>
      </c>
      <c r="L14" s="346">
        <f t="shared" si="2"/>
        <v>0</v>
      </c>
      <c r="M14" s="346">
        <f t="shared" si="2"/>
        <v>0</v>
      </c>
      <c r="N14" s="346">
        <f t="shared" si="2"/>
        <v>0</v>
      </c>
      <c r="O14" s="346">
        <f t="shared" si="2"/>
        <v>0</v>
      </c>
      <c r="P14" s="346">
        <f t="shared" si="2"/>
        <v>890000</v>
      </c>
    </row>
    <row r="15" spans="1:20" ht="51" x14ac:dyDescent="0.2">
      <c r="A15" s="347" t="s">
        <v>32</v>
      </c>
      <c r="B15" s="347" t="s">
        <v>33</v>
      </c>
      <c r="C15" s="348" t="s">
        <v>34</v>
      </c>
      <c r="D15" s="349" t="s">
        <v>35</v>
      </c>
      <c r="E15" s="350">
        <v>640000</v>
      </c>
      <c r="F15" s="351">
        <v>640000</v>
      </c>
      <c r="G15" s="352">
        <v>400000</v>
      </c>
      <c r="H15" s="351">
        <v>40000</v>
      </c>
      <c r="I15" s="352"/>
      <c r="J15" s="353">
        <v>0</v>
      </c>
      <c r="K15" s="352">
        <v>0</v>
      </c>
      <c r="L15" s="352"/>
      <c r="M15" s="352"/>
      <c r="N15" s="352"/>
      <c r="O15" s="352">
        <v>0</v>
      </c>
      <c r="P15" s="350">
        <f>E15+J15</f>
        <v>640000</v>
      </c>
    </row>
    <row r="16" spans="1:20" ht="31.5" customHeight="1" x14ac:dyDescent="0.2">
      <c r="A16" s="354" t="s">
        <v>58</v>
      </c>
      <c r="B16" s="355">
        <v>8110</v>
      </c>
      <c r="C16" s="356" t="s">
        <v>59</v>
      </c>
      <c r="D16" s="357" t="s">
        <v>60</v>
      </c>
      <c r="E16" s="350">
        <v>250000</v>
      </c>
      <c r="F16" s="358">
        <v>250000</v>
      </c>
      <c r="G16" s="341"/>
      <c r="H16" s="358">
        <v>250000</v>
      </c>
      <c r="I16" s="341"/>
      <c r="J16" s="359"/>
      <c r="K16" s="358"/>
      <c r="L16" s="341"/>
      <c r="M16" s="341"/>
      <c r="N16" s="341"/>
      <c r="O16" s="341"/>
      <c r="P16" s="359">
        <f>E16+J16</f>
        <v>250000</v>
      </c>
    </row>
    <row r="17" spans="1:19" ht="42" customHeight="1" x14ac:dyDescent="0.2">
      <c r="A17" s="354"/>
      <c r="B17" s="355"/>
      <c r="C17" s="356"/>
      <c r="D17" s="357" t="s">
        <v>327</v>
      </c>
      <c r="E17" s="359">
        <v>250000</v>
      </c>
      <c r="F17" s="358">
        <v>250000</v>
      </c>
      <c r="G17" s="341"/>
      <c r="H17" s="358">
        <v>250000</v>
      </c>
      <c r="I17" s="341"/>
      <c r="J17" s="359"/>
      <c r="K17" s="358"/>
      <c r="L17" s="341"/>
      <c r="M17" s="341"/>
      <c r="N17" s="341"/>
      <c r="O17" s="341"/>
      <c r="P17" s="359">
        <v>250000</v>
      </c>
      <c r="Q17" s="360"/>
    </row>
    <row r="18" spans="1:19" ht="16.5" customHeight="1" x14ac:dyDescent="0.2">
      <c r="A18" s="342" t="s">
        <v>64</v>
      </c>
      <c r="B18" s="361"/>
      <c r="C18" s="362"/>
      <c r="D18" s="363" t="s">
        <v>65</v>
      </c>
      <c r="E18" s="364">
        <f>E19</f>
        <v>6817150</v>
      </c>
      <c r="F18" s="364">
        <f t="shared" ref="F18:O18" si="3">F19</f>
        <v>5672000</v>
      </c>
      <c r="G18" s="364">
        <f t="shared" si="3"/>
        <v>1313600</v>
      </c>
      <c r="H18" s="364">
        <f t="shared" si="3"/>
        <v>4069400</v>
      </c>
      <c r="I18" s="364">
        <f t="shared" si="3"/>
        <v>0</v>
      </c>
      <c r="J18" s="364">
        <f t="shared" si="3"/>
        <v>0</v>
      </c>
      <c r="K18" s="364">
        <f t="shared" si="3"/>
        <v>0</v>
      </c>
      <c r="L18" s="364">
        <f t="shared" si="3"/>
        <v>0</v>
      </c>
      <c r="M18" s="364">
        <f t="shared" si="3"/>
        <v>0</v>
      </c>
      <c r="N18" s="364">
        <f t="shared" si="3"/>
        <v>0</v>
      </c>
      <c r="O18" s="364">
        <f t="shared" si="3"/>
        <v>0</v>
      </c>
      <c r="P18" s="346">
        <f t="shared" ref="P18:P19" si="4">E18+J18</f>
        <v>6817150</v>
      </c>
      <c r="Q18" s="365"/>
    </row>
    <row r="19" spans="1:19" ht="23.25" customHeight="1" x14ac:dyDescent="0.2">
      <c r="A19" s="336" t="s">
        <v>66</v>
      </c>
      <c r="B19" s="355"/>
      <c r="C19" s="356"/>
      <c r="D19" s="339" t="s">
        <v>67</v>
      </c>
      <c r="E19" s="366">
        <f>E20+E21+E22+E23+E24+E25+E26+E27+E29+E30</f>
        <v>6817150</v>
      </c>
      <c r="F19" s="367">
        <v>5672000</v>
      </c>
      <c r="G19" s="367">
        <v>1313600</v>
      </c>
      <c r="H19" s="367">
        <v>4069400</v>
      </c>
      <c r="I19" s="368"/>
      <c r="J19" s="369"/>
      <c r="K19" s="368"/>
      <c r="L19" s="368"/>
      <c r="M19" s="368"/>
      <c r="N19" s="368"/>
      <c r="O19" s="367"/>
      <c r="P19" s="369">
        <f t="shared" si="4"/>
        <v>6817150</v>
      </c>
      <c r="Q19" s="370"/>
    </row>
    <row r="20" spans="1:19" ht="37.5" customHeight="1" x14ac:dyDescent="0.2">
      <c r="A20" s="354" t="s">
        <v>68</v>
      </c>
      <c r="B20" s="371" t="s">
        <v>69</v>
      </c>
      <c r="C20" s="372" t="s">
        <v>34</v>
      </c>
      <c r="D20" s="373" t="s">
        <v>70</v>
      </c>
      <c r="E20" s="366">
        <f>F20</f>
        <v>370000</v>
      </c>
      <c r="F20" s="367">
        <v>370000</v>
      </c>
      <c r="G20" s="367">
        <v>300000</v>
      </c>
      <c r="H20" s="367"/>
      <c r="I20" s="368"/>
      <c r="J20" s="369"/>
      <c r="K20" s="368"/>
      <c r="L20" s="368"/>
      <c r="M20" s="368"/>
      <c r="N20" s="368"/>
      <c r="O20" s="374"/>
      <c r="P20" s="369">
        <f>E20+J20</f>
        <v>370000</v>
      </c>
      <c r="Q20" s="375"/>
      <c r="R20" s="376"/>
      <c r="S20" s="377"/>
    </row>
    <row r="21" spans="1:19" ht="16.5" customHeight="1" x14ac:dyDescent="0.2">
      <c r="A21" s="354" t="s">
        <v>71</v>
      </c>
      <c r="B21" s="371" t="s">
        <v>72</v>
      </c>
      <c r="C21" s="372" t="s">
        <v>73</v>
      </c>
      <c r="D21" s="373" t="s">
        <v>74</v>
      </c>
      <c r="E21" s="366">
        <f>F21</f>
        <v>-430600</v>
      </c>
      <c r="F21" s="367">
        <v>-430600</v>
      </c>
      <c r="G21" s="367">
        <v>-662000</v>
      </c>
      <c r="H21" s="367">
        <v>260000</v>
      </c>
      <c r="I21" s="368"/>
      <c r="J21" s="369"/>
      <c r="K21" s="368"/>
      <c r="L21" s="368"/>
      <c r="M21" s="368"/>
      <c r="N21" s="368"/>
      <c r="O21" s="374"/>
      <c r="P21" s="369">
        <f>E21+J21</f>
        <v>-430600</v>
      </c>
      <c r="Q21" s="365"/>
    </row>
    <row r="22" spans="1:19" ht="27.75" customHeight="1" x14ac:dyDescent="0.2">
      <c r="A22" s="347" t="s">
        <v>75</v>
      </c>
      <c r="B22" s="347" t="s">
        <v>76</v>
      </c>
      <c r="C22" s="348" t="s">
        <v>77</v>
      </c>
      <c r="D22" s="349" t="s">
        <v>78</v>
      </c>
      <c r="E22" s="366">
        <f>F22</f>
        <v>6499350</v>
      </c>
      <c r="F22" s="367">
        <v>6499350</v>
      </c>
      <c r="G22" s="367">
        <v>1675600</v>
      </c>
      <c r="H22" s="367">
        <v>3833900</v>
      </c>
      <c r="I22" s="368"/>
      <c r="J22" s="369"/>
      <c r="K22" s="368"/>
      <c r="L22" s="368"/>
      <c r="M22" s="368"/>
      <c r="N22" s="368"/>
      <c r="O22" s="367"/>
      <c r="P22" s="378">
        <f>F22+J22</f>
        <v>6499350</v>
      </c>
      <c r="Q22" s="365"/>
    </row>
    <row r="23" spans="1:19" ht="27.75" customHeight="1" x14ac:dyDescent="0.2">
      <c r="A23" s="379" t="s">
        <v>328</v>
      </c>
      <c r="B23" s="347">
        <v>1061</v>
      </c>
      <c r="C23" s="380" t="s">
        <v>77</v>
      </c>
      <c r="D23" s="349" t="s">
        <v>78</v>
      </c>
      <c r="E23" s="366"/>
      <c r="F23" s="367"/>
      <c r="G23" s="367"/>
      <c r="H23" s="367"/>
      <c r="I23" s="368"/>
      <c r="J23" s="369"/>
      <c r="K23" s="368"/>
      <c r="L23" s="368"/>
      <c r="M23" s="368"/>
      <c r="N23" s="368"/>
      <c r="O23" s="374"/>
      <c r="P23" s="378"/>
      <c r="Q23" s="365"/>
    </row>
    <row r="24" spans="1:19" ht="33.75" customHeight="1" x14ac:dyDescent="0.2">
      <c r="A24" s="347" t="s">
        <v>81</v>
      </c>
      <c r="B24" s="347" t="s">
        <v>45</v>
      </c>
      <c r="C24" s="348" t="s">
        <v>82</v>
      </c>
      <c r="D24" s="349" t="s">
        <v>83</v>
      </c>
      <c r="E24" s="366"/>
      <c r="F24" s="367"/>
      <c r="G24" s="367"/>
      <c r="H24" s="367"/>
      <c r="I24" s="368"/>
      <c r="J24" s="369"/>
      <c r="K24" s="368"/>
      <c r="L24" s="368"/>
      <c r="M24" s="368"/>
      <c r="N24" s="368"/>
      <c r="O24" s="374"/>
      <c r="P24" s="378"/>
      <c r="Q24" s="365"/>
    </row>
    <row r="25" spans="1:19" ht="21" customHeight="1" x14ac:dyDescent="0.2">
      <c r="A25" s="347" t="s">
        <v>84</v>
      </c>
      <c r="B25" s="347" t="s">
        <v>85</v>
      </c>
      <c r="C25" s="348" t="s">
        <v>82</v>
      </c>
      <c r="D25" s="349" t="s">
        <v>86</v>
      </c>
      <c r="E25" s="366">
        <v>367400</v>
      </c>
      <c r="F25" s="367">
        <v>367400</v>
      </c>
      <c r="G25" s="367"/>
      <c r="H25" s="367">
        <v>367400</v>
      </c>
      <c r="I25" s="368"/>
      <c r="J25" s="369"/>
      <c r="K25" s="368"/>
      <c r="L25" s="368"/>
      <c r="M25" s="368"/>
      <c r="N25" s="368"/>
      <c r="O25" s="381"/>
      <c r="P25" s="369">
        <f>E25+J25</f>
        <v>367400</v>
      </c>
      <c r="Q25" s="382"/>
    </row>
    <row r="26" spans="1:19" ht="25.5" customHeight="1" x14ac:dyDescent="0.2">
      <c r="A26" s="379" t="s">
        <v>329</v>
      </c>
      <c r="B26" s="379" t="s">
        <v>330</v>
      </c>
      <c r="C26" s="379" t="s">
        <v>330</v>
      </c>
      <c r="D26" s="383" t="s">
        <v>331</v>
      </c>
      <c r="E26" s="366"/>
      <c r="F26" s="367"/>
      <c r="G26" s="367"/>
      <c r="H26" s="367"/>
      <c r="I26" s="368"/>
      <c r="J26" s="369"/>
      <c r="K26" s="368"/>
      <c r="L26" s="368"/>
      <c r="M26" s="368"/>
      <c r="N26" s="368"/>
      <c r="O26" s="381"/>
      <c r="P26" s="384"/>
      <c r="Q26" s="382"/>
    </row>
    <row r="27" spans="1:19" ht="27.75" customHeight="1" x14ac:dyDescent="0.2">
      <c r="A27" s="347" t="s">
        <v>91</v>
      </c>
      <c r="B27" s="347" t="s">
        <v>92</v>
      </c>
      <c r="C27" s="347" t="s">
        <v>92</v>
      </c>
      <c r="D27" s="349" t="s">
        <v>93</v>
      </c>
      <c r="E27" s="366"/>
      <c r="F27" s="367"/>
      <c r="G27" s="367"/>
      <c r="H27" s="367"/>
      <c r="I27" s="368"/>
      <c r="J27" s="369"/>
      <c r="K27" s="368"/>
      <c r="L27" s="368"/>
      <c r="M27" s="368"/>
      <c r="N27" s="368"/>
      <c r="O27" s="381"/>
      <c r="P27" s="384"/>
      <c r="Q27" s="382"/>
      <c r="R27" s="385"/>
    </row>
    <row r="28" spans="1:19" ht="20.25" customHeight="1" x14ac:dyDescent="0.2">
      <c r="A28" s="16" t="s">
        <v>218</v>
      </c>
      <c r="B28" s="347">
        <v>7321</v>
      </c>
      <c r="C28" s="6" t="s">
        <v>128</v>
      </c>
      <c r="D28" s="17" t="s">
        <v>219</v>
      </c>
      <c r="E28" s="366"/>
      <c r="F28" s="367"/>
      <c r="G28" s="367"/>
      <c r="H28" s="367"/>
      <c r="I28" s="368"/>
      <c r="J28" s="369"/>
      <c r="K28" s="368"/>
      <c r="L28" s="368"/>
      <c r="M28" s="368"/>
      <c r="N28" s="368"/>
      <c r="O28" s="386"/>
      <c r="P28" s="384">
        <f>E28+J28</f>
        <v>0</v>
      </c>
      <c r="Q28" s="382"/>
      <c r="R28" s="385"/>
    </row>
    <row r="29" spans="1:19" ht="16.5" customHeight="1" x14ac:dyDescent="0.2">
      <c r="A29" s="347" t="s">
        <v>97</v>
      </c>
      <c r="B29" s="347" t="s">
        <v>98</v>
      </c>
      <c r="C29" s="348" t="s">
        <v>99</v>
      </c>
      <c r="D29" s="349" t="s">
        <v>100</v>
      </c>
      <c r="E29" s="366">
        <f>F29</f>
        <v>11000</v>
      </c>
      <c r="F29" s="367">
        <v>11000</v>
      </c>
      <c r="G29" s="367"/>
      <c r="H29" s="367"/>
      <c r="I29" s="368"/>
      <c r="J29" s="369"/>
      <c r="K29" s="368"/>
      <c r="L29" s="368"/>
      <c r="M29" s="368"/>
      <c r="N29" s="368"/>
      <c r="O29" s="381"/>
      <c r="P29" s="384">
        <f t="shared" ref="P29:P38" si="5">E29+J29</f>
        <v>11000</v>
      </c>
      <c r="Q29" s="382"/>
    </row>
    <row r="30" spans="1:19" ht="27" customHeight="1" x14ac:dyDescent="0.2">
      <c r="A30" s="347" t="s">
        <v>101</v>
      </c>
      <c r="B30" s="347" t="s">
        <v>102</v>
      </c>
      <c r="C30" s="348" t="s">
        <v>103</v>
      </c>
      <c r="D30" s="349" t="s">
        <v>104</v>
      </c>
      <c r="E30" s="366"/>
      <c r="F30" s="367"/>
      <c r="G30" s="367"/>
      <c r="H30" s="367"/>
      <c r="I30" s="368"/>
      <c r="J30" s="369"/>
      <c r="K30" s="368"/>
      <c r="L30" s="368"/>
      <c r="M30" s="368"/>
      <c r="N30" s="368"/>
      <c r="O30" s="381"/>
      <c r="P30" s="384">
        <f t="shared" si="5"/>
        <v>0</v>
      </c>
      <c r="Q30" s="382"/>
    </row>
    <row r="31" spans="1:19" ht="27" customHeight="1" x14ac:dyDescent="0.2">
      <c r="A31" s="387" t="s">
        <v>105</v>
      </c>
      <c r="B31" s="387" t="s">
        <v>105</v>
      </c>
      <c r="C31" s="388"/>
      <c r="D31" s="389" t="s">
        <v>106</v>
      </c>
      <c r="E31" s="364">
        <f>E32+E34+E35+E36+E37+E39+E40+E33</f>
        <v>539300</v>
      </c>
      <c r="F31" s="364">
        <f>F32+F34+F35+F36+F37+F39+F40+F33</f>
        <v>539300</v>
      </c>
      <c r="G31" s="364">
        <f t="shared" ref="G31:N31" si="6">G32+G34+G35+G36+G37+G39+G40</f>
        <v>73300</v>
      </c>
      <c r="H31" s="364">
        <f t="shared" si="6"/>
        <v>24300</v>
      </c>
      <c r="I31" s="364">
        <f t="shared" si="6"/>
        <v>0</v>
      </c>
      <c r="J31" s="364">
        <f>J32+J34+J35+J36+J37+J39+J40+J33</f>
        <v>675000</v>
      </c>
      <c r="K31" s="364">
        <f>K32+K34+K35+K36+K37+K39+K40+K33</f>
        <v>675000</v>
      </c>
      <c r="L31" s="364">
        <f>L32+L34+L35+L36+L37+L39+L40+L33</f>
        <v>0</v>
      </c>
      <c r="M31" s="364">
        <f t="shared" si="6"/>
        <v>0</v>
      </c>
      <c r="N31" s="364">
        <f t="shared" si="6"/>
        <v>0</v>
      </c>
      <c r="O31" s="364">
        <f>O32+O34+O35+O36+O37+O39+O40+O33</f>
        <v>800000</v>
      </c>
      <c r="P31" s="390">
        <f t="shared" si="5"/>
        <v>1214300</v>
      </c>
      <c r="Q31" s="391"/>
    </row>
    <row r="32" spans="1:19" ht="27" customHeight="1" x14ac:dyDescent="0.2">
      <c r="A32" s="392" t="s">
        <v>107</v>
      </c>
      <c r="B32" s="392" t="s">
        <v>69</v>
      </c>
      <c r="C32" s="393" t="s">
        <v>34</v>
      </c>
      <c r="D32" s="394" t="s">
        <v>70</v>
      </c>
      <c r="E32" s="395">
        <v>44300</v>
      </c>
      <c r="F32" s="396">
        <v>44300</v>
      </c>
      <c r="G32" s="396">
        <v>16000</v>
      </c>
      <c r="H32" s="396">
        <v>24300</v>
      </c>
      <c r="I32" s="396"/>
      <c r="J32" s="395"/>
      <c r="K32" s="396"/>
      <c r="L32" s="396"/>
      <c r="M32" s="396"/>
      <c r="N32" s="396"/>
      <c r="O32" s="397"/>
      <c r="P32" s="398">
        <f t="shared" si="5"/>
        <v>44300</v>
      </c>
      <c r="Q32" s="391"/>
    </row>
    <row r="33" spans="1:17" ht="27" customHeight="1" x14ac:dyDescent="0.2">
      <c r="A33" s="399" t="s">
        <v>109</v>
      </c>
      <c r="B33" s="392">
        <v>2111</v>
      </c>
      <c r="C33" s="400" t="s">
        <v>42</v>
      </c>
      <c r="D33" s="401" t="s">
        <v>43</v>
      </c>
      <c r="E33" s="395">
        <v>125000</v>
      </c>
      <c r="F33" s="396">
        <v>125000</v>
      </c>
      <c r="G33" s="396"/>
      <c r="H33" s="396"/>
      <c r="I33" s="396"/>
      <c r="J33" s="395">
        <v>-125000</v>
      </c>
      <c r="K33" s="396">
        <v>-125000</v>
      </c>
      <c r="L33" s="396">
        <v>0</v>
      </c>
      <c r="M33" s="396"/>
      <c r="N33" s="396"/>
      <c r="O33" s="397"/>
      <c r="P33" s="398"/>
      <c r="Q33" s="391"/>
    </row>
    <row r="34" spans="1:17" ht="27" customHeight="1" x14ac:dyDescent="0.2">
      <c r="A34" s="392" t="s">
        <v>108</v>
      </c>
      <c r="B34" s="392" t="s">
        <v>39</v>
      </c>
      <c r="C34" s="393" t="s">
        <v>40</v>
      </c>
      <c r="D34" s="394" t="s">
        <v>41</v>
      </c>
      <c r="E34" s="395">
        <v>300000</v>
      </c>
      <c r="F34" s="396">
        <v>300000</v>
      </c>
      <c r="G34" s="396"/>
      <c r="H34" s="396"/>
      <c r="I34" s="396"/>
      <c r="J34" s="395">
        <f>K34</f>
        <v>800000</v>
      </c>
      <c r="K34" s="396">
        <v>800000</v>
      </c>
      <c r="L34" s="396">
        <v>0</v>
      </c>
      <c r="M34" s="396"/>
      <c r="N34" s="396"/>
      <c r="O34" s="397">
        <v>800000</v>
      </c>
      <c r="P34" s="398">
        <f t="shared" si="5"/>
        <v>1100000</v>
      </c>
      <c r="Q34" s="391"/>
    </row>
    <row r="35" spans="1:17" ht="27" customHeight="1" x14ac:dyDescent="0.2">
      <c r="A35" s="392" t="s">
        <v>111</v>
      </c>
      <c r="B35" s="392" t="s">
        <v>112</v>
      </c>
      <c r="C35" s="393" t="s">
        <v>113</v>
      </c>
      <c r="D35" s="394" t="s">
        <v>114</v>
      </c>
      <c r="E35" s="395"/>
      <c r="F35" s="396"/>
      <c r="G35" s="396"/>
      <c r="H35" s="396"/>
      <c r="I35" s="396"/>
      <c r="J35" s="395"/>
      <c r="K35" s="396"/>
      <c r="L35" s="396"/>
      <c r="M35" s="396"/>
      <c r="N35" s="396"/>
      <c r="O35" s="397"/>
      <c r="P35" s="398">
        <f t="shared" si="5"/>
        <v>0</v>
      </c>
      <c r="Q35" s="391"/>
    </row>
    <row r="36" spans="1:17" ht="27" customHeight="1" x14ac:dyDescent="0.2">
      <c r="A36" s="392" t="s">
        <v>115</v>
      </c>
      <c r="B36" s="392" t="s">
        <v>116</v>
      </c>
      <c r="C36" s="393" t="s">
        <v>45</v>
      </c>
      <c r="D36" s="394" t="s">
        <v>46</v>
      </c>
      <c r="E36" s="395"/>
      <c r="F36" s="396"/>
      <c r="G36" s="396"/>
      <c r="H36" s="396"/>
      <c r="I36" s="396"/>
      <c r="J36" s="395"/>
      <c r="K36" s="396"/>
      <c r="L36" s="396"/>
      <c r="M36" s="396"/>
      <c r="N36" s="396"/>
      <c r="O36" s="397"/>
      <c r="P36" s="398">
        <f t="shared" si="5"/>
        <v>0</v>
      </c>
      <c r="Q36" s="391"/>
    </row>
    <row r="37" spans="1:17" ht="42" customHeight="1" x14ac:dyDescent="0.2">
      <c r="A37" s="392" t="s">
        <v>117</v>
      </c>
      <c r="B37" s="392" t="s">
        <v>118</v>
      </c>
      <c r="C37" s="393" t="s">
        <v>119</v>
      </c>
      <c r="D37" s="394" t="s">
        <v>44</v>
      </c>
      <c r="E37" s="395">
        <v>70000</v>
      </c>
      <c r="F37" s="396">
        <v>70000</v>
      </c>
      <c r="G37" s="396">
        <v>57300</v>
      </c>
      <c r="H37" s="396"/>
      <c r="I37" s="396"/>
      <c r="J37" s="395"/>
      <c r="K37" s="396"/>
      <c r="L37" s="396"/>
      <c r="M37" s="396"/>
      <c r="N37" s="396"/>
      <c r="O37" s="397"/>
      <c r="P37" s="398">
        <f t="shared" si="5"/>
        <v>70000</v>
      </c>
      <c r="Q37" s="391"/>
    </row>
    <row r="38" spans="1:17" ht="52.5" customHeight="1" x14ac:dyDescent="0.2">
      <c r="A38" s="392" t="s">
        <v>120</v>
      </c>
      <c r="B38" s="392">
        <v>3160</v>
      </c>
      <c r="C38" s="402">
        <v>1010</v>
      </c>
      <c r="D38" s="394" t="s">
        <v>332</v>
      </c>
      <c r="E38" s="395"/>
      <c r="F38" s="396"/>
      <c r="G38" s="396"/>
      <c r="H38" s="396"/>
      <c r="I38" s="396"/>
      <c r="J38" s="395"/>
      <c r="K38" s="396"/>
      <c r="L38" s="396"/>
      <c r="M38" s="396"/>
      <c r="N38" s="396"/>
      <c r="O38" s="397"/>
      <c r="P38" s="398">
        <f t="shared" si="5"/>
        <v>0</v>
      </c>
      <c r="Q38" s="391"/>
    </row>
    <row r="39" spans="1:17" ht="24.75" customHeight="1" x14ac:dyDescent="0.2">
      <c r="A39" s="392" t="s">
        <v>202</v>
      </c>
      <c r="B39" s="392">
        <v>3210</v>
      </c>
      <c r="C39" s="402">
        <v>1050</v>
      </c>
      <c r="D39" s="17" t="s">
        <v>203</v>
      </c>
      <c r="E39" s="395"/>
      <c r="F39" s="396"/>
      <c r="G39" s="396"/>
      <c r="H39" s="396"/>
      <c r="I39" s="396"/>
      <c r="J39" s="395"/>
      <c r="K39" s="396"/>
      <c r="L39" s="396"/>
      <c r="M39" s="396"/>
      <c r="N39" s="396"/>
      <c r="O39" s="397"/>
      <c r="P39" s="398"/>
      <c r="Q39" s="391"/>
    </row>
    <row r="40" spans="1:17" ht="27" customHeight="1" x14ac:dyDescent="0.2">
      <c r="A40" s="392" t="s">
        <v>123</v>
      </c>
      <c r="B40" s="392" t="s">
        <v>124</v>
      </c>
      <c r="C40" s="393" t="s">
        <v>51</v>
      </c>
      <c r="D40" s="394" t="s">
        <v>52</v>
      </c>
      <c r="E40" s="395"/>
      <c r="F40" s="396"/>
      <c r="G40" s="396"/>
      <c r="H40" s="396"/>
      <c r="I40" s="396"/>
      <c r="J40" s="395"/>
      <c r="K40" s="396"/>
      <c r="L40" s="396"/>
      <c r="M40" s="396"/>
      <c r="N40" s="396"/>
      <c r="O40" s="397"/>
      <c r="P40" s="398"/>
      <c r="Q40" s="391"/>
    </row>
    <row r="41" spans="1:17" ht="29.25" customHeight="1" x14ac:dyDescent="0.2">
      <c r="A41" s="403">
        <v>1500000</v>
      </c>
      <c r="B41" s="404"/>
      <c r="C41" s="405"/>
      <c r="D41" s="406" t="s">
        <v>125</v>
      </c>
      <c r="E41" s="364">
        <f>E42+E43+E44+E46+E45+E47</f>
        <v>271103</v>
      </c>
      <c r="F41" s="364">
        <f>F42+F43+F44+F46+F45+F47</f>
        <v>271103</v>
      </c>
      <c r="G41" s="364">
        <f>G42+G43+G44+G46+G45+G47</f>
        <v>110000</v>
      </c>
      <c r="H41" s="364">
        <f>H42+H43+H44+H46+H45+H47</f>
        <v>0</v>
      </c>
      <c r="I41" s="364">
        <f>I42+I43+I44+I46+I45+I47</f>
        <v>0</v>
      </c>
      <c r="J41" s="364">
        <f>J42+J43+J44+J46+J45+J47+J48</f>
        <v>467888.69</v>
      </c>
      <c r="K41" s="364">
        <f>K42+K43+K44+K46+K45+K47</f>
        <v>370858</v>
      </c>
      <c r="L41" s="364">
        <f>L42+L43+L44+L46+L45+L47</f>
        <v>0</v>
      </c>
      <c r="M41" s="364">
        <f>M42+M43+M44+M46+M45+M47</f>
        <v>0</v>
      </c>
      <c r="N41" s="364">
        <f>N42+N43+N44+N46+N45+N47</f>
        <v>0</v>
      </c>
      <c r="O41" s="364">
        <f>O42+O43+O44+O46+O45+O47</f>
        <v>370858</v>
      </c>
      <c r="P41" s="407">
        <f>E41+J41</f>
        <v>738991.69</v>
      </c>
      <c r="Q41" s="391"/>
    </row>
    <row r="42" spans="1:17" ht="29.25" customHeight="1" x14ac:dyDescent="0.2">
      <c r="A42" s="408">
        <v>1510160</v>
      </c>
      <c r="B42" s="408" t="s">
        <v>69</v>
      </c>
      <c r="C42" s="409" t="s">
        <v>34</v>
      </c>
      <c r="D42" s="410" t="s">
        <v>70</v>
      </c>
      <c r="E42" s="411">
        <v>73761</v>
      </c>
      <c r="F42" s="412">
        <v>73761</v>
      </c>
      <c r="G42" s="412">
        <v>50000</v>
      </c>
      <c r="H42" s="412"/>
      <c r="I42" s="413"/>
      <c r="J42" s="414"/>
      <c r="K42" s="413"/>
      <c r="L42" s="413"/>
      <c r="M42" s="413"/>
      <c r="N42" s="413"/>
      <c r="O42" s="413"/>
      <c r="P42" s="415">
        <f t="shared" ref="P42:P51" si="7">E42+J42</f>
        <v>73761</v>
      </c>
      <c r="Q42" s="391"/>
    </row>
    <row r="43" spans="1:17" ht="18.75" customHeight="1" x14ac:dyDescent="0.2">
      <c r="A43" s="355">
        <v>1510180</v>
      </c>
      <c r="B43" s="355" t="s">
        <v>36</v>
      </c>
      <c r="C43" s="356" t="s">
        <v>37</v>
      </c>
      <c r="D43" s="357" t="s">
        <v>38</v>
      </c>
      <c r="E43" s="411">
        <v>73200</v>
      </c>
      <c r="F43" s="367">
        <v>73200</v>
      </c>
      <c r="G43" s="367">
        <v>60000</v>
      </c>
      <c r="H43" s="367"/>
      <c r="I43" s="368"/>
      <c r="J43" s="369"/>
      <c r="K43" s="368"/>
      <c r="L43" s="368"/>
      <c r="M43" s="368"/>
      <c r="N43" s="368"/>
      <c r="O43" s="368"/>
      <c r="P43" s="414">
        <f t="shared" si="7"/>
        <v>73200</v>
      </c>
      <c r="Q43" s="391"/>
    </row>
    <row r="44" spans="1:17" ht="21" customHeight="1" x14ac:dyDescent="0.2">
      <c r="A44" s="355">
        <v>1516030</v>
      </c>
      <c r="B44" s="355" t="s">
        <v>126</v>
      </c>
      <c r="C44" s="356" t="s">
        <v>53</v>
      </c>
      <c r="D44" s="357" t="s">
        <v>54</v>
      </c>
      <c r="E44" s="366">
        <v>124142</v>
      </c>
      <c r="F44" s="367">
        <v>124142</v>
      </c>
      <c r="G44" s="367"/>
      <c r="H44" s="367"/>
      <c r="I44" s="368"/>
      <c r="J44" s="369">
        <v>370858</v>
      </c>
      <c r="K44" s="368">
        <v>370858</v>
      </c>
      <c r="L44" s="368"/>
      <c r="M44" s="368"/>
      <c r="N44" s="368"/>
      <c r="O44" s="368">
        <v>370858</v>
      </c>
      <c r="P44" s="369">
        <f t="shared" si="7"/>
        <v>495000</v>
      </c>
      <c r="Q44" s="391"/>
    </row>
    <row r="45" spans="1:17" ht="65.25" customHeight="1" x14ac:dyDescent="0.2">
      <c r="A45" s="355">
        <v>1516071</v>
      </c>
      <c r="B45" s="355">
        <v>6071</v>
      </c>
      <c r="C45" s="356" t="s">
        <v>207</v>
      </c>
      <c r="D45" s="357" t="s">
        <v>206</v>
      </c>
      <c r="E45" s="366"/>
      <c r="F45" s="367"/>
      <c r="G45" s="367"/>
      <c r="H45" s="367"/>
      <c r="I45" s="368"/>
      <c r="J45" s="366"/>
      <c r="K45" s="368"/>
      <c r="L45" s="368"/>
      <c r="M45" s="368"/>
      <c r="N45" s="368"/>
      <c r="O45" s="368"/>
      <c r="P45" s="366">
        <f>E45+J45</f>
        <v>0</v>
      </c>
      <c r="Q45" s="391"/>
    </row>
    <row r="46" spans="1:17" ht="27.75" customHeight="1" x14ac:dyDescent="0.2">
      <c r="A46" s="408">
        <v>1517461</v>
      </c>
      <c r="B46" s="408" t="s">
        <v>130</v>
      </c>
      <c r="C46" s="409" t="s">
        <v>131</v>
      </c>
      <c r="D46" s="410" t="s">
        <v>132</v>
      </c>
      <c r="E46" s="366"/>
      <c r="F46" s="367"/>
      <c r="G46" s="367"/>
      <c r="H46" s="367"/>
      <c r="I46" s="368"/>
      <c r="J46" s="369"/>
      <c r="K46" s="368"/>
      <c r="L46" s="368"/>
      <c r="M46" s="368"/>
      <c r="N46" s="368"/>
      <c r="O46" s="368"/>
      <c r="P46" s="369">
        <f t="shared" si="7"/>
        <v>0</v>
      </c>
      <c r="Q46" s="391"/>
    </row>
    <row r="47" spans="1:17" ht="26.25" customHeight="1" x14ac:dyDescent="0.2">
      <c r="A47" s="416">
        <v>1517693</v>
      </c>
      <c r="B47" s="5">
        <v>7693</v>
      </c>
      <c r="C47" s="6" t="s">
        <v>56</v>
      </c>
      <c r="D47" s="48" t="s">
        <v>204</v>
      </c>
      <c r="E47" s="366"/>
      <c r="F47" s="367"/>
      <c r="G47" s="367"/>
      <c r="H47" s="367"/>
      <c r="I47" s="368"/>
      <c r="J47" s="369"/>
      <c r="K47" s="368"/>
      <c r="L47" s="368"/>
      <c r="M47" s="368"/>
      <c r="N47" s="368"/>
      <c r="O47" s="368">
        <f>K47</f>
        <v>0</v>
      </c>
      <c r="P47" s="369">
        <f t="shared" si="7"/>
        <v>0</v>
      </c>
      <c r="Q47" s="391"/>
    </row>
    <row r="48" spans="1:17" ht="26.25" customHeight="1" x14ac:dyDescent="0.2">
      <c r="A48" s="416">
        <v>1518340</v>
      </c>
      <c r="B48" s="5">
        <v>8340</v>
      </c>
      <c r="C48" s="417" t="s">
        <v>134</v>
      </c>
      <c r="D48" s="418" t="s">
        <v>135</v>
      </c>
      <c r="E48" s="417"/>
      <c r="F48" s="418"/>
      <c r="G48" s="367"/>
      <c r="H48" s="367"/>
      <c r="I48" s="368"/>
      <c r="J48" s="369">
        <v>97030.69</v>
      </c>
      <c r="K48" s="368"/>
      <c r="L48" s="368">
        <v>97030.69</v>
      </c>
      <c r="M48" s="368"/>
      <c r="N48" s="368"/>
      <c r="O48" s="368"/>
      <c r="P48" s="369">
        <v>97030.69</v>
      </c>
      <c r="Q48" s="391"/>
    </row>
    <row r="49" spans="1:17" ht="26.25" customHeight="1" x14ac:dyDescent="0.2">
      <c r="A49" s="342" t="s">
        <v>136</v>
      </c>
      <c r="B49" s="361"/>
      <c r="C49" s="362"/>
      <c r="D49" s="345" t="s">
        <v>137</v>
      </c>
      <c r="E49" s="364">
        <f>E50</f>
        <v>135080</v>
      </c>
      <c r="F49" s="364">
        <f>F50</f>
        <v>134000</v>
      </c>
      <c r="G49" s="364">
        <f t="shared" ref="G49:O49" si="8">G50</f>
        <v>0</v>
      </c>
      <c r="H49" s="364">
        <f t="shared" si="8"/>
        <v>1080</v>
      </c>
      <c r="I49" s="364">
        <f t="shared" si="8"/>
        <v>0</v>
      </c>
      <c r="J49" s="364">
        <f t="shared" si="8"/>
        <v>0</v>
      </c>
      <c r="K49" s="364">
        <f t="shared" si="8"/>
        <v>0</v>
      </c>
      <c r="L49" s="364">
        <f t="shared" si="8"/>
        <v>0</v>
      </c>
      <c r="M49" s="364">
        <f t="shared" si="8"/>
        <v>0</v>
      </c>
      <c r="N49" s="364">
        <f t="shared" si="8"/>
        <v>0</v>
      </c>
      <c r="O49" s="364">
        <f t="shared" si="8"/>
        <v>0</v>
      </c>
      <c r="P49" s="346">
        <f t="shared" si="7"/>
        <v>135080</v>
      </c>
      <c r="Q49" s="391"/>
    </row>
    <row r="50" spans="1:17" ht="26.25" customHeight="1" x14ac:dyDescent="0.2">
      <c r="A50" s="336" t="s">
        <v>138</v>
      </c>
      <c r="B50" s="355"/>
      <c r="C50" s="356"/>
      <c r="D50" s="339" t="s">
        <v>139</v>
      </c>
      <c r="E50" s="366">
        <f>E51+E52</f>
        <v>135080</v>
      </c>
      <c r="F50" s="367">
        <f>F51+F52</f>
        <v>134000</v>
      </c>
      <c r="G50" s="367"/>
      <c r="H50" s="367">
        <v>1080</v>
      </c>
      <c r="I50" s="368"/>
      <c r="J50" s="369"/>
      <c r="K50" s="368"/>
      <c r="L50" s="368"/>
      <c r="M50" s="368"/>
      <c r="N50" s="368"/>
      <c r="O50" s="368"/>
      <c r="P50" s="369">
        <f t="shared" si="7"/>
        <v>135080</v>
      </c>
      <c r="Q50" s="391"/>
    </row>
    <row r="51" spans="1:17" ht="26.25" customHeight="1" x14ac:dyDescent="0.2">
      <c r="A51" s="347" t="s">
        <v>140</v>
      </c>
      <c r="B51" s="347" t="s">
        <v>69</v>
      </c>
      <c r="C51" s="348" t="s">
        <v>34</v>
      </c>
      <c r="D51" s="349" t="s">
        <v>70</v>
      </c>
      <c r="E51" s="366">
        <v>135080</v>
      </c>
      <c r="F51" s="367">
        <v>134000</v>
      </c>
      <c r="G51" s="367"/>
      <c r="H51" s="367">
        <v>1080</v>
      </c>
      <c r="I51" s="368"/>
      <c r="J51" s="369"/>
      <c r="K51" s="368"/>
      <c r="L51" s="368"/>
      <c r="M51" s="368"/>
      <c r="N51" s="368"/>
      <c r="O51" s="368"/>
      <c r="P51" s="369">
        <f t="shared" si="7"/>
        <v>135080</v>
      </c>
      <c r="Q51" s="391"/>
    </row>
    <row r="52" spans="1:17" ht="21" customHeight="1" x14ac:dyDescent="0.2">
      <c r="A52" s="347">
        <v>3719770</v>
      </c>
      <c r="B52" s="347">
        <v>9770</v>
      </c>
      <c r="C52" s="348" t="s">
        <v>36</v>
      </c>
      <c r="D52" s="383" t="s">
        <v>144</v>
      </c>
      <c r="E52" s="366">
        <f>E53+E54</f>
        <v>0</v>
      </c>
      <c r="F52" s="367">
        <f>F53+F54</f>
        <v>0</v>
      </c>
      <c r="G52" s="367"/>
      <c r="H52" s="367"/>
      <c r="I52" s="368"/>
      <c r="J52" s="369"/>
      <c r="K52" s="368"/>
      <c r="L52" s="368"/>
      <c r="M52" s="368"/>
      <c r="N52" s="368"/>
      <c r="O52" s="368"/>
      <c r="P52" s="369"/>
      <c r="Q52" s="391"/>
    </row>
    <row r="53" spans="1:17" ht="26.25" customHeight="1" x14ac:dyDescent="0.2">
      <c r="A53" s="347"/>
      <c r="B53" s="347"/>
      <c r="C53" s="348"/>
      <c r="D53" s="383" t="s">
        <v>333</v>
      </c>
      <c r="E53" s="366"/>
      <c r="F53" s="367"/>
      <c r="G53" s="367"/>
      <c r="H53" s="367"/>
      <c r="I53" s="368"/>
      <c r="J53" s="369"/>
      <c r="K53" s="368"/>
      <c r="L53" s="368"/>
      <c r="M53" s="368"/>
      <c r="N53" s="368"/>
      <c r="O53" s="368"/>
      <c r="P53" s="369"/>
      <c r="Q53" s="391"/>
    </row>
    <row r="54" spans="1:17" ht="26.25" customHeight="1" x14ac:dyDescent="0.2">
      <c r="A54" s="347"/>
      <c r="B54" s="347"/>
      <c r="C54" s="348"/>
      <c r="D54" s="383" t="s">
        <v>205</v>
      </c>
      <c r="E54" s="366"/>
      <c r="F54" s="367"/>
      <c r="G54" s="367"/>
      <c r="H54" s="367"/>
      <c r="I54" s="368"/>
      <c r="J54" s="369"/>
      <c r="K54" s="368"/>
      <c r="L54" s="368"/>
      <c r="M54" s="368"/>
      <c r="N54" s="368"/>
      <c r="O54" s="368"/>
      <c r="P54" s="369"/>
      <c r="Q54" s="391"/>
    </row>
    <row r="55" spans="1:17" x14ac:dyDescent="0.2">
      <c r="A55" s="419" t="s">
        <v>5</v>
      </c>
      <c r="B55" s="420" t="s">
        <v>5</v>
      </c>
      <c r="C55" s="421" t="s">
        <v>5</v>
      </c>
      <c r="D55" s="422" t="s">
        <v>146</v>
      </c>
      <c r="E55" s="340">
        <f t="shared" ref="E55:P55" si="9">E13+E18+E31+E41+E49</f>
        <v>8652633</v>
      </c>
      <c r="F55" s="340">
        <f t="shared" si="9"/>
        <v>7506403</v>
      </c>
      <c r="G55" s="340">
        <f t="shared" si="9"/>
        <v>1896900</v>
      </c>
      <c r="H55" s="340">
        <f t="shared" si="9"/>
        <v>4384780</v>
      </c>
      <c r="I55" s="340">
        <f t="shared" si="9"/>
        <v>0</v>
      </c>
      <c r="J55" s="340">
        <f t="shared" si="9"/>
        <v>1142888.69</v>
      </c>
      <c r="K55" s="340">
        <f t="shared" si="9"/>
        <v>1045858</v>
      </c>
      <c r="L55" s="340">
        <f t="shared" si="9"/>
        <v>0</v>
      </c>
      <c r="M55" s="340">
        <f t="shared" si="9"/>
        <v>0</v>
      </c>
      <c r="N55" s="340">
        <f t="shared" si="9"/>
        <v>0</v>
      </c>
      <c r="O55" s="340">
        <f t="shared" si="9"/>
        <v>1170858</v>
      </c>
      <c r="P55" s="340">
        <f t="shared" si="9"/>
        <v>9795521.6899999995</v>
      </c>
      <c r="Q55" s="385"/>
    </row>
    <row r="56" spans="1:17" x14ac:dyDescent="0.2">
      <c r="E56" s="423"/>
      <c r="F56" s="424"/>
      <c r="G56" s="425"/>
      <c r="H56" s="426"/>
      <c r="I56" s="424"/>
      <c r="J56" s="426"/>
      <c r="K56" s="426"/>
      <c r="L56" s="426"/>
      <c r="M56" s="424"/>
      <c r="N56" s="424"/>
      <c r="O56" s="426"/>
      <c r="P56" s="423"/>
    </row>
    <row r="57" spans="1:17" x14ac:dyDescent="0.2">
      <c r="E57" s="423"/>
      <c r="F57" s="424"/>
      <c r="G57" s="425"/>
      <c r="H57" s="426"/>
      <c r="I57" s="424"/>
      <c r="J57" s="426"/>
      <c r="K57" s="426"/>
      <c r="L57" s="426"/>
      <c r="M57" s="424"/>
      <c r="N57" s="424"/>
      <c r="O57" s="426"/>
      <c r="P57" s="423"/>
    </row>
    <row r="58" spans="1:17" x14ac:dyDescent="0.2">
      <c r="B58" s="427" t="s">
        <v>334</v>
      </c>
      <c r="E58" s="423"/>
      <c r="I58" s="7" t="s">
        <v>335</v>
      </c>
    </row>
    <row r="61" spans="1:17" x14ac:dyDescent="0.2">
      <c r="E61" s="428"/>
      <c r="J61" s="340"/>
    </row>
  </sheetData>
  <mergeCells count="25">
    <mergeCell ref="O9:O11"/>
    <mergeCell ref="G10:G11"/>
    <mergeCell ref="H10:H11"/>
    <mergeCell ref="M10:M11"/>
    <mergeCell ref="N10:N11"/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L2:P2"/>
    <mergeCell ref="A3:P3"/>
    <mergeCell ref="A4:P4"/>
    <mergeCell ref="A5:P5"/>
    <mergeCell ref="D6:N6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Дод.4</vt:lpstr>
      <vt:lpstr>Порівняльна таблиця</vt:lpstr>
      <vt:lpstr>Порівняльна таблиця (2)</vt:lpstr>
      <vt:lpstr>Дод.1!Область_печати</vt:lpstr>
      <vt:lpstr>Дод.3!Область_печати</vt:lpstr>
      <vt:lpstr>Дод.4!Область_печати</vt:lpstr>
      <vt:lpstr>'Порівняльна таблиця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2023-03-17T07:15:53Z</cp:lastPrinted>
  <dcterms:created xsi:type="dcterms:W3CDTF">2020-12-23T06:51:23Z</dcterms:created>
  <dcterms:modified xsi:type="dcterms:W3CDTF">2023-04-04T13:26:19Z</dcterms:modified>
</cp:coreProperties>
</file>