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0" yWindow="60" windowWidth="18135" windowHeight="12270" activeTab="2"/>
  </bookViews>
  <sheets>
    <sheet name="Дод.1" sheetId="28" r:id="rId1"/>
    <sheet name="Дод.2" sheetId="21" r:id="rId2"/>
    <sheet name="Дод.3" sheetId="27" r:id="rId3"/>
    <sheet name="Дод.4" sheetId="29" r:id="rId4"/>
    <sheet name="Дод.5" sheetId="26" r:id="rId5"/>
    <sheet name="Порівняльна таблиця_Доходи" sheetId="30" r:id="rId6"/>
    <sheet name="Порівняльна таблиця_Видатки" sheetId="31" r:id="rId7"/>
  </sheets>
  <definedNames>
    <definedName name="_xlnm.Print_Area" localSheetId="0">Дод.1!$A$1:$F$94</definedName>
    <definedName name="_xlnm.Print_Area" localSheetId="2">Дод.3!$A$1:$P$78</definedName>
    <definedName name="_xlnm.Print_Area" localSheetId="3">Дод.4!$A$1:$E$50</definedName>
    <definedName name="_xlnm.Print_Area" localSheetId="4">Дод.5!$A$1:$J$71</definedName>
    <definedName name="_xlnm.Print_Area" localSheetId="6">'Порівняльна таблиця_Видатки'!$A$1:$P$28</definedName>
  </definedNames>
  <calcPr calcId="144525"/>
</workbook>
</file>

<file path=xl/calcChain.xml><?xml version="1.0" encoding="utf-8"?>
<calcChain xmlns="http://schemas.openxmlformats.org/spreadsheetml/2006/main">
  <c r="H19" i="26" l="1"/>
  <c r="F21" i="27" l="1"/>
  <c r="F22" i="31" l="1"/>
  <c r="E22" i="31"/>
  <c r="P23" i="31"/>
  <c r="G19" i="26" l="1"/>
  <c r="F17" i="27"/>
  <c r="F22" i="27"/>
  <c r="J17" i="27"/>
  <c r="J22" i="27"/>
  <c r="H15" i="26" l="1"/>
  <c r="E43" i="29"/>
  <c r="E33" i="29"/>
  <c r="C29" i="21"/>
  <c r="C28" i="21"/>
  <c r="C27" i="21"/>
  <c r="C26" i="21"/>
  <c r="C25" i="21"/>
  <c r="C24" i="21"/>
  <c r="C22" i="21"/>
  <c r="C21" i="21"/>
  <c r="C20" i="21"/>
  <c r="C19" i="21"/>
  <c r="C18" i="21"/>
  <c r="C17" i="21"/>
  <c r="C16" i="21"/>
  <c r="C15" i="21"/>
  <c r="C14" i="21"/>
  <c r="F14" i="31" l="1"/>
  <c r="E14" i="31"/>
  <c r="G36" i="26" l="1"/>
  <c r="G31" i="27"/>
  <c r="D14" i="30" l="1"/>
  <c r="C10" i="30"/>
  <c r="C11" i="30"/>
  <c r="C12" i="30"/>
  <c r="C14" i="30" s="1"/>
  <c r="C9" i="30"/>
  <c r="P24" i="31"/>
  <c r="P22" i="31"/>
  <c r="G20" i="31"/>
  <c r="G19" i="31" s="1"/>
  <c r="G25" i="31" s="1"/>
  <c r="F20" i="31"/>
  <c r="F19" i="31" s="1"/>
  <c r="E20" i="31"/>
  <c r="P20" i="31" s="1"/>
  <c r="P15" i="31"/>
  <c r="P14" i="31"/>
  <c r="E13" i="31"/>
  <c r="F13" i="31"/>
  <c r="E19" i="31" l="1"/>
  <c r="P19" i="31" s="1"/>
  <c r="F25" i="31"/>
  <c r="P13" i="31"/>
  <c r="P25" i="31" l="1"/>
  <c r="E25" i="31"/>
  <c r="H61" i="26"/>
  <c r="F64" i="27"/>
  <c r="P41" i="27" l="1"/>
  <c r="F31" i="27"/>
  <c r="D18" i="28" l="1"/>
  <c r="D87" i="28"/>
  <c r="D82" i="28" s="1"/>
  <c r="C90" i="28"/>
  <c r="C87" i="28" s="1"/>
  <c r="E38" i="29" l="1"/>
  <c r="E20" i="29"/>
  <c r="E18" i="29"/>
  <c r="E16" i="29"/>
  <c r="E14" i="29"/>
  <c r="E25" i="29" l="1"/>
  <c r="E26" i="29" s="1"/>
  <c r="F48" i="27"/>
  <c r="K48" i="27"/>
  <c r="H14" i="26" l="1"/>
  <c r="E66" i="27"/>
  <c r="E52" i="27" l="1"/>
  <c r="E33" i="27" l="1"/>
  <c r="E43" i="27"/>
  <c r="J48" i="27"/>
  <c r="E47" i="27" l="1"/>
  <c r="E37" i="27" l="1"/>
  <c r="E34" i="27"/>
  <c r="E32" i="27"/>
  <c r="E31" i="27" s="1"/>
  <c r="E70" i="27" l="1"/>
  <c r="J61" i="27"/>
  <c r="E22" i="27"/>
  <c r="E21" i="27"/>
  <c r="E17" i="27" s="1"/>
  <c r="C86" i="28" l="1"/>
  <c r="C85" i="28"/>
  <c r="E80" i="28"/>
  <c r="E91" i="28" s="1"/>
  <c r="C79" i="28"/>
  <c r="C78" i="28"/>
  <c r="C77" i="28"/>
  <c r="C76" i="28"/>
  <c r="C75" i="28"/>
  <c r="C74" i="28"/>
  <c r="C73" i="28"/>
  <c r="C72" i="28"/>
  <c r="C71" i="28"/>
  <c r="C70" i="28"/>
  <c r="C69" i="28"/>
  <c r="C68" i="28"/>
  <c r="C67" i="28"/>
  <c r="C66" i="28"/>
  <c r="C65" i="28"/>
  <c r="D64" i="28"/>
  <c r="C64" i="28" s="1"/>
  <c r="D63" i="28"/>
  <c r="C63" i="28" s="1"/>
  <c r="C62" i="28"/>
  <c r="C61" i="28"/>
  <c r="D60" i="28"/>
  <c r="C58" i="28"/>
  <c r="C57" i="28"/>
  <c r="C56" i="28"/>
  <c r="C55" i="28"/>
  <c r="C54" i="28"/>
  <c r="C53" i="28"/>
  <c r="C52" i="28"/>
  <c r="C51" i="28"/>
  <c r="D50" i="28"/>
  <c r="C50" i="28" s="1"/>
  <c r="C49" i="28"/>
  <c r="C48" i="28"/>
  <c r="C47" i="28"/>
  <c r="C46" i="28"/>
  <c r="C45" i="28"/>
  <c r="C44" i="28"/>
  <c r="C43" i="28"/>
  <c r="C42" i="28"/>
  <c r="D41" i="28"/>
  <c r="C41" i="28" s="1"/>
  <c r="C39" i="28"/>
  <c r="C38" i="28"/>
  <c r="C37" i="28"/>
  <c r="C36" i="28"/>
  <c r="C35" i="28"/>
  <c r="C34" i="28"/>
  <c r="C33" i="28"/>
  <c r="C32" i="28"/>
  <c r="C31" i="28"/>
  <c r="C30" i="28"/>
  <c r="C29" i="28"/>
  <c r="C28" i="28"/>
  <c r="C27" i="28"/>
  <c r="D25" i="28"/>
  <c r="D24" i="28" s="1"/>
  <c r="C24" i="28" s="1"/>
  <c r="C23" i="28"/>
  <c r="C22" i="28"/>
  <c r="C21" i="28"/>
  <c r="C20" i="28"/>
  <c r="C19" i="28"/>
  <c r="C18" i="28"/>
  <c r="D17" i="28"/>
  <c r="C17" i="28" s="1"/>
  <c r="D59" i="28" l="1"/>
  <c r="C59" i="28" s="1"/>
  <c r="C25" i="28"/>
  <c r="D40" i="28"/>
  <c r="C40" i="28" s="1"/>
  <c r="C60" i="28"/>
  <c r="D81" i="28"/>
  <c r="C81" i="28" s="1"/>
  <c r="C82" i="28"/>
  <c r="D16" i="28"/>
  <c r="H65" i="26"/>
  <c r="I65" i="26"/>
  <c r="C16" i="28" l="1"/>
  <c r="D15" i="28"/>
  <c r="P74" i="27"/>
  <c r="D80" i="28" l="1"/>
  <c r="C80" i="28" s="1"/>
  <c r="D91" i="28"/>
  <c r="C91" i="28" s="1"/>
  <c r="C15" i="28"/>
  <c r="P54" i="27"/>
  <c r="P73" i="27" l="1"/>
  <c r="F72" i="27"/>
  <c r="E72" i="27"/>
  <c r="E69" i="27" s="1"/>
  <c r="E68" i="27" s="1"/>
  <c r="P71" i="27"/>
  <c r="P70" i="27"/>
  <c r="O69" i="27"/>
  <c r="O68" i="27" s="1"/>
  <c r="N69" i="27"/>
  <c r="M69" i="27"/>
  <c r="L69" i="27"/>
  <c r="K69" i="27"/>
  <c r="K68" i="27" s="1"/>
  <c r="J69" i="27"/>
  <c r="J68" i="27" s="1"/>
  <c r="I69" i="27"/>
  <c r="H69" i="27"/>
  <c r="H68" i="27" s="1"/>
  <c r="G69" i="27"/>
  <c r="G68" i="27" s="1"/>
  <c r="F69" i="27"/>
  <c r="F68" i="27" s="1"/>
  <c r="I68" i="27"/>
  <c r="J67" i="27"/>
  <c r="P67" i="27" s="1"/>
  <c r="O66" i="27"/>
  <c r="O58" i="27" s="1"/>
  <c r="O57" i="27" s="1"/>
  <c r="J66" i="27"/>
  <c r="P66" i="27" s="1"/>
  <c r="P64" i="27"/>
  <c r="E63" i="27"/>
  <c r="P63" i="27" s="1"/>
  <c r="P62" i="27"/>
  <c r="E61" i="27"/>
  <c r="J60" i="27"/>
  <c r="E60" i="27"/>
  <c r="E59" i="27"/>
  <c r="P59" i="27" s="1"/>
  <c r="N58" i="27"/>
  <c r="M58" i="27"/>
  <c r="L58" i="27"/>
  <c r="L57" i="27" s="1"/>
  <c r="K58" i="27"/>
  <c r="K57" i="27" s="1"/>
  <c r="I58" i="27"/>
  <c r="H58" i="27"/>
  <c r="G58" i="27"/>
  <c r="G57" i="27" s="1"/>
  <c r="F58" i="27"/>
  <c r="F57" i="27" s="1"/>
  <c r="E56" i="27"/>
  <c r="P56" i="27" s="1"/>
  <c r="E55" i="27"/>
  <c r="P55" i="27" s="1"/>
  <c r="E53" i="27"/>
  <c r="P53" i="27" s="1"/>
  <c r="J52" i="27"/>
  <c r="P52" i="27" s="1"/>
  <c r="E51" i="27"/>
  <c r="P51" i="27" s="1"/>
  <c r="E50" i="27"/>
  <c r="P50" i="27" s="1"/>
  <c r="E49" i="27"/>
  <c r="P49" i="27" s="1"/>
  <c r="E48" i="27"/>
  <c r="P48" i="27" s="1"/>
  <c r="P47" i="27"/>
  <c r="O46" i="27"/>
  <c r="O45" i="27" s="1"/>
  <c r="N46" i="27"/>
  <c r="M46" i="27"/>
  <c r="L46" i="27"/>
  <c r="K46" i="27"/>
  <c r="K45" i="27" s="1"/>
  <c r="I46" i="27"/>
  <c r="H46" i="27"/>
  <c r="H45" i="27" s="1"/>
  <c r="G46" i="27"/>
  <c r="G45" i="27" s="1"/>
  <c r="F46" i="27"/>
  <c r="F45" i="27" s="1"/>
  <c r="P44" i="27"/>
  <c r="P43" i="27"/>
  <c r="P42" i="27"/>
  <c r="P40" i="27"/>
  <c r="P39" i="27"/>
  <c r="P38" i="27"/>
  <c r="P37" i="27"/>
  <c r="P36" i="27"/>
  <c r="P35" i="27"/>
  <c r="J34" i="27"/>
  <c r="P34" i="27" s="1"/>
  <c r="P33" i="27"/>
  <c r="P32" i="27"/>
  <c r="O31" i="27"/>
  <c r="O30" i="27" s="1"/>
  <c r="L31" i="27"/>
  <c r="L30" i="27" s="1"/>
  <c r="K31" i="27"/>
  <c r="K30" i="27" s="1"/>
  <c r="H31" i="27"/>
  <c r="H30" i="27" s="1"/>
  <c r="G30" i="27"/>
  <c r="F30" i="27"/>
  <c r="E30" i="27"/>
  <c r="P29" i="27"/>
  <c r="P28" i="27"/>
  <c r="P27" i="27"/>
  <c r="P26" i="27"/>
  <c r="F25" i="27"/>
  <c r="E25" i="27"/>
  <c r="P25" i="27" s="1"/>
  <c r="P24" i="27"/>
  <c r="P23" i="27"/>
  <c r="P22" i="27"/>
  <c r="P21" i="27"/>
  <c r="P20" i="27"/>
  <c r="E19" i="27"/>
  <c r="P18" i="27"/>
  <c r="O17" i="27"/>
  <c r="N17" i="27"/>
  <c r="M17" i="27"/>
  <c r="L17" i="27"/>
  <c r="L16" i="27" s="1"/>
  <c r="K17" i="27"/>
  <c r="K16" i="27" s="1"/>
  <c r="J16" i="27"/>
  <c r="I17" i="27"/>
  <c r="H17" i="27"/>
  <c r="H16" i="27" s="1"/>
  <c r="G17" i="27"/>
  <c r="G16" i="27" s="1"/>
  <c r="G67" i="26"/>
  <c r="G66" i="26"/>
  <c r="G65" i="26" s="1"/>
  <c r="I64" i="26"/>
  <c r="H64" i="26"/>
  <c r="J64" i="26"/>
  <c r="G63" i="26"/>
  <c r="G62" i="26"/>
  <c r="G61" i="26"/>
  <c r="G60" i="26"/>
  <c r="G59" i="26"/>
  <c r="G58" i="26"/>
  <c r="G57" i="26"/>
  <c r="G56" i="26"/>
  <c r="J55" i="26"/>
  <c r="J54" i="26" s="1"/>
  <c r="I55" i="26"/>
  <c r="I54" i="26" s="1"/>
  <c r="H55" i="26"/>
  <c r="H54" i="26" s="1"/>
  <c r="G53" i="26"/>
  <c r="G52" i="26"/>
  <c r="G51" i="26"/>
  <c r="G50" i="26"/>
  <c r="G49" i="26"/>
  <c r="G48" i="26"/>
  <c r="G47" i="26"/>
  <c r="G46" i="26"/>
  <c r="G45" i="26"/>
  <c r="G44" i="26"/>
  <c r="G43" i="26"/>
  <c r="G42" i="26"/>
  <c r="I41" i="26"/>
  <c r="I40" i="26" s="1"/>
  <c r="H41" i="26"/>
  <c r="J40" i="26"/>
  <c r="G39" i="26"/>
  <c r="G38" i="26"/>
  <c r="G37" i="26"/>
  <c r="G35" i="26"/>
  <c r="G34" i="26"/>
  <c r="G33" i="26"/>
  <c r="G32" i="26"/>
  <c r="G31" i="26"/>
  <c r="G30" i="26"/>
  <c r="G29" i="26"/>
  <c r="G28" i="26"/>
  <c r="J27" i="26"/>
  <c r="J26" i="26" s="1"/>
  <c r="I27" i="26"/>
  <c r="I26" i="26" s="1"/>
  <c r="H27" i="26"/>
  <c r="G25" i="26"/>
  <c r="G24" i="26"/>
  <c r="G23" i="26"/>
  <c r="G22" i="26"/>
  <c r="G21" i="26"/>
  <c r="G20" i="26"/>
  <c r="G18" i="26"/>
  <c r="G17" i="26"/>
  <c r="G16" i="26"/>
  <c r="J15" i="26"/>
  <c r="I15" i="26"/>
  <c r="J14" i="26"/>
  <c r="I14" i="26"/>
  <c r="G75" i="27" l="1"/>
  <c r="F16" i="27"/>
  <c r="G41" i="26"/>
  <c r="G40" i="26" s="1"/>
  <c r="G27" i="26"/>
  <c r="G26" i="26" s="1"/>
  <c r="H26" i="26"/>
  <c r="P68" i="27"/>
  <c r="G64" i="26"/>
  <c r="E58" i="27"/>
  <c r="E57" i="27" s="1"/>
  <c r="K75" i="27"/>
  <c r="E46" i="27"/>
  <c r="E45" i="27" s="1"/>
  <c r="G15" i="26"/>
  <c r="I68" i="26"/>
  <c r="E16" i="27"/>
  <c r="J46" i="27"/>
  <c r="J45" i="27" s="1"/>
  <c r="P60" i="27"/>
  <c r="P61" i="27"/>
  <c r="P72" i="27"/>
  <c r="L75" i="27"/>
  <c r="J68" i="26"/>
  <c r="H40" i="26"/>
  <c r="O75" i="27"/>
  <c r="J58" i="27"/>
  <c r="J57" i="27" s="1"/>
  <c r="G55" i="26"/>
  <c r="G54" i="26" s="1"/>
  <c r="H68" i="26"/>
  <c r="H75" i="27"/>
  <c r="F75" i="27"/>
  <c r="P69" i="27"/>
  <c r="P19" i="27"/>
  <c r="J31" i="27"/>
  <c r="J30" i="27" s="1"/>
  <c r="P30" i="27" s="1"/>
  <c r="G14" i="26"/>
  <c r="P45" i="27" l="1"/>
  <c r="P46" i="27"/>
  <c r="P57" i="27"/>
  <c r="P17" i="27"/>
  <c r="G68" i="26"/>
  <c r="P58" i="27"/>
  <c r="J75" i="27"/>
  <c r="E75" i="27"/>
  <c r="P16" i="27"/>
  <c r="P31" i="27"/>
  <c r="P75" i="27" l="1"/>
</calcChain>
</file>

<file path=xl/sharedStrings.xml><?xml version="1.0" encoding="utf-8"?>
<sst xmlns="http://schemas.openxmlformats.org/spreadsheetml/2006/main" count="760" uniqueCount="367">
  <si>
    <t>Усього</t>
  </si>
  <si>
    <t>Загальний фонд</t>
  </si>
  <si>
    <t>Спеціальний фонд</t>
  </si>
  <si>
    <t>усього</t>
  </si>
  <si>
    <t>у тому числі бюджет розвитку</t>
  </si>
  <si>
    <t>X</t>
  </si>
  <si>
    <t>Селищний голова</t>
  </si>
  <si>
    <t>11512000000</t>
  </si>
  <si>
    <t>Інші субвенції з місцевого бюджету</t>
  </si>
  <si>
    <t>(грн)</t>
  </si>
  <si>
    <t>Код</t>
  </si>
  <si>
    <t>Освітня субвенція з державного бюджету місцевим бюджетам </t>
  </si>
  <si>
    <t>Субвенція з місцевого бюджету на здійснення переданих видатків у сфері освіти за рахунок коштів освітньої субвенції</t>
  </si>
  <si>
    <t>Субвенція з місцевого бюджету на надання державної підтримки особам з особливими освітніми потребами за рахунок відповідної субвенції з державного бюджету</t>
  </si>
  <si>
    <t>Додаток 2</t>
  </si>
  <si>
    <t>РОЗПОДІЛ</t>
  </si>
  <si>
    <t>(код бюджету)</t>
  </si>
  <si>
    <t>(грн.)</t>
  </si>
  <si>
    <t>Код Програмної класифікації видатків та кредитування місцевого бюджету</t>
  </si>
  <si>
    <t>Код Типової програмної класифікації видатків та кредитування місцевого бюджету</t>
  </si>
  <si>
    <t>Код Функціональної класифікації видатків та кредитування бюджету</t>
  </si>
  <si>
    <t>Найменування головного розпорядника коштів місцевого бюджету/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</si>
  <si>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Разом</t>
  </si>
  <si>
    <t>видатки споживання</t>
  </si>
  <si>
    <t>з них</t>
  </si>
  <si>
    <t>видатки розвитку</t>
  </si>
  <si>
    <t>оплата праці</t>
  </si>
  <si>
    <t>комунальні послуги та енергоносії</t>
  </si>
  <si>
    <t>0100000</t>
  </si>
  <si>
    <t>Смолінська селищна рада</t>
  </si>
  <si>
    <t>0110000</t>
  </si>
  <si>
    <t>Апарат (секретаріат) місцевої ради (Верховної Ради Автономної Республіки Крим, обласних, Київської та Севастопольської міських рад, районних рад і рад міст обласного та республіканського Автономної Республіки Крим, районного значення, селищних, сільс</t>
  </si>
  <si>
    <t>0110150</t>
  </si>
  <si>
    <t>0150</t>
  </si>
  <si>
    <t>0111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</si>
  <si>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</si>
  <si>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0180</t>
  </si>
  <si>
    <t>0133</t>
  </si>
  <si>
    <t>Інша діяльність у сфері державного управління</t>
  </si>
  <si>
    <t>2020</t>
  </si>
  <si>
    <t>0732</t>
  </si>
  <si>
    <t>Спеціалізована стаціонарна медична допомога населенню</t>
  </si>
  <si>
    <t>0726</t>
  </si>
  <si>
    <t>Первинна медична допомога населенню, що надається центрами первинної медичної (медико-санітарної) допомоги</t>
  </si>
  <si>
    <t>Забезпечення соціальними послугами за місцем проживання громадян, які не здатні до самообслуговування у зв`язку з похилим віком, хворобою, інвалідністю</t>
  </si>
  <si>
    <t>1070</t>
  </si>
  <si>
    <t>Надання пільг окремим категоріям громадян з оплати послуг зв`язку</t>
  </si>
  <si>
    <t>0113112</t>
  </si>
  <si>
    <t>1040</t>
  </si>
  <si>
    <t>Заходи державної політики з питань дітей та їх соціального захисту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</si>
  <si>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</si>
  <si>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1090</t>
  </si>
  <si>
    <t>Інші заходи у сфері соціального захисту і соціального забезпечення</t>
  </si>
  <si>
    <t>0620</t>
  </si>
  <si>
    <t>Організація благоустрою населених пунктів</t>
  </si>
  <si>
    <t>0117680</t>
  </si>
  <si>
    <t>0490</t>
  </si>
  <si>
    <t>Членські внески до асоціацій органів місцевого самоврядування</t>
  </si>
  <si>
    <t>0118110</t>
  </si>
  <si>
    <t>0320</t>
  </si>
  <si>
    <t>Заходи із запобігання та ліквідації надзвичайних ситуацій та наслідків стихійного лиха в т. ч. :</t>
  </si>
  <si>
    <t>0118240</t>
  </si>
  <si>
    <t>0380</t>
  </si>
  <si>
    <t>Заходи та робота з територіальної оборони</t>
  </si>
  <si>
    <t>0600000</t>
  </si>
  <si>
    <t>Відділ освіти Смолінської селищної ради</t>
  </si>
  <si>
    <t>0610000</t>
  </si>
  <si>
    <t>Відділ освіти Смолінської селищної рад</t>
  </si>
  <si>
    <t>0610160</t>
  </si>
  <si>
    <t>0160</t>
  </si>
  <si>
    <t>Керівництво і управління у відповідній сфері у містах (місті Києві), селищах, селах, територіальних громадах</t>
  </si>
  <si>
    <t>0611010</t>
  </si>
  <si>
    <t>1010</t>
  </si>
  <si>
    <t>0910</t>
  </si>
  <si>
    <t>Надання дошкільної освіти</t>
  </si>
  <si>
    <t>0611021</t>
  </si>
  <si>
    <t>1021</t>
  </si>
  <si>
    <t>0921</t>
  </si>
  <si>
    <t>Надання загальної середньої освіти закладами загальної середньої освіти</t>
  </si>
  <si>
    <t>0611031</t>
  </si>
  <si>
    <t>1031</t>
  </si>
  <si>
    <t>0611070</t>
  </si>
  <si>
    <t>0960</t>
  </si>
  <si>
    <t>Надання позашкільної освіти закладами позашкільної освіти, заходи із позашкільної роботи з дітьми</t>
  </si>
  <si>
    <t>0611080</t>
  </si>
  <si>
    <t>1080</t>
  </si>
  <si>
    <t>Надання спеціалізованої освіти мистецькими школами</t>
  </si>
  <si>
    <t>0611142</t>
  </si>
  <si>
    <t>1142</t>
  </si>
  <si>
    <t>0990</t>
  </si>
  <si>
    <t>Інші програми та заходи у сфері освіти</t>
  </si>
  <si>
    <t>0611152</t>
  </si>
  <si>
    <t>1152</t>
  </si>
  <si>
    <t>Забезпечення діяльності інклюзивно-ресурсних центрів за рахунок освітньої субвенції</t>
  </si>
  <si>
    <t>0611200</t>
  </si>
  <si>
    <t>1200</t>
  </si>
  <si>
    <t>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</si>
  <si>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0614030</t>
  </si>
  <si>
    <t>4030</t>
  </si>
  <si>
    <t>0824</t>
  </si>
  <si>
    <t>Забезпечення діяльності бібліотек</t>
  </si>
  <si>
    <t>0614060</t>
  </si>
  <si>
    <t>4060</t>
  </si>
  <si>
    <t>0828</t>
  </si>
  <si>
    <t>Забезпечення діяльності палаців i будинків культури, клубів, центрів дозвілля та iнших клубних закладів</t>
  </si>
  <si>
    <t>0800000</t>
  </si>
  <si>
    <t>Відділ соціального захисту , соціального забезпечення та охорони здоровя</t>
  </si>
  <si>
    <t>0810160</t>
  </si>
  <si>
    <t>0812020</t>
  </si>
  <si>
    <t>0812111</t>
  </si>
  <si>
    <t>2111</t>
  </si>
  <si>
    <t>0813031</t>
  </si>
  <si>
    <t>3031</t>
  </si>
  <si>
    <t>1030</t>
  </si>
  <si>
    <t>Надання інших пільг окремим категоріям громадян відповідно до законодавства</t>
  </si>
  <si>
    <t>0813032</t>
  </si>
  <si>
    <t>3032</t>
  </si>
  <si>
    <t>0813104</t>
  </si>
  <si>
    <t>3104</t>
  </si>
  <si>
    <t>1020</t>
  </si>
  <si>
    <t>0813160</t>
  </si>
  <si>
    <t>3160</t>
  </si>
  <si>
    <t>0813230</t>
  </si>
  <si>
    <t>0813242</t>
  </si>
  <si>
    <t>3242</t>
  </si>
  <si>
    <t>Відділ будівництва, земельних ресурсів, архітертури та житлово - комунального господарства</t>
  </si>
  <si>
    <t>6030</t>
  </si>
  <si>
    <t>7350</t>
  </si>
  <si>
    <t>0443</t>
  </si>
  <si>
    <t>Розроблення схем планування та забудови територій (містобудівної документації)</t>
  </si>
  <si>
    <t>7461</t>
  </si>
  <si>
    <t>0456</t>
  </si>
  <si>
    <t>Утримання та розвиток автомобільних доріг та дорожньої інфраструктури за рахунок коштів місцевого бюджету</t>
  </si>
  <si>
    <t>8340</t>
  </si>
  <si>
    <t>0540</t>
  </si>
  <si>
    <t>Природоохоронні заходи за рахунок цільових фондів</t>
  </si>
  <si>
    <t>3700000</t>
  </si>
  <si>
    <t>Фінансовий відділ Смолінської селищної ради</t>
  </si>
  <si>
    <t>3710000</t>
  </si>
  <si>
    <t>Орган з питань фінансів</t>
  </si>
  <si>
    <t>3710160</t>
  </si>
  <si>
    <t>3718710</t>
  </si>
  <si>
    <t>8710</t>
  </si>
  <si>
    <t>Резервний фонд місцевого бюджету</t>
  </si>
  <si>
    <t>Інші субвенції з місцевого бюджету , в.т.ч:</t>
  </si>
  <si>
    <t>субвенція до бюджету Маловисківської територіальної громади</t>
  </si>
  <si>
    <t>УСЬОГО</t>
  </si>
  <si>
    <t>Найменування місцевої/ регіональної програми</t>
  </si>
  <si>
    <t>Дата та номер документа, яким затверджено місцеву регіональну програму</t>
  </si>
  <si>
    <t/>
  </si>
  <si>
    <t>Смолiнська селищна рада</t>
  </si>
  <si>
    <t>Програма економічного і соціального розвитку Смолінської селищної територіальної громади на 2021-2024 роки</t>
  </si>
  <si>
    <t>Рішення сесії Смолінської селищної ради від 18 грудня 2020 року № 35 в редакції рішення селищної ради від 09.07.2021 року № 150</t>
  </si>
  <si>
    <t xml:space="preserve">	Програма розвитку медичної допомоги та стимулів для медичних працівників Смолінської об’єднаної територіальної громади на 2019 – 2024 роки</t>
  </si>
  <si>
    <t>Рішення сесії Смолінської селищної ради від 21 грудня 2018 року № 223 в редакції рішення селищної ради від 09.07.2021 року № 150</t>
  </si>
  <si>
    <t>Програма підтримки та розвитку комунального некомерційного підприємства «Смолінський центр первинної медико-санітарної допомоги» Смолінської селищної ради  на період 2020 -2024 роки</t>
  </si>
  <si>
    <t>Рішення сесії Смолінської селищної ради від 10 квітня 2020 року № 429 в редакції рішення селищної ради від 09.07.2021 року № 150</t>
  </si>
  <si>
    <t>3112</t>
  </si>
  <si>
    <t>Програма призначення і виплати компенсацій фізичним особам, які надають соціальні послуги на 2021-2023 роки</t>
  </si>
  <si>
    <t>Рішення сесії Смолінської селищної ради від 18 грудня 2020 року № 35</t>
  </si>
  <si>
    <t>Програма соціального захисту малозабезпечених верств населення Смолінської селищної територіальної громади на 2021-2023 роки</t>
  </si>
  <si>
    <t>Рішення виконавчого комітету Смолінської селищної ради від 31.03. 2022року  №51</t>
  </si>
  <si>
    <t>Вiддiл освiти, культури, молодi та спорту Смолiнської селищної ради</t>
  </si>
  <si>
    <t>06110160</t>
  </si>
  <si>
    <t>Комплексна програма розвитку освіти Смолінської селищної територіальної громади на 2021-2025 роки</t>
  </si>
  <si>
    <t xml:space="preserve">Надання позашкільної освіти закладами позашкільної освіти, заходи із позашкільної роботи з дітьми </t>
  </si>
  <si>
    <t>Надання спеціальної освіти мистецькими школами</t>
  </si>
  <si>
    <t>Програма розвитку культури Смолінської селищної територіальної громади на 2021 рік</t>
  </si>
  <si>
    <t>Забезпечення діяльності палаців і будинків культури, клубів ,центрів дозвілля та інших клубних закладів</t>
  </si>
  <si>
    <t>Комплексна цільова програма для пільгових категорій населення Смолінської селищної територіальної громади на 2021-2023 роки</t>
  </si>
  <si>
    <r>
      <t xml:space="preserve">Програма підтримки, соціальної адаптації та захисту внутрішньо переміщених осіб </t>
    </r>
    <r>
      <rPr>
        <sz val="10"/>
        <color theme="1"/>
        <rFont val="Times New Roman"/>
        <family val="1"/>
        <charset val="204"/>
      </rPr>
      <t>Смолінської</t>
    </r>
    <r>
      <rPr>
        <b/>
        <sz val="10"/>
        <color theme="1"/>
        <rFont val="Times New Roman"/>
        <family val="1"/>
        <charset val="204"/>
      </rPr>
      <t xml:space="preserve"> </t>
    </r>
    <r>
      <rPr>
        <sz val="10"/>
        <color theme="1"/>
        <rFont val="Times New Roman"/>
        <family val="1"/>
        <charset val="204"/>
      </rPr>
      <t>селищної територіальної громади</t>
    </r>
    <r>
      <rPr>
        <b/>
        <sz val="10"/>
        <color theme="1"/>
        <rFont val="Times New Roman"/>
        <family val="1"/>
        <charset val="204"/>
      </rPr>
      <t xml:space="preserve"> </t>
    </r>
    <r>
      <rPr>
        <sz val="10"/>
        <color theme="1"/>
        <rFont val="Times New Roman"/>
        <family val="1"/>
        <charset val="204"/>
      </rPr>
      <t>на 2022 – 2024 роки</t>
    </r>
  </si>
  <si>
    <t>Рішення виконавчого комітету Смолінської селищної ради від 05 травня 2022 року № 69</t>
  </si>
  <si>
    <t>Комплексна програма соціальної підтримки  учасників АТО, операції Об’єднаних сил, постраждалих учасників Революції Гідності, учасників-добровольців, які брали участь у захисті територіальної цілісності та державного суверенітету на Сході України та вшанування пам’яті загиблих на 2021 – 2024 роки Смолінської селищної територіальної громади</t>
  </si>
  <si>
    <t>Програма соціального захисту громадян Смолінської селищної територіальної громади, які постраждали внаслідок Чорнобильської катастрофи на 2021-2024 рік</t>
  </si>
  <si>
    <t>Програма охорони навколишнього природного середовища Смолінської об’єднаної територіальної громади на 2019 – 2024 роки</t>
  </si>
  <si>
    <t>41020100</t>
  </si>
  <si>
    <t>Базова дотація </t>
  </si>
  <si>
    <t>( код бюджету)</t>
  </si>
  <si>
    <t>Розподіл витрат бюджету Смолінської територіальної громади  на реалізацію місцевих програм у 2023 році,</t>
  </si>
  <si>
    <t>Найменування згідно з Класифікацією фінансування бюджету</t>
  </si>
  <si>
    <t>Фінансування за типом кредитора</t>
  </si>
  <si>
    <t>Внутрішнє фінансування</t>
  </si>
  <si>
    <t>Фінансування за рахунок залишків коштів на рахунках бюджетних установ</t>
  </si>
  <si>
    <t>На початок періоду</t>
  </si>
  <si>
    <t>На кінець періоду</t>
  </si>
  <si>
    <t>Фінансування за рахунок зміни залишків коштів бюджетів</t>
  </si>
  <si>
    <t>Кошти, що передаються із загального фонду бюджету до бюджету розвитку (спеціального фонду)</t>
  </si>
  <si>
    <t>Загальне фінансування</t>
  </si>
  <si>
    <t>Фінансування за типом боргового зобов’язання</t>
  </si>
  <si>
    <t>Фінансування за активними операціями</t>
  </si>
  <si>
    <t>Зміни обсягів бюджетних коштів</t>
  </si>
  <si>
    <t>Микола МАЗУРА</t>
  </si>
  <si>
    <t>ФІНАНСУВАННЯ_x000D_
місцевого бюджету на 2023 рік</t>
  </si>
  <si>
    <t>Надання загальної середньої освіти закладами загальної середньої освіти за рахунок коштів місцевого бюджету</t>
  </si>
  <si>
    <t>Надання загальної середньої освіти закладами загальної середньої освіти за рахунок освітньої субвенції</t>
  </si>
  <si>
    <t>"програма цивільного захисту населення і території Смолінської селищної територіальної громади на 2021 - 2025 роки"</t>
  </si>
  <si>
    <t xml:space="preserve">Додаток </t>
  </si>
  <si>
    <t xml:space="preserve">до  рішення сесії  Смолінської селищної територіальної громади  </t>
  </si>
  <si>
    <t>0119800</t>
  </si>
  <si>
    <t>9800</t>
  </si>
  <si>
    <t>Субвенція з місцевого бюджету державному бюджету на виконання програм соціально-економічного розвитку регіонів</t>
  </si>
  <si>
    <t xml:space="preserve"> "Комплексна програма профілактики злочинності і правопорушень на 2021 - 2025 роки" </t>
  </si>
  <si>
    <t>субвенція Новоукраїнському районному територіальгному центру комплектування та соціальної підтримки ( перший відділ)</t>
  </si>
  <si>
    <t>Субвенція Новоукраїнській районній державній адміністрації на виконання програми соціально - економічного розвитку Смолінської селищної територіальної громади на 2021 - 2024 роки</t>
  </si>
  <si>
    <t>083210</t>
  </si>
  <si>
    <t>Організація та проведення громадських робіт</t>
  </si>
  <si>
    <t>Інші заходи, повязані з економічною діяльністю</t>
  </si>
  <si>
    <t>субвенція до бюджету Добровеличківської  міської територіальної громади</t>
  </si>
  <si>
    <t>Начальник фінансового відділу</t>
  </si>
  <si>
    <t>"Про внесення змін до рішення Смолінської селищної ради від 16.12.2022 р. № 359</t>
  </si>
  <si>
    <t xml:space="preserve"> "Про бюджет Смолінської селищної територіальної громади на 2023 рік""</t>
  </si>
  <si>
    <t>Відшкодування різниці між розміром ціни (тарифу) на житлово-комунальні послуги, що затверджувалися або погоджувалися рішенням місцевого органу виконавчої влади та органу місцевого самоврядування, та розміром економічно обґрунтованих витрат на їх виробництво (надання)</t>
  </si>
  <si>
    <t>0640</t>
  </si>
  <si>
    <t xml:space="preserve">"Комплексна програма профілактики злочинності і правопорушень на 2021 - 2025 роки" </t>
  </si>
  <si>
    <t>"Підготовка та забезпечення завдань територіальної оборони та добровольчих формувань Смолінської селищної  територіальної громади» на 2022-2023 роки"</t>
  </si>
  <si>
    <t>Видатки, повязані з наданням підтримки внутрішньо переміщеним та / або евакуйованим особам у звязку із введенням воєнного стану</t>
  </si>
  <si>
    <t xml:space="preserve">видатків бюджету Смолінської селищної територіальної громади на 2023 рік , визначені у додатку 3 до </t>
  </si>
  <si>
    <t>рішення Смолінської селищної ради від 16 грудня 2022 року № 359 "Про бюджет Смолінської селищної територіальної громади на 2023 рік"( нова редакція)</t>
  </si>
  <si>
    <t>0813210</t>
  </si>
  <si>
    <t>субвенція військовій частині  А2077</t>
  </si>
  <si>
    <t>Рішення сесії Смолінської селищної ради від 18 грудня 2020 року № 35 в редакції рішення селищної ради від 09.07.2021 року № 151</t>
  </si>
  <si>
    <t>субвенція Новоукраїнській районній державній адміністрації на виконання програми соціально - економічного розвитку Смолінської селищної територіальної громади на 2021 - 2024 роки</t>
  </si>
  <si>
    <t>визначені у додатку 7 до рішення  Смолінської селищної ради від 16 грудня 2022 року № 359 "Про бюджет Смолінської селищної територіальної громади на 2023 рік"( нова редакція)</t>
  </si>
  <si>
    <t>0617321</t>
  </si>
  <si>
    <t>Будівництво освітніх закладів</t>
  </si>
  <si>
    <t>1151200000</t>
  </si>
  <si>
    <t>Орган з питань праці та соціального захисту населення</t>
  </si>
  <si>
    <t>0810000</t>
  </si>
  <si>
    <t>1500000</t>
  </si>
  <si>
    <t>Орган з питань будівництва</t>
  </si>
  <si>
    <t>субвенція Головному управлінню Національної поліції в Кіровоградській області для  Новоукраїнського  районного відділу поліції  (для поліцейського офіцера громади з обслуговування населених пунктів Смолінської територіальної  громади )</t>
  </si>
  <si>
    <t>"Про внесення змін до рішення Смолінської селищної ради від 16.12.2022 р. № 359 "Про бюджет Смолінської селищної територіальної громади на 2023 рік""</t>
  </si>
  <si>
    <t>"Про внесення змін до рішення Смолінської селищної ради від 16.12.2022 р. № 359 "Про бюджет Смолінської селищної територіальної громади на 2023 рік"</t>
  </si>
  <si>
    <t>«Підготовка та забезпечення завдань територіальної оборони та добровольчих формувань Смолінської селищної  територіальної громади» на 2022-2023 роки</t>
  </si>
  <si>
    <t>Заходи із запобігання та ліквідації надзвичайних ситуацій та наслідків стихійного лиха в т. ч.:</t>
  </si>
  <si>
    <t>Альвіна ДЕМЧЕНКО</t>
  </si>
  <si>
    <t>Рішення сесії Смолінської селищної ради від 23 лютого 2021 року № 72</t>
  </si>
  <si>
    <t xml:space="preserve">	Програма соціальної підтримки дітей Смолінської селищної територіальної громади на 2023 рік</t>
  </si>
  <si>
    <t xml:space="preserve">субвенція  Першому відділу Новоукраїнського районного  територіального центру комплектування та соціальної підтримки </t>
  </si>
  <si>
    <t>Рішення сесії Смолінської селищної ради від 18 грудня 2020 року № 35 в редакції рішення селищної ради від 27.01.2023 року № 382</t>
  </si>
  <si>
    <t>Рішення сесії Смолінської селищної ради від 16.12.2022 року № 369</t>
  </si>
  <si>
    <t>"Про бюджет Смолінської селищної територіальної громади на 2023 рік"</t>
  </si>
  <si>
    <t>ДОХОДИ_x000D_
місцевого бюджету на 2023 рік</t>
  </si>
  <si>
    <t xml:space="preserve">                                                                                                    </t>
  </si>
  <si>
    <t xml:space="preserve">  (код бюджету)</t>
  </si>
  <si>
    <t xml:space="preserve">                                                                                                   </t>
  </si>
  <si>
    <t>Найменування згідно з Класифікацією доходів бюджету</t>
  </si>
  <si>
    <t>Податкові надходження  </t>
  </si>
  <si>
    <t>Податки на доходи, податки на прибуток, податки на збільшення ринкової вартості  </t>
  </si>
  <si>
    <t>Податок та збір на доходи фізичних осіб</t>
  </si>
  <si>
    <t>Податок на доходи фізичних осіб, що сплачується податковими агентами, із доходів платника податку у вигляді заробітної плати</t>
  </si>
  <si>
    <t>Податок на доходи фізичних осіб з грошового забезпечення, грошових винагород та інших виплат, одержаних військовослужбовцями та особами рядового і начальницького складу, що сплачується податковими агентами</t>
  </si>
  <si>
    <t>Податок на доходи фізичних осіб, що сплачується податковими агентами, із доходів платника податку інших ніж заробітна плата</t>
  </si>
  <si>
    <t>Податок на доходи фізичних осіб, що сплачується фізичними особами за результатами річного декларування</t>
  </si>
  <si>
    <t>Податок на прибуток підприємств  </t>
  </si>
  <si>
    <t>Податок на прибуток підприємств та фінансових установ комунальної власності </t>
  </si>
  <si>
    <t>Рентна плата та плата за використання інших природних ресурсів </t>
  </si>
  <si>
    <t>Рентна плата за спеціальне використання лісових ресурсів </t>
  </si>
  <si>
    <t>Рентна плата за спеціальне викориьтсання лісових ресурсів в частині деоревини,заготовленої в поряджку рубок головного користування</t>
  </si>
  <si>
    <t>,</t>
  </si>
  <si>
    <t>Рентна плата за спеціальне використання лісових ресурсів (крім рентної плати за спеціальне використання лісових ресурсів в частині деревини, заготовленої в порядку рубок головного користування) </t>
  </si>
  <si>
    <t>Рентна плата за користування надрами загальнодержавного значення</t>
  </si>
  <si>
    <t>Рентна плата за користування надрами для видобування інших корисних копалин загальнодержавного значення</t>
  </si>
  <si>
    <t>Рентна плата за користування надрами місцевого значення</t>
  </si>
  <si>
    <t>Рентна плата за користування надрами для видобування корисних копалин місцевого значення</t>
  </si>
  <si>
    <t>Внутрішні податки на товари та послуги  </t>
  </si>
  <si>
    <t>Акцизний податок з вироблених в Україні підакцизних товарів (продукції) </t>
  </si>
  <si>
    <t>Пальне</t>
  </si>
  <si>
    <t>Акцизний податок з ввезених на митну територію України підакцизних товарів (продукції) </t>
  </si>
  <si>
    <t>Акцизний податок з реалізації суб`єктами господарювання роздрібної торгівлі підакцизних товарів </t>
  </si>
  <si>
    <t>Акцизний податок з реалізації виробниками та/або імпортерами, у тому числі в роздрібній торгівлі тютюнових виробів, тютюну та промислових замінників тютюну,рідин, що використовуються в електронних сигаретах, що оподатковується згідно з підпунктом 213.1.14</t>
  </si>
  <si>
    <t>Акцизний податок з реалізації суб`єктами господарювання роздрібної торгівлі підакцизних товарів (крім тих, що оподатковуються згідно з підпунктом 213.1.14 пункту 213.1 статті 213 Податкового кодексу України)</t>
  </si>
  <si>
    <t>Місцеві податки та збори, що сплачуються (перераховуються) згідно з Податковим кодексом України</t>
  </si>
  <si>
    <t>Податок на майно </t>
  </si>
  <si>
    <t>Податок на нерухоме майно, відмінне від земельної ділянки, сплачений фізичними особами, які є власниками об`єктів житлової нерухомості </t>
  </si>
  <si>
    <t>Податок на нерухоме майно, відмінне від земельної ділянки, сплачений фізичними особами, які є власниками об`єктів нежитлової нерухомості </t>
  </si>
  <si>
    <t>Податок на нерухоме майно, відмінне від земельної ділянки, сплачений юридичними особами, які є власниками об`єктів нежитлової нерухомості </t>
  </si>
  <si>
    <t>Земельний податок з юридичних осіб </t>
  </si>
  <si>
    <t>Орендна плата з юридичних осіб </t>
  </si>
  <si>
    <t>Земельний податок з фізичних осіб </t>
  </si>
  <si>
    <t>Орендна плата з фізичних осіб </t>
  </si>
  <si>
    <t>Транспортний податок з юридичних осіб </t>
  </si>
  <si>
    <t>Єдиний податок  </t>
  </si>
  <si>
    <t>Єдиний податок з юридичних осіб </t>
  </si>
  <si>
    <t>Єдиний податок з фізичних осіб </t>
  </si>
  <si>
    <t>Єдиний податок з сільськогосподарських товаровиробників, у яких частка сільськогосподарського товаровиробництва за попередній податковий (звітний) рік дорівнює або перевищує 75 відсотків` </t>
  </si>
  <si>
    <t>Інші податки та збори </t>
  </si>
  <si>
    <t>Екологічний податок </t>
  </si>
  <si>
    <t>Екологічний податок, який справляється за викиди в атмосферне повітря забруднюючих речовин стаціонарними джерелами забруднення (за винятком викидів в атмосферне повітря двоокису вуглецю)</t>
  </si>
  <si>
    <t>Надходження від скидів забруднюючих речовин безпосередньо у водні об`єкти </t>
  </si>
  <si>
    <t>Надходження від розміщення відходів у спеціально відведених для цього місцях чи на об`єктах, крім розміщення окремих видів відходів як вторинної сировини </t>
  </si>
  <si>
    <t>Неподаткові надходження  </t>
  </si>
  <si>
    <t>Доходи від власності та підприємницької діяльності  </t>
  </si>
  <si>
    <t>Інші надходження  </t>
  </si>
  <si>
    <t>Адміністративні штрафи та інші санкції </t>
  </si>
  <si>
    <t>Адміністративні збори та платежі, доходи від некомерційної господарської діяльності </t>
  </si>
  <si>
    <t>Плата за надання адміністративних послуг</t>
  </si>
  <si>
    <t>Адміністративний збір за проведення державної реєстрації юридичних осіб, фізичних осіб - підприємців та громадських формувань</t>
  </si>
  <si>
    <t>Плата за надання інших адміністративних послуг</t>
  </si>
  <si>
    <t>Адміністративний збір за державну реєстрацію речових прав на нерухоме майно та їх обтяжень </t>
  </si>
  <si>
    <t>Надходження від орендної плати за користування цілісним майновим комплексом та іншим державним майном  </t>
  </si>
  <si>
    <t>Надходження від орендної плати за користування майновим комплексом та іншим майном, що перебуває в комунальній власності</t>
  </si>
  <si>
    <t>Державне мито  </t>
  </si>
  <si>
    <t>Державне мито, що сплачується за місцем розгляду та оформлення документів, у тому числі за оформлення документів на спадщину і дарування  </t>
  </si>
  <si>
    <t>Державне мито, пов`язане з видачею та оформленням закордонних паспортів (посвідок) та паспортів громадян України  </t>
  </si>
  <si>
    <t>Інші неподаткові надходження  </t>
  </si>
  <si>
    <t>Власні надходження бюджетних установ  </t>
  </si>
  <si>
    <t>Надходження від плати за послуги, що надаються бюджетними установами згідно із законодавством </t>
  </si>
  <si>
    <t>Плата за послуги, що надаються бюджетними установами згідно з їх основною діяльністю </t>
  </si>
  <si>
    <t>Плата за оренду майна бюджетних установ, що здійснюється відповідно до Закону України `Про оренду державного та комунального майна`</t>
  </si>
  <si>
    <t>Усього доходів (без урахування міжбюджетних трансфертів)</t>
  </si>
  <si>
    <t>Офіційні трансферти  </t>
  </si>
  <si>
    <t>Від органів державного управління  </t>
  </si>
  <si>
    <t>Субвенції з державного бюджету місцевим бюджетам</t>
  </si>
  <si>
    <t>Субвенції з місцевих бюджетів іншим місцевим бюджетам</t>
  </si>
  <si>
    <t>Разом доходів</t>
  </si>
  <si>
    <t>М.МАЗУРА</t>
  </si>
  <si>
    <t>0119820</t>
  </si>
  <si>
    <t>"Про внесення змін до рішення сесії Смолінської селищної ради від 16.12.2022 року № 359</t>
  </si>
  <si>
    <t>Додаток 3</t>
  </si>
  <si>
    <t>Додаток 5</t>
  </si>
  <si>
    <t xml:space="preserve">                                                                                                                                             </t>
  </si>
  <si>
    <t xml:space="preserve">                         </t>
  </si>
  <si>
    <t xml:space="preserve">                                                                                                                                 "Про бюджет Смолінської селищної територіальної громади на 2023 рік""</t>
  </si>
  <si>
    <t>Міжбюджетні трансферти на 2023 рік</t>
  </si>
  <si>
    <t>визначені у додатку 5 до рішення  Смолінської селищної ради від 16 грудня 2022 року № 359 "Про бюджет Смолінської селищної територіальної громади на 2023 рік"( нова редакція)</t>
  </si>
  <si>
    <t xml:space="preserve">      1. Показники міжбюджетних трансфертів з інших бюджетів</t>
  </si>
  <si>
    <t>Код Класифікації доходу бюджету/ Код бюджету</t>
  </si>
  <si>
    <t>Найменування трансферту/ Найменування бюджету – надавача міжбюджетного трансферту</t>
  </si>
  <si>
    <t>І. Трансферти до загального фонду бюджету</t>
  </si>
  <si>
    <t>Бюджет Смолінської селищної територіальної громади</t>
  </si>
  <si>
    <t>41033900</t>
  </si>
  <si>
    <t>Державний бюджет</t>
  </si>
  <si>
    <t>41051000</t>
  </si>
  <si>
    <t>Обласний бюджет</t>
  </si>
  <si>
    <t>41051200</t>
  </si>
  <si>
    <t>ІІ. Трансферти до спеціального фонду бюджету</t>
  </si>
  <si>
    <t xml:space="preserve">УСЬОГО за розділом І та ІІ, у тому числі: </t>
  </si>
  <si>
    <t>загальний фонд</t>
  </si>
  <si>
    <t>спеціальний фонд</t>
  </si>
  <si>
    <t xml:space="preserve">      2. Показники міжбюджетних трансфертів іншим бюджетам</t>
  </si>
  <si>
    <t>Код Програмної класифікації видатків та кредитування місцевого бюджету/ Код бюджету</t>
  </si>
  <si>
    <t xml:space="preserve">Код типової програмної класифікації видатків та кредитування місцевого бюджету </t>
  </si>
  <si>
    <t>Найменування трансферту/ Найменування бюджету – отримувача міжбюджетного трансферту</t>
  </si>
  <si>
    <t>Субвеція з місцевого бюджету державному бюджету на виконання програм соціально - економічного розвитку регіонів, в т.ч.:</t>
  </si>
  <si>
    <t>субвенція Новоукраїнському районному територіальному центру комплектування та соціальної підтримки ( перший відділ)</t>
  </si>
  <si>
    <t>3719770</t>
  </si>
  <si>
    <t>Субвенція до бюджету Маловисківської територіальної громади ( для КНП "Маловисківська центральна районна лікарня" -  проведення медичного огляду  призовників 49,0 тис.грн.; проведення гемодіалізу ( відшкодування комунальних послуг)50,0 тис.грн.; відшкодування комунальних послуг 150,0 тис.грн)</t>
  </si>
  <si>
    <t>Субвенція до бюджету Добровеличківської  міської територіальної громади (відшкодування комунальних послуг)</t>
  </si>
  <si>
    <t>Додаток 4</t>
  </si>
  <si>
    <t xml:space="preserve">         _x000D_Порівняльна таблиця до  рішення сесії  Смолінської селищної ради  </t>
  </si>
  <si>
    <t xml:space="preserve">"Про внесення змін до рішення Смолінської селищної ради від 16.12.2022 р. № 359 </t>
  </si>
  <si>
    <t xml:space="preserve"> "Про бюджет Смолінської  селищної територіальної громади на 2023 рік"</t>
  </si>
  <si>
    <t xml:space="preserve">                                                                                                   (код бюджету)</t>
  </si>
  <si>
    <t xml:space="preserve">Додаток 1   </t>
  </si>
  <si>
    <t>Субвенція з місцевого бюджету державному бюджету на перерахування коштів в умовах воєнного стану або для здійснення згідно із законом заходів загальної, мобілізації та з метою відсічі збройної агресії Російської Федерації проти України та забезпечення національної безпеки, усунення загрози небезпеки державній незалежності України, її територіальній цілісності", в т.ч.:</t>
  </si>
  <si>
    <t>Субвенція з місцевого бюджету за рахунок залишку коштів субвенції на надання державної підтримки особам з особливими освітніми потребами, що утворився на початок бюджетного періоду</t>
  </si>
  <si>
    <t>0611210</t>
  </si>
  <si>
    <t>1210</t>
  </si>
  <si>
    <t>Надання освіти за рахунок залишку коштів за субвенцією з державного бюджету місцевим бюджетам на надання державної підтримки особам з особливими освітніми потребами на кінець бюджетного періоду</t>
  </si>
  <si>
    <t>співфінансування на проведення ремонтно-будівельних робіт на автомобільних дорогах загального користування місцевого значення на території Смолінської територіальної громади</t>
  </si>
  <si>
    <t>Утримання та розвиток автомобільних доріг та дорожньої інфраструктури за рахунок коштів місцевого бюджету, в т.ч.:</t>
  </si>
  <si>
    <t>Субвенція державного бюджету місцевим бюджетам на надання державної підтримки особам з особливими освітніми потребами на кінець бюджетного періоду</t>
  </si>
  <si>
    <t>до рішення  сесії Смолінської селищної ради  від 08.05.2023 №435</t>
  </si>
  <si>
    <t>до рішення Смолінської селищної ради від 08.05.2023 року № 435</t>
  </si>
  <si>
    <t>до рішення сесії Смолінської селищної ради  від 08.05.2023 року № 435</t>
  </si>
  <si>
    <t>до рішення сесії Смолінської селищної ради від 08.05.2023 року № 435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</si>
</sst>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_₴_-;\-* #,##0.00_₴_-;_-* &quot;-&quot;??_₴_-;_-@_-"/>
    <numFmt numFmtId="165" formatCode="_-* #,##0.00_р_._-;\-* #,##0.00_р_._-;_-* &quot;-&quot;??_р_._-;_-@_-"/>
    <numFmt numFmtId="166" formatCode="0_ ;\-0\ "/>
    <numFmt numFmtId="167" formatCode="#,##0.00_ ;\-#,##0.00\ "/>
  </numFmts>
  <fonts count="54" x14ac:knownFonts="1">
    <font>
      <sz val="10"/>
      <color theme="1"/>
      <name val="Calibri"/>
      <family val="2"/>
      <charset val="204"/>
      <scheme val="minor"/>
    </font>
    <font>
      <sz val="10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sz val="10"/>
      <name val="Arial Cyr"/>
      <charset val="204"/>
    </font>
    <font>
      <sz val="10"/>
      <name val="Courier New"/>
      <family val="3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Helv"/>
      <charset val="204"/>
    </font>
    <font>
      <sz val="10"/>
      <color rgb="FFFF0000"/>
      <name val="Times New Roman"/>
      <family val="2"/>
      <charset val="204"/>
    </font>
    <font>
      <sz val="8"/>
      <color theme="1"/>
      <name val="Times New Roman"/>
      <family val="2"/>
      <charset val="204"/>
    </font>
    <font>
      <sz val="10"/>
      <name val="Times New Roman"/>
      <family val="2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i/>
      <sz val="10"/>
      <color theme="1"/>
      <name val="Calibri"/>
      <family val="2"/>
      <charset val="204"/>
      <scheme val="minor"/>
    </font>
    <font>
      <sz val="10"/>
      <name val="Arial Cyr"/>
      <family val="2"/>
      <charset val="204"/>
    </font>
    <font>
      <b/>
      <sz val="8"/>
      <color theme="1"/>
      <name val="Times New Roman"/>
      <family val="1"/>
      <charset val="204"/>
    </font>
    <font>
      <u/>
      <sz val="9"/>
      <color theme="1"/>
      <name val="Times New Roman"/>
      <family val="1"/>
      <charset val="204"/>
    </font>
    <font>
      <sz val="9"/>
      <color theme="1"/>
      <name val="Times New Roman"/>
      <family val="2"/>
      <charset val="204"/>
    </font>
    <font>
      <sz val="11"/>
      <color theme="1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75">
    <xf numFmtId="0" fontId="0" fillId="0" borderId="0"/>
    <xf numFmtId="0" fontId="31" fillId="0" borderId="0"/>
    <xf numFmtId="0" fontId="29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0" fillId="0" borderId="0"/>
    <xf numFmtId="0" fontId="35" fillId="0" borderId="0"/>
    <xf numFmtId="0" fontId="35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6" fillId="0" borderId="0"/>
    <xf numFmtId="0" fontId="35" fillId="0" borderId="0"/>
    <xf numFmtId="0" fontId="3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6" fillId="0" borderId="0"/>
    <xf numFmtId="0" fontId="35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7" fillId="0" borderId="0"/>
    <xf numFmtId="0" fontId="34" fillId="0" borderId="0"/>
    <xf numFmtId="0" fontId="34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8" fillId="0" borderId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9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508">
    <xf numFmtId="0" fontId="0" fillId="0" borderId="0" xfId="0"/>
    <xf numFmtId="0" fontId="31" fillId="0" borderId="0" xfId="0" applyFont="1"/>
    <xf numFmtId="0" fontId="31" fillId="0" borderId="0" xfId="0" applyFont="1" applyAlignment="1">
      <alignment horizontal="center" vertical="center"/>
    </xf>
    <xf numFmtId="4" fontId="0" fillId="0" borderId="0" xfId="0" applyNumberFormat="1"/>
    <xf numFmtId="0" fontId="0" fillId="0" borderId="0" xfId="0"/>
    <xf numFmtId="0" fontId="31" fillId="0" borderId="2" xfId="0" quotePrefix="1" applyFont="1" applyBorder="1" applyAlignment="1">
      <alignment horizontal="center" vertical="center" wrapText="1"/>
    </xf>
    <xf numFmtId="4" fontId="31" fillId="0" borderId="2" xfId="0" quotePrefix="1" applyNumberFormat="1" applyFont="1" applyBorder="1" applyAlignment="1">
      <alignment horizontal="center" vertical="center" wrapText="1"/>
    </xf>
    <xf numFmtId="0" fontId="32" fillId="0" borderId="0" xfId="0" applyFont="1" applyAlignment="1">
      <alignment horizontal="left"/>
    </xf>
    <xf numFmtId="0" fontId="31" fillId="0" borderId="0" xfId="0" applyFont="1" applyAlignment="1"/>
    <xf numFmtId="0" fontId="31" fillId="0" borderId="0" xfId="0" applyFont="1" applyAlignment="1">
      <alignment horizontal="center"/>
    </xf>
    <xf numFmtId="0" fontId="45" fillId="0" borderId="0" xfId="0" applyFont="1"/>
    <xf numFmtId="0" fontId="32" fillId="0" borderId="0" xfId="0" applyFont="1"/>
    <xf numFmtId="0" fontId="31" fillId="0" borderId="0" xfId="0" applyFont="1" applyAlignment="1">
      <alignment horizontal="right"/>
    </xf>
    <xf numFmtId="0" fontId="31" fillId="0" borderId="2" xfId="0" applyFont="1" applyBorder="1"/>
    <xf numFmtId="0" fontId="31" fillId="2" borderId="2" xfId="0" applyFont="1" applyFill="1" applyBorder="1"/>
    <xf numFmtId="4" fontId="32" fillId="2" borderId="2" xfId="0" applyNumberFormat="1" applyFont="1" applyFill="1" applyBorder="1" applyAlignment="1">
      <alignment horizontal="right" vertical="center" wrapText="1"/>
    </xf>
    <xf numFmtId="0" fontId="31" fillId="0" borderId="2" xfId="0" quotePrefix="1" applyFont="1" applyFill="1" applyBorder="1" applyAlignment="1">
      <alignment horizontal="center" vertical="center"/>
    </xf>
    <xf numFmtId="4" fontId="31" fillId="0" borderId="2" xfId="0" quotePrefix="1" applyNumberFormat="1" applyFont="1" applyBorder="1" applyAlignment="1">
      <alignment vertical="center" wrapText="1"/>
    </xf>
    <xf numFmtId="0" fontId="31" fillId="0" borderId="2" xfId="0" applyFont="1" applyBorder="1" applyAlignment="1">
      <alignment vertical="center" wrapText="1"/>
    </xf>
    <xf numFmtId="4" fontId="31" fillId="2" borderId="2" xfId="0" applyNumberFormat="1" applyFont="1" applyFill="1" applyBorder="1" applyAlignment="1">
      <alignment horizontal="right" vertical="center" wrapText="1"/>
    </xf>
    <xf numFmtId="4" fontId="31" fillId="0" borderId="2" xfId="0" applyNumberFormat="1" applyFont="1" applyBorder="1" applyAlignment="1">
      <alignment horizontal="right" vertical="center"/>
    </xf>
    <xf numFmtId="0" fontId="31" fillId="0" borderId="2" xfId="0" applyFont="1" applyFill="1" applyBorder="1" applyAlignment="1">
      <alignment horizontal="center" vertical="center"/>
    </xf>
    <xf numFmtId="0" fontId="31" fillId="0" borderId="2" xfId="0" applyFont="1" applyFill="1" applyBorder="1" applyAlignment="1">
      <alignment vertical="center" wrapText="1"/>
    </xf>
    <xf numFmtId="0" fontId="31" fillId="0" borderId="2" xfId="0" applyFont="1" applyFill="1" applyBorder="1" applyAlignment="1">
      <alignment horizontal="center" vertical="center" wrapText="1"/>
    </xf>
    <xf numFmtId="4" fontId="31" fillId="0" borderId="2" xfId="0" applyNumberFormat="1" applyFont="1" applyFill="1" applyBorder="1" applyAlignment="1">
      <alignment horizontal="right" vertical="center"/>
    </xf>
    <xf numFmtId="0" fontId="0" fillId="0" borderId="0" xfId="0" applyFill="1"/>
    <xf numFmtId="164" fontId="31" fillId="0" borderId="2" xfId="103" quotePrefix="1" applyFont="1" applyBorder="1" applyAlignment="1">
      <alignment vertical="center" wrapText="1"/>
    </xf>
    <xf numFmtId="4" fontId="31" fillId="0" borderId="2" xfId="0" applyNumberFormat="1" applyFont="1" applyFill="1" applyBorder="1" applyAlignment="1">
      <alignment horizontal="right" vertical="center" wrapText="1"/>
    </xf>
    <xf numFmtId="0" fontId="31" fillId="0" borderId="2" xfId="0" quotePrefix="1" applyFont="1" applyFill="1" applyBorder="1" applyAlignment="1">
      <alignment horizontal="center" vertical="center" wrapText="1"/>
    </xf>
    <xf numFmtId="0" fontId="0" fillId="4" borderId="0" xfId="0" applyFill="1"/>
    <xf numFmtId="0" fontId="32" fillId="0" borderId="0" xfId="0" applyFont="1" applyFill="1" applyBorder="1" applyAlignment="1">
      <alignment vertical="center" wrapText="1"/>
    </xf>
    <xf numFmtId="2" fontId="0" fillId="0" borderId="0" xfId="0" applyNumberFormat="1"/>
    <xf numFmtId="4" fontId="33" fillId="4" borderId="2" xfId="0" applyNumberFormat="1" applyFont="1" applyFill="1" applyBorder="1" applyAlignment="1">
      <alignment vertical="center" wrapText="1"/>
    </xf>
    <xf numFmtId="1" fontId="31" fillId="0" borderId="2" xfId="0" quotePrefix="1" applyNumberFormat="1" applyFont="1" applyBorder="1" applyAlignment="1">
      <alignment horizontal="center" vertical="center" wrapText="1"/>
    </xf>
    <xf numFmtId="4" fontId="42" fillId="2" borderId="2" xfId="0" applyNumberFormat="1" applyFont="1" applyFill="1" applyBorder="1" applyAlignment="1">
      <alignment horizontal="right" vertical="center" wrapText="1"/>
    </xf>
    <xf numFmtId="0" fontId="43" fillId="0" borderId="2" xfId="0" applyFont="1" applyBorder="1" applyAlignment="1">
      <alignment vertical="center" wrapText="1"/>
    </xf>
    <xf numFmtId="4" fontId="43" fillId="2" borderId="2" xfId="0" applyNumberFormat="1" applyFont="1" applyFill="1" applyBorder="1" applyAlignment="1">
      <alignment horizontal="right" vertical="center" wrapText="1"/>
    </xf>
    <xf numFmtId="4" fontId="43" fillId="0" borderId="2" xfId="0" applyNumberFormat="1" applyFont="1" applyFill="1" applyBorder="1" applyAlignment="1">
      <alignment horizontal="right" vertical="center"/>
    </xf>
    <xf numFmtId="4" fontId="43" fillId="0" borderId="2" xfId="0" applyNumberFormat="1" applyFont="1" applyBorder="1" applyAlignment="1">
      <alignment horizontal="right" vertical="center"/>
    </xf>
    <xf numFmtId="0" fontId="43" fillId="0" borderId="2" xfId="0" applyFont="1" applyBorder="1" applyAlignment="1">
      <alignment horizontal="center" vertical="center" wrapText="1"/>
    </xf>
    <xf numFmtId="0" fontId="43" fillId="0" borderId="2" xfId="0" applyFont="1" applyFill="1" applyBorder="1" applyAlignment="1">
      <alignment vertical="center" wrapText="1"/>
    </xf>
    <xf numFmtId="0" fontId="43" fillId="0" borderId="2" xfId="0" applyFont="1" applyFill="1" applyBorder="1" applyAlignment="1">
      <alignment horizontal="left" vertical="center" wrapText="1"/>
    </xf>
    <xf numFmtId="0" fontId="43" fillId="0" borderId="2" xfId="0" applyFont="1" applyFill="1" applyBorder="1" applyAlignment="1">
      <alignment horizontal="center" vertical="center" wrapText="1"/>
    </xf>
    <xf numFmtId="0" fontId="32" fillId="2" borderId="2" xfId="0" applyFont="1" applyFill="1" applyBorder="1" applyAlignment="1">
      <alignment horizontal="center"/>
    </xf>
    <xf numFmtId="0" fontId="32" fillId="2" borderId="2" xfId="0" applyFont="1" applyFill="1" applyBorder="1"/>
    <xf numFmtId="4" fontId="32" fillId="2" borderId="2" xfId="0" applyNumberFormat="1" applyFont="1" applyFill="1" applyBorder="1" applyAlignment="1">
      <alignment horizontal="right"/>
    </xf>
    <xf numFmtId="4" fontId="31" fillId="0" borderId="0" xfId="0" applyNumberFormat="1" applyFont="1"/>
    <xf numFmtId="4" fontId="32" fillId="5" borderId="2" xfId="0" applyNumberFormat="1" applyFont="1" applyFill="1" applyBorder="1" applyAlignment="1">
      <alignment horizontal="right" vertical="center" wrapText="1"/>
    </xf>
    <xf numFmtId="0" fontId="43" fillId="0" borderId="2" xfId="0" applyFont="1" applyBorder="1" applyAlignment="1">
      <alignment horizontal="left" vertical="center" wrapText="1"/>
    </xf>
    <xf numFmtId="0" fontId="31" fillId="0" borderId="2" xfId="0" applyFont="1" applyBorder="1" applyAlignment="1">
      <alignment horizontal="center" vertical="center" wrapText="1"/>
    </xf>
    <xf numFmtId="0" fontId="31" fillId="0" borderId="2" xfId="0" quotePrefix="1" applyFont="1" applyBorder="1" applyAlignment="1">
      <alignment vertical="center" wrapText="1"/>
    </xf>
    <xf numFmtId="0" fontId="47" fillId="0" borderId="6" xfId="0" applyFont="1" applyFill="1" applyBorder="1" applyAlignment="1">
      <alignment vertical="center" wrapText="1"/>
    </xf>
    <xf numFmtId="0" fontId="47" fillId="0" borderId="2" xfId="0" applyFont="1" applyFill="1" applyBorder="1" applyAlignment="1">
      <alignment vertical="center" wrapText="1"/>
    </xf>
    <xf numFmtId="0" fontId="32" fillId="0" borderId="0" xfId="0" applyFont="1" applyAlignment="1">
      <alignment horizontal="center"/>
    </xf>
    <xf numFmtId="0" fontId="13" fillId="0" borderId="0" xfId="143"/>
    <xf numFmtId="0" fontId="13" fillId="0" borderId="0" xfId="143" applyFont="1" applyAlignment="1">
      <alignment horizontal="left" wrapText="1"/>
    </xf>
    <xf numFmtId="0" fontId="13" fillId="0" borderId="0" xfId="143" applyAlignment="1">
      <alignment horizontal="left" wrapText="1"/>
    </xf>
    <xf numFmtId="0" fontId="32" fillId="0" borderId="2" xfId="0" applyFont="1" applyFill="1" applyBorder="1" applyAlignment="1">
      <alignment vertical="center"/>
    </xf>
    <xf numFmtId="0" fontId="32" fillId="0" borderId="2" xfId="0" applyFont="1" applyFill="1" applyBorder="1" applyAlignment="1">
      <alignment vertical="center" wrapText="1"/>
    </xf>
    <xf numFmtId="4" fontId="32" fillId="0" borderId="2" xfId="0" applyNumberFormat="1" applyFont="1" applyFill="1" applyBorder="1" applyAlignment="1">
      <alignment horizontal="right" vertical="center" wrapText="1"/>
    </xf>
    <xf numFmtId="0" fontId="32" fillId="0" borderId="2" xfId="0" quotePrefix="1" applyFont="1" applyFill="1" applyBorder="1" applyAlignment="1">
      <alignment vertical="center"/>
    </xf>
    <xf numFmtId="0" fontId="32" fillId="0" borderId="2" xfId="0" quotePrefix="1" applyFont="1" applyFill="1" applyBorder="1" applyAlignment="1">
      <alignment vertical="center" wrapText="1"/>
    </xf>
    <xf numFmtId="0" fontId="13" fillId="0" borderId="2" xfId="144" quotePrefix="1" applyFont="1" applyBorder="1" applyAlignment="1">
      <alignment horizontal="center" vertical="center" wrapText="1"/>
    </xf>
    <xf numFmtId="4" fontId="41" fillId="0" borderId="2" xfId="144" quotePrefix="1" applyNumberFormat="1" applyFont="1" applyBorder="1" applyAlignment="1">
      <alignment horizontal="center" vertical="center" wrapText="1"/>
    </xf>
    <xf numFmtId="4" fontId="41" fillId="0" borderId="2" xfId="144" quotePrefix="1" applyNumberFormat="1" applyFont="1" applyBorder="1" applyAlignment="1">
      <alignment vertical="center" wrapText="1"/>
    </xf>
    <xf numFmtId="4" fontId="41" fillId="0" borderId="2" xfId="144" applyNumberFormat="1" applyFont="1" applyBorder="1" applyAlignment="1">
      <alignment vertical="center" wrapText="1"/>
    </xf>
    <xf numFmtId="0" fontId="32" fillId="0" borderId="2" xfId="0" applyFont="1" applyFill="1" applyBorder="1" applyAlignment="1">
      <alignment horizontal="center" vertical="center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quotePrefix="1" applyFont="1" applyFill="1" applyBorder="1" applyAlignment="1">
      <alignment horizontal="center" vertical="center"/>
    </xf>
    <xf numFmtId="4" fontId="32" fillId="0" borderId="2" xfId="0" applyNumberFormat="1" applyFont="1" applyFill="1" applyBorder="1" applyAlignment="1">
      <alignment horizontal="right" vertical="center"/>
    </xf>
    <xf numFmtId="4" fontId="13" fillId="0" borderId="2" xfId="144" applyNumberFormat="1" applyFill="1" applyBorder="1" applyAlignment="1">
      <alignment vertical="center" wrapText="1"/>
    </xf>
    <xf numFmtId="4" fontId="13" fillId="0" borderId="2" xfId="143" quotePrefix="1" applyNumberFormat="1" applyFont="1" applyBorder="1" applyAlignment="1">
      <alignment vertical="center" wrapText="1"/>
    </xf>
    <xf numFmtId="0" fontId="13" fillId="0" borderId="2" xfId="145" quotePrefix="1" applyBorder="1" applyAlignment="1">
      <alignment horizontal="center" vertical="center" wrapText="1"/>
    </xf>
    <xf numFmtId="4" fontId="13" fillId="0" borderId="2" xfId="145" quotePrefix="1" applyNumberFormat="1" applyBorder="1" applyAlignment="1">
      <alignment horizontal="center" vertical="center" wrapText="1"/>
    </xf>
    <xf numFmtId="4" fontId="13" fillId="0" borderId="2" xfId="145" quotePrefix="1" applyNumberFormat="1" applyBorder="1" applyAlignment="1">
      <alignment vertical="center" wrapText="1"/>
    </xf>
    <xf numFmtId="4" fontId="13" fillId="0" borderId="2" xfId="145" applyNumberFormat="1" applyBorder="1" applyAlignment="1">
      <alignment vertical="center" wrapText="1"/>
    </xf>
    <xf numFmtId="0" fontId="42" fillId="0" borderId="2" xfId="143" quotePrefix="1" applyFont="1" applyFill="1" applyBorder="1" applyAlignment="1">
      <alignment horizontal="center" vertical="center" wrapText="1"/>
    </xf>
    <xf numFmtId="0" fontId="42" fillId="0" borderId="2" xfId="0" applyFont="1" applyFill="1" applyBorder="1" applyAlignment="1">
      <alignment horizontal="center" vertical="center" wrapText="1"/>
    </xf>
    <xf numFmtId="0" fontId="42" fillId="0" borderId="2" xfId="0" quotePrefix="1" applyFont="1" applyFill="1" applyBorder="1" applyAlignment="1">
      <alignment horizontal="center" vertical="center" wrapText="1"/>
    </xf>
    <xf numFmtId="4" fontId="42" fillId="0" borderId="2" xfId="143" quotePrefix="1" applyNumberFormat="1" applyFont="1" applyFill="1" applyBorder="1" applyAlignment="1">
      <alignment vertical="center" wrapText="1"/>
    </xf>
    <xf numFmtId="0" fontId="42" fillId="0" borderId="2" xfId="0" applyFont="1" applyFill="1" applyBorder="1" applyAlignment="1">
      <alignment vertical="center" wrapText="1"/>
    </xf>
    <xf numFmtId="4" fontId="42" fillId="0" borderId="2" xfId="0" applyNumberFormat="1" applyFont="1" applyFill="1" applyBorder="1" applyAlignment="1">
      <alignment horizontal="right" vertical="center" wrapText="1"/>
    </xf>
    <xf numFmtId="4" fontId="42" fillId="0" borderId="2" xfId="143" applyNumberFormat="1" applyFont="1" applyFill="1" applyBorder="1" applyAlignment="1">
      <alignment vertical="center" wrapText="1"/>
    </xf>
    <xf numFmtId="4" fontId="42" fillId="0" borderId="2" xfId="0" applyNumberFormat="1" applyFont="1" applyFill="1" applyBorder="1" applyAlignment="1">
      <alignment horizontal="right" vertical="center"/>
    </xf>
    <xf numFmtId="0" fontId="43" fillId="0" borderId="2" xfId="143" quotePrefix="1" applyFont="1" applyBorder="1" applyAlignment="1">
      <alignment horizontal="center" vertical="center" wrapText="1"/>
    </xf>
    <xf numFmtId="4" fontId="43" fillId="0" borderId="2" xfId="143" quotePrefix="1" applyNumberFormat="1" applyFont="1" applyBorder="1" applyAlignment="1">
      <alignment horizontal="center" vertical="center" wrapText="1"/>
    </xf>
    <xf numFmtId="4" fontId="43" fillId="0" borderId="2" xfId="143" quotePrefix="1" applyNumberFormat="1" applyFont="1" applyBorder="1" applyAlignment="1">
      <alignment vertical="center" wrapText="1"/>
    </xf>
    <xf numFmtId="4" fontId="43" fillId="0" borderId="2" xfId="143" applyNumberFormat="1" applyFont="1" applyFill="1" applyBorder="1" applyAlignment="1">
      <alignment vertical="center" wrapText="1"/>
    </xf>
    <xf numFmtId="4" fontId="43" fillId="0" borderId="2" xfId="144" applyNumberFormat="1" applyFont="1" applyFill="1" applyBorder="1" applyAlignment="1">
      <alignment vertical="center" wrapText="1"/>
    </xf>
    <xf numFmtId="4" fontId="43" fillId="0" borderId="2" xfId="144" applyNumberFormat="1" applyFont="1" applyBorder="1" applyAlignment="1">
      <alignment vertical="center" wrapText="1"/>
    </xf>
    <xf numFmtId="4" fontId="43" fillId="0" borderId="2" xfId="143" applyNumberFormat="1" applyFont="1" applyBorder="1" applyAlignment="1">
      <alignment vertical="center" wrapText="1"/>
    </xf>
    <xf numFmtId="0" fontId="43" fillId="0" borderId="2" xfId="146" quotePrefix="1" applyFont="1" applyFill="1" applyBorder="1" applyAlignment="1">
      <alignment horizontal="center" vertical="center" wrapText="1"/>
    </xf>
    <xf numFmtId="0" fontId="13" fillId="0" borderId="2" xfId="146" quotePrefix="1" applyNumberFormat="1" applyFill="1" applyBorder="1" applyAlignment="1">
      <alignment horizontal="center" vertical="center" wrapText="1"/>
    </xf>
    <xf numFmtId="4" fontId="43" fillId="0" borderId="2" xfId="146" quotePrefix="1" applyNumberFormat="1" applyFont="1" applyFill="1" applyBorder="1" applyAlignment="1">
      <alignment vertical="center" wrapText="1"/>
    </xf>
    <xf numFmtId="4" fontId="41" fillId="0" borderId="2" xfId="146" applyNumberFormat="1" applyFont="1" applyFill="1" applyBorder="1" applyAlignment="1">
      <alignment vertical="center" wrapText="1"/>
    </xf>
    <xf numFmtId="4" fontId="42" fillId="0" borderId="2" xfId="143" quotePrefix="1" applyNumberFormat="1" applyFont="1" applyFill="1" applyBorder="1" applyAlignment="1">
      <alignment horizontal="center" vertical="center" wrapText="1"/>
    </xf>
    <xf numFmtId="0" fontId="41" fillId="0" borderId="2" xfId="145" quotePrefix="1" applyFont="1" applyBorder="1" applyAlignment="1">
      <alignment horizontal="center" vertical="center" wrapText="1"/>
    </xf>
    <xf numFmtId="4" fontId="43" fillId="0" borderId="2" xfId="145" quotePrefix="1" applyNumberFormat="1" applyFont="1" applyBorder="1" applyAlignment="1">
      <alignment horizontal="center" vertical="center" wrapText="1"/>
    </xf>
    <xf numFmtId="4" fontId="41" fillId="0" borderId="2" xfId="145" quotePrefix="1" applyNumberFormat="1" applyFont="1" applyBorder="1" applyAlignment="1">
      <alignment vertical="center" wrapText="1"/>
    </xf>
    <xf numFmtId="4" fontId="41" fillId="0" borderId="2" xfId="145" applyNumberFormat="1" applyFont="1" applyBorder="1" applyAlignment="1">
      <alignment vertical="center" wrapText="1"/>
    </xf>
    <xf numFmtId="4" fontId="13" fillId="0" borderId="2" xfId="143" quotePrefix="1" applyNumberFormat="1" applyBorder="1" applyAlignment="1">
      <alignment vertical="center" wrapText="1"/>
    </xf>
    <xf numFmtId="4" fontId="13" fillId="0" borderId="2" xfId="144" applyNumberFormat="1" applyBorder="1" applyAlignment="1">
      <alignment vertical="center" wrapText="1"/>
    </xf>
    <xf numFmtId="0" fontId="13" fillId="0" borderId="0" xfId="145"/>
    <xf numFmtId="0" fontId="13" fillId="0" borderId="0" xfId="145" applyFont="1"/>
    <xf numFmtId="0" fontId="13" fillId="0" borderId="0" xfId="148"/>
    <xf numFmtId="0" fontId="31" fillId="0" borderId="0" xfId="148" quotePrefix="1" applyFont="1" applyBorder="1" applyAlignment="1">
      <alignment horizontal="center"/>
    </xf>
    <xf numFmtId="0" fontId="13" fillId="0" borderId="0" xfId="148" applyAlignment="1">
      <alignment horizontal="center"/>
    </xf>
    <xf numFmtId="0" fontId="13" fillId="0" borderId="0" xfId="145" applyAlignment="1">
      <alignment horizontal="center"/>
    </xf>
    <xf numFmtId="0" fontId="32" fillId="0" borderId="0" xfId="145" applyFont="1" applyAlignment="1"/>
    <xf numFmtId="0" fontId="32" fillId="0" borderId="0" xfId="145" applyFont="1"/>
    <xf numFmtId="0" fontId="13" fillId="0" borderId="0" xfId="145" applyAlignment="1">
      <alignment horizontal="right"/>
    </xf>
    <xf numFmtId="0" fontId="13" fillId="0" borderId="2" xfId="145" applyBorder="1" applyAlignment="1">
      <alignment horizontal="center" vertical="center" wrapText="1"/>
    </xf>
    <xf numFmtId="0" fontId="13" fillId="5" borderId="2" xfId="145" applyFill="1" applyBorder="1" applyAlignment="1">
      <alignment horizontal="center" vertical="center" wrapText="1"/>
    </xf>
    <xf numFmtId="0" fontId="13" fillId="2" borderId="2" xfId="145" applyFill="1" applyBorder="1" applyAlignment="1">
      <alignment horizontal="center" vertical="center" wrapText="1"/>
    </xf>
    <xf numFmtId="0" fontId="32" fillId="0" borderId="2" xfId="145" quotePrefix="1" applyFont="1" applyBorder="1" applyAlignment="1">
      <alignment horizontal="center" vertical="center" wrapText="1"/>
    </xf>
    <xf numFmtId="0" fontId="32" fillId="0" borderId="2" xfId="145" applyFont="1" applyBorder="1" applyAlignment="1">
      <alignment horizontal="center" vertical="center" wrapText="1"/>
    </xf>
    <xf numFmtId="4" fontId="32" fillId="0" borderId="2" xfId="145" applyNumberFormat="1" applyFont="1" applyBorder="1" applyAlignment="1">
      <alignment horizontal="center" vertical="center" wrapText="1"/>
    </xf>
    <xf numFmtId="4" fontId="32" fillId="0" borderId="2" xfId="145" quotePrefix="1" applyNumberFormat="1" applyFont="1" applyBorder="1" applyAlignment="1">
      <alignment vertical="center" wrapText="1"/>
    </xf>
    <xf numFmtId="4" fontId="32" fillId="5" borderId="2" xfId="145" applyNumberFormat="1" applyFont="1" applyFill="1" applyBorder="1" applyAlignment="1">
      <alignment vertical="center" wrapText="1"/>
    </xf>
    <xf numFmtId="4" fontId="32" fillId="0" borderId="2" xfId="145" applyNumberFormat="1" applyFont="1" applyBorder="1" applyAlignment="1">
      <alignment vertical="center" wrapText="1"/>
    </xf>
    <xf numFmtId="4" fontId="32" fillId="2" borderId="2" xfId="145" applyNumberFormat="1" applyFont="1" applyFill="1" applyBorder="1" applyAlignment="1">
      <alignment vertical="center" wrapText="1"/>
    </xf>
    <xf numFmtId="0" fontId="32" fillId="0" borderId="2" xfId="145" quotePrefix="1" applyFont="1" applyFill="1" applyBorder="1" applyAlignment="1">
      <alignment horizontal="center" vertical="center" wrapText="1"/>
    </xf>
    <xf numFmtId="0" fontId="32" fillId="0" borderId="2" xfId="145" applyFont="1" applyFill="1" applyBorder="1" applyAlignment="1">
      <alignment horizontal="center" vertical="center" wrapText="1"/>
    </xf>
    <xf numFmtId="4" fontId="32" fillId="0" borderId="2" xfId="145" applyNumberFormat="1" applyFont="1" applyFill="1" applyBorder="1" applyAlignment="1">
      <alignment horizontal="center" vertical="center" wrapText="1"/>
    </xf>
    <xf numFmtId="4" fontId="32" fillId="0" borderId="2" xfId="145" quotePrefix="1" applyNumberFormat="1" applyFont="1" applyFill="1" applyBorder="1" applyAlignment="1">
      <alignment vertical="center" wrapText="1"/>
    </xf>
    <xf numFmtId="4" fontId="32" fillId="0" borderId="2" xfId="145" applyNumberFormat="1" applyFont="1" applyFill="1" applyBorder="1" applyAlignment="1">
      <alignment vertical="center" wrapText="1"/>
    </xf>
    <xf numFmtId="4" fontId="13" fillId="5" borderId="2" xfId="147" applyNumberFormat="1" applyFill="1" applyBorder="1" applyAlignment="1">
      <alignment vertical="center" wrapText="1"/>
    </xf>
    <xf numFmtId="4" fontId="13" fillId="5" borderId="2" xfId="145" applyNumberFormat="1" applyFill="1" applyBorder="1" applyAlignment="1">
      <alignment vertical="center" wrapText="1"/>
    </xf>
    <xf numFmtId="4" fontId="41" fillId="0" borderId="2" xfId="145" quotePrefix="1" applyNumberFormat="1" applyFont="1" applyBorder="1" applyAlignment="1">
      <alignment horizontal="center" vertical="center" wrapText="1"/>
    </xf>
    <xf numFmtId="4" fontId="41" fillId="5" borderId="2" xfId="145" applyNumberFormat="1" applyFont="1" applyFill="1" applyBorder="1" applyAlignment="1">
      <alignment vertical="center" wrapText="1"/>
    </xf>
    <xf numFmtId="0" fontId="13" fillId="0" borderId="2" xfId="145" quotePrefix="1" applyFont="1" applyBorder="1" applyAlignment="1">
      <alignment horizontal="center" vertical="center" wrapText="1"/>
    </xf>
    <xf numFmtId="4" fontId="13" fillId="0" borderId="0" xfId="145" applyNumberFormat="1" applyFont="1"/>
    <xf numFmtId="0" fontId="13" fillId="0" borderId="2" xfId="149" quotePrefix="1" applyFont="1" applyBorder="1" applyAlignment="1">
      <alignment horizontal="center" vertical="center" wrapText="1"/>
    </xf>
    <xf numFmtId="4" fontId="43" fillId="0" borderId="2" xfId="149" quotePrefix="1" applyNumberFormat="1" applyFont="1" applyBorder="1" applyAlignment="1">
      <alignment horizontal="center" vertical="center" wrapText="1"/>
    </xf>
    <xf numFmtId="4" fontId="31" fillId="5" borderId="2" xfId="149" applyNumberFormat="1" applyFont="1" applyFill="1" applyBorder="1" applyAlignment="1">
      <alignment vertical="center" wrapText="1"/>
    </xf>
    <xf numFmtId="4" fontId="31" fillId="0" borderId="2" xfId="149" applyNumberFormat="1" applyFont="1" applyBorder="1" applyAlignment="1">
      <alignment vertical="center" wrapText="1"/>
    </xf>
    <xf numFmtId="4" fontId="32" fillId="0" borderId="2" xfId="149" applyNumberFormat="1" applyFont="1" applyBorder="1" applyAlignment="1">
      <alignment vertical="center" wrapText="1"/>
    </xf>
    <xf numFmtId="0" fontId="13" fillId="0" borderId="0" xfId="149"/>
    <xf numFmtId="0" fontId="41" fillId="0" borderId="2" xfId="149" quotePrefix="1" applyFont="1" applyBorder="1" applyAlignment="1">
      <alignment horizontal="center" vertical="center" wrapText="1"/>
    </xf>
    <xf numFmtId="4" fontId="41" fillId="0" borderId="2" xfId="149" quotePrefix="1" applyNumberFormat="1" applyFont="1" applyBorder="1" applyAlignment="1">
      <alignment horizontal="center" vertical="center" wrapText="1"/>
    </xf>
    <xf numFmtId="4" fontId="13" fillId="0" borderId="2" xfId="148" quotePrefix="1" applyNumberFormat="1" applyFont="1" applyBorder="1" applyAlignment="1">
      <alignment vertical="center" wrapText="1"/>
    </xf>
    <xf numFmtId="4" fontId="13" fillId="5" borderId="2" xfId="145" applyNumberFormat="1" applyFont="1" applyFill="1" applyBorder="1" applyAlignment="1">
      <alignment vertical="center" wrapText="1"/>
    </xf>
    <xf numFmtId="4" fontId="13" fillId="0" borderId="2" xfId="145" quotePrefix="1" applyNumberFormat="1" applyFont="1" applyBorder="1" applyAlignment="1">
      <alignment vertical="center" wrapText="1"/>
    </xf>
    <xf numFmtId="0" fontId="32" fillId="0" borderId="2" xfId="0" quotePrefix="1" applyFont="1" applyBorder="1" applyAlignment="1">
      <alignment horizontal="center" vertical="center" wrapText="1"/>
    </xf>
    <xf numFmtId="0" fontId="32" fillId="0" borderId="2" xfId="0" applyFont="1" applyBorder="1" applyAlignment="1">
      <alignment horizontal="center" vertical="center" wrapText="1"/>
    </xf>
    <xf numFmtId="4" fontId="32" fillId="0" borderId="2" xfId="0" applyNumberFormat="1" applyFont="1" applyBorder="1" applyAlignment="1">
      <alignment horizontal="center" vertical="center" wrapText="1"/>
    </xf>
    <xf numFmtId="4" fontId="32" fillId="0" borderId="2" xfId="0" quotePrefix="1" applyNumberFormat="1" applyFont="1" applyBorder="1" applyAlignment="1">
      <alignment vertical="center" wrapText="1"/>
    </xf>
    <xf numFmtId="4" fontId="32" fillId="5" borderId="2" xfId="0" applyNumberFormat="1" applyFont="1" applyFill="1" applyBorder="1" applyAlignment="1">
      <alignment vertical="center" wrapText="1"/>
    </xf>
    <xf numFmtId="4" fontId="32" fillId="0" borderId="2" xfId="0" applyNumberFormat="1" applyFont="1" applyBorder="1" applyAlignment="1">
      <alignment vertical="center" wrapText="1"/>
    </xf>
    <xf numFmtId="0" fontId="42" fillId="0" borderId="2" xfId="145" quotePrefix="1" applyFont="1" applyFill="1" applyBorder="1" applyAlignment="1">
      <alignment horizontal="center" vertical="center" wrapText="1"/>
    </xf>
    <xf numFmtId="4" fontId="42" fillId="0" borderId="2" xfId="145" quotePrefix="1" applyNumberFormat="1" applyFont="1" applyFill="1" applyBorder="1" applyAlignment="1">
      <alignment horizontal="center" vertical="center" wrapText="1"/>
    </xf>
    <xf numFmtId="4" fontId="42" fillId="0" borderId="2" xfId="145" quotePrefix="1" applyNumberFormat="1" applyFont="1" applyFill="1" applyBorder="1" applyAlignment="1">
      <alignment vertical="center" wrapText="1"/>
    </xf>
    <xf numFmtId="4" fontId="42" fillId="5" borderId="2" xfId="147" applyNumberFormat="1" applyFont="1" applyFill="1" applyBorder="1" applyAlignment="1">
      <alignment vertical="center" wrapText="1"/>
    </xf>
    <xf numFmtId="4" fontId="42" fillId="0" borderId="2" xfId="147" applyNumberFormat="1" applyFont="1" applyFill="1" applyBorder="1" applyAlignment="1">
      <alignment vertical="center" wrapText="1"/>
    </xf>
    <xf numFmtId="4" fontId="42" fillId="5" borderId="2" xfId="145" applyNumberFormat="1" applyFont="1" applyFill="1" applyBorder="1" applyAlignment="1">
      <alignment vertical="center" wrapText="1"/>
    </xf>
    <xf numFmtId="4" fontId="13" fillId="0" borderId="0" xfId="145" applyNumberFormat="1"/>
    <xf numFmtId="0" fontId="13" fillId="0" borderId="0" xfId="145" applyAlignment="1">
      <alignment wrapText="1"/>
    </xf>
    <xf numFmtId="0" fontId="43" fillId="0" borderId="2" xfId="148" quotePrefix="1" applyFont="1" applyBorder="1" applyAlignment="1">
      <alignment horizontal="center" vertical="center" wrapText="1"/>
    </xf>
    <xf numFmtId="0" fontId="43" fillId="0" borderId="2" xfId="148" quotePrefix="1" applyNumberFormat="1" applyFont="1" applyBorder="1" applyAlignment="1">
      <alignment horizontal="center" vertical="center" wrapText="1"/>
    </xf>
    <xf numFmtId="4" fontId="43" fillId="5" borderId="2" xfId="149" applyNumberFormat="1" applyFont="1" applyFill="1" applyBorder="1" applyAlignment="1">
      <alignment vertical="center" wrapText="1"/>
    </xf>
    <xf numFmtId="4" fontId="43" fillId="0" borderId="2" xfId="149" applyNumberFormat="1" applyFont="1" applyBorder="1" applyAlignment="1">
      <alignment vertical="center" wrapText="1"/>
    </xf>
    <xf numFmtId="4" fontId="43" fillId="0" borderId="3" xfId="149" applyNumberFormat="1" applyFont="1" applyBorder="1" applyAlignment="1">
      <alignment vertical="center" wrapText="1"/>
    </xf>
    <xf numFmtId="0" fontId="43" fillId="0" borderId="2" xfId="150" quotePrefix="1" applyFont="1" applyFill="1" applyBorder="1" applyAlignment="1">
      <alignment horizontal="center" vertical="center" wrapText="1"/>
    </xf>
    <xf numFmtId="0" fontId="41" fillId="0" borderId="2" xfId="150" quotePrefix="1" applyFont="1" applyBorder="1" applyAlignment="1">
      <alignment horizontal="center" vertical="center" wrapText="1"/>
    </xf>
    <xf numFmtId="0" fontId="13" fillId="0" borderId="2" xfId="150" quotePrefix="1" applyNumberFormat="1" applyBorder="1" applyAlignment="1">
      <alignment horizontal="center" vertical="center" wrapText="1"/>
    </xf>
    <xf numFmtId="4" fontId="43" fillId="0" borderId="2" xfId="150" quotePrefix="1" applyNumberFormat="1" applyFont="1" applyFill="1" applyBorder="1" applyAlignment="1">
      <alignment vertical="center" wrapText="1"/>
    </xf>
    <xf numFmtId="4" fontId="41" fillId="0" borderId="2" xfId="150" applyNumberFormat="1" applyFont="1" applyFill="1" applyBorder="1" applyAlignment="1">
      <alignment vertical="center" wrapText="1"/>
    </xf>
    <xf numFmtId="4" fontId="42" fillId="0" borderId="2" xfId="145" applyNumberFormat="1" applyFont="1" applyFill="1" applyBorder="1" applyAlignment="1">
      <alignment vertical="center" wrapText="1"/>
    </xf>
    <xf numFmtId="4" fontId="41" fillId="0" borderId="2" xfId="145" applyNumberFormat="1" applyFont="1" applyFill="1" applyBorder="1" applyAlignment="1">
      <alignment vertical="center" wrapText="1"/>
    </xf>
    <xf numFmtId="4" fontId="41" fillId="0" borderId="2" xfId="149" quotePrefix="1" applyNumberFormat="1" applyFont="1" applyBorder="1" applyAlignment="1">
      <alignment vertical="center" wrapText="1"/>
    </xf>
    <xf numFmtId="4" fontId="41" fillId="5" borderId="2" xfId="149" applyNumberFormat="1" applyFont="1" applyFill="1" applyBorder="1" applyAlignment="1">
      <alignment vertical="center" wrapText="1"/>
    </xf>
    <xf numFmtId="4" fontId="41" fillId="0" borderId="2" xfId="149" applyNumberFormat="1" applyFont="1" applyBorder="1" applyAlignment="1">
      <alignment vertical="center" wrapText="1"/>
    </xf>
    <xf numFmtId="4" fontId="13" fillId="0" borderId="2" xfId="149" applyNumberFormat="1" applyBorder="1" applyAlignment="1">
      <alignment vertical="center" wrapText="1"/>
    </xf>
    <xf numFmtId="0" fontId="31" fillId="0" borderId="2" xfId="148" quotePrefix="1" applyFont="1" applyBorder="1" applyAlignment="1">
      <alignment horizontal="center" vertical="center" wrapText="1"/>
    </xf>
    <xf numFmtId="4" fontId="13" fillId="5" borderId="2" xfId="149" applyNumberFormat="1" applyFill="1" applyBorder="1" applyAlignment="1">
      <alignment vertical="center" wrapText="1"/>
    </xf>
    <xf numFmtId="4" fontId="43" fillId="0" borderId="2" xfId="145" applyNumberFormat="1" applyFont="1" applyFill="1" applyBorder="1" applyAlignment="1">
      <alignment vertical="center" wrapText="1"/>
    </xf>
    <xf numFmtId="0" fontId="13" fillId="0" borderId="2" xfId="148" quotePrefix="1" applyBorder="1" applyAlignment="1">
      <alignment horizontal="center" vertical="center" wrapText="1"/>
    </xf>
    <xf numFmtId="4" fontId="13" fillId="0" borderId="2" xfId="148" quotePrefix="1" applyNumberFormat="1" applyBorder="1" applyAlignment="1">
      <alignment horizontal="center" vertical="center" wrapText="1"/>
    </xf>
    <xf numFmtId="0" fontId="32" fillId="2" borderId="2" xfId="145" applyFont="1" applyFill="1" applyBorder="1" applyAlignment="1">
      <alignment horizontal="center" vertical="center" wrapText="1"/>
    </xf>
    <xf numFmtId="0" fontId="32" fillId="2" borderId="2" xfId="145" quotePrefix="1" applyFont="1" applyFill="1" applyBorder="1" applyAlignment="1">
      <alignment horizontal="center" vertical="center" wrapText="1"/>
    </xf>
    <xf numFmtId="4" fontId="32" fillId="2" borderId="2" xfId="145" applyNumberFormat="1" applyFont="1" applyFill="1" applyBorder="1" applyAlignment="1">
      <alignment horizontal="center" vertical="center" wrapText="1"/>
    </xf>
    <xf numFmtId="4" fontId="32" fillId="2" borderId="2" xfId="145" quotePrefix="1" applyNumberFormat="1" applyFont="1" applyFill="1" applyBorder="1" applyAlignment="1">
      <alignment vertical="center" wrapText="1"/>
    </xf>
    <xf numFmtId="4" fontId="32" fillId="0" borderId="0" xfId="145" applyNumberFormat="1" applyFont="1" applyFill="1" applyBorder="1" applyAlignment="1">
      <alignment vertical="center" wrapText="1"/>
    </xf>
    <xf numFmtId="3" fontId="13" fillId="0" borderId="0" xfId="145" applyNumberFormat="1" applyFill="1"/>
    <xf numFmtId="4" fontId="13" fillId="0" borderId="0" xfId="145" applyNumberFormat="1" applyFill="1"/>
    <xf numFmtId="0" fontId="13" fillId="0" borderId="0" xfId="145" applyFill="1"/>
    <xf numFmtId="4" fontId="31" fillId="0" borderId="0" xfId="145" applyNumberFormat="1" applyFont="1" applyFill="1" applyBorder="1" applyAlignment="1">
      <alignment horizontal="right" vertical="center" wrapText="1"/>
    </xf>
    <xf numFmtId="0" fontId="39" fillId="0" borderId="0" xfId="145" applyFont="1"/>
    <xf numFmtId="4" fontId="44" fillId="0" borderId="0" xfId="145" applyNumberFormat="1" applyFont="1" applyFill="1" applyBorder="1"/>
    <xf numFmtId="4" fontId="44" fillId="0" borderId="0" xfId="145" applyNumberFormat="1" applyFont="1" applyFill="1"/>
    <xf numFmtId="0" fontId="44" fillId="0" borderId="0" xfId="145" applyFont="1" applyFill="1"/>
    <xf numFmtId="0" fontId="32" fillId="0" borderId="0" xfId="145" applyFont="1" applyAlignment="1">
      <alignment horizontal="left"/>
    </xf>
    <xf numFmtId="4" fontId="31" fillId="0" borderId="0" xfId="145" applyNumberFormat="1" applyFont="1" applyFill="1" applyBorder="1" applyAlignment="1">
      <alignment vertical="center" wrapText="1"/>
    </xf>
    <xf numFmtId="0" fontId="32" fillId="0" borderId="2" xfId="0" applyFont="1" applyBorder="1" applyAlignment="1">
      <alignment vertical="center"/>
    </xf>
    <xf numFmtId="0" fontId="32" fillId="0" borderId="2" xfId="0" applyFont="1" applyBorder="1" applyAlignment="1">
      <alignment vertical="center" wrapText="1"/>
    </xf>
    <xf numFmtId="4" fontId="32" fillId="2" borderId="2" xfId="0" applyNumberFormat="1" applyFont="1" applyFill="1" applyBorder="1" applyAlignment="1">
      <alignment vertical="center"/>
    </xf>
    <xf numFmtId="4" fontId="32" fillId="0" borderId="2" xfId="0" applyNumberFormat="1" applyFont="1" applyBorder="1" applyAlignment="1">
      <alignment vertical="center"/>
    </xf>
    <xf numFmtId="0" fontId="32" fillId="2" borderId="2" xfId="0" applyFont="1" applyFill="1" applyBorder="1" applyAlignment="1">
      <alignment horizontal="center" vertical="center"/>
    </xf>
    <xf numFmtId="0" fontId="32" fillId="2" borderId="2" xfId="0" applyFont="1" applyFill="1" applyBorder="1" applyAlignment="1">
      <alignment vertical="center" wrapText="1"/>
    </xf>
    <xf numFmtId="0" fontId="31" fillId="0" borderId="2" xfId="0" applyFont="1" applyBorder="1" applyAlignment="1">
      <alignment vertical="center"/>
    </xf>
    <xf numFmtId="4" fontId="31" fillId="2" borderId="2" xfId="0" applyNumberFormat="1" applyFont="1" applyFill="1" applyBorder="1" applyAlignment="1">
      <alignment vertical="center"/>
    </xf>
    <xf numFmtId="4" fontId="31" fillId="0" borderId="2" xfId="0" applyNumberFormat="1" applyFont="1" applyBorder="1" applyAlignment="1">
      <alignment vertical="center"/>
    </xf>
    <xf numFmtId="0" fontId="32" fillId="0" borderId="1" xfId="145" quotePrefix="1" applyFont="1" applyBorder="1" applyAlignment="1">
      <alignment horizontal="center"/>
    </xf>
    <xf numFmtId="0" fontId="50" fillId="0" borderId="0" xfId="145" applyFont="1"/>
    <xf numFmtId="0" fontId="51" fillId="0" borderId="0" xfId="0" quotePrefix="1" applyFont="1" applyAlignment="1">
      <alignment horizontal="center"/>
    </xf>
    <xf numFmtId="4" fontId="31" fillId="0" borderId="0" xfId="0" applyNumberFormat="1" applyFont="1" applyAlignment="1">
      <alignment vertical="center"/>
    </xf>
    <xf numFmtId="4" fontId="32" fillId="4" borderId="2" xfId="0" applyNumberFormat="1" applyFont="1" applyFill="1" applyBorder="1" applyAlignment="1">
      <alignment horizontal="right" vertical="center" wrapText="1"/>
    </xf>
    <xf numFmtId="0" fontId="11" fillId="0" borderId="0" xfId="151"/>
    <xf numFmtId="0" fontId="32" fillId="0" borderId="0" xfId="151" applyFont="1" applyAlignment="1">
      <alignment horizontal="center" wrapText="1"/>
    </xf>
    <xf numFmtId="0" fontId="11" fillId="0" borderId="0" xfId="151" applyAlignment="1">
      <alignment horizontal="center"/>
    </xf>
    <xf numFmtId="0" fontId="31" fillId="0" borderId="1" xfId="151" quotePrefix="1" applyFont="1" applyBorder="1" applyAlignment="1">
      <alignment horizontal="center" wrapText="1"/>
    </xf>
    <xf numFmtId="0" fontId="50" fillId="0" borderId="0" xfId="151" applyFont="1"/>
    <xf numFmtId="0" fontId="32" fillId="0" borderId="0" xfId="151" quotePrefix="1" applyFont="1" applyBorder="1" applyAlignment="1">
      <alignment horizontal="center" wrapText="1"/>
    </xf>
    <xf numFmtId="0" fontId="46" fillId="0" borderId="0" xfId="151" applyFont="1"/>
    <xf numFmtId="0" fontId="50" fillId="0" borderId="0" xfId="151" applyFont="1" applyAlignment="1">
      <alignment horizontal="center"/>
    </xf>
    <xf numFmtId="0" fontId="32" fillId="0" borderId="1" xfId="151" quotePrefix="1" applyFont="1" applyBorder="1" applyAlignment="1">
      <alignment horizontal="center"/>
    </xf>
    <xf numFmtId="0" fontId="32" fillId="0" borderId="0" xfId="151" applyFont="1"/>
    <xf numFmtId="0" fontId="32" fillId="0" borderId="0" xfId="151" applyFont="1" applyAlignment="1">
      <alignment horizontal="right"/>
    </xf>
    <xf numFmtId="0" fontId="11" fillId="0" borderId="2" xfId="151" applyBorder="1" applyAlignment="1">
      <alignment horizontal="center" vertical="center" wrapText="1"/>
    </xf>
    <xf numFmtId="0" fontId="11" fillId="2" borderId="2" xfId="151" applyFill="1" applyBorder="1" applyAlignment="1">
      <alignment horizontal="center" vertical="center" wrapText="1"/>
    </xf>
    <xf numFmtId="0" fontId="32" fillId="0" borderId="2" xfId="151" applyFont="1" applyBorder="1" applyAlignment="1">
      <alignment vertical="center"/>
    </xf>
    <xf numFmtId="0" fontId="32" fillId="0" borderId="2" xfId="151" applyFont="1" applyBorder="1" applyAlignment="1">
      <alignment vertical="center" wrapText="1"/>
    </xf>
    <xf numFmtId="4" fontId="32" fillId="2" borderId="2" xfId="151" applyNumberFormat="1" applyFont="1" applyFill="1" applyBorder="1" applyAlignment="1">
      <alignment vertical="center"/>
    </xf>
    <xf numFmtId="4" fontId="32" fillId="0" borderId="2" xfId="151" applyNumberFormat="1" applyFont="1" applyBorder="1" applyAlignment="1">
      <alignment vertical="center"/>
    </xf>
    <xf numFmtId="0" fontId="11" fillId="0" borderId="2" xfId="151" applyBorder="1" applyAlignment="1">
      <alignment vertical="center"/>
    </xf>
    <xf numFmtId="0" fontId="11" fillId="0" borderId="2" xfId="151" applyBorder="1" applyAlignment="1">
      <alignment vertical="center" wrapText="1"/>
    </xf>
    <xf numFmtId="4" fontId="11" fillId="2" borderId="2" xfId="151" applyNumberFormat="1" applyFill="1" applyBorder="1" applyAlignment="1">
      <alignment vertical="center"/>
    </xf>
    <xf numFmtId="4" fontId="11" fillId="0" borderId="2" xfId="151" applyNumberFormat="1" applyBorder="1" applyAlignment="1">
      <alignment vertical="center"/>
    </xf>
    <xf numFmtId="0" fontId="31" fillId="0" borderId="2" xfId="151" applyFont="1" applyBorder="1" applyAlignment="1">
      <alignment vertical="center"/>
    </xf>
    <xf numFmtId="0" fontId="31" fillId="0" borderId="2" xfId="151" applyFont="1" applyBorder="1" applyAlignment="1">
      <alignment vertical="center" wrapText="1"/>
    </xf>
    <xf numFmtId="4" fontId="31" fillId="2" borderId="2" xfId="151" applyNumberFormat="1" applyFont="1" applyFill="1" applyBorder="1" applyAlignment="1">
      <alignment vertical="center"/>
    </xf>
    <xf numFmtId="4" fontId="31" fillId="0" borderId="2" xfId="151" applyNumberFormat="1" applyFont="1" applyBorder="1" applyAlignment="1">
      <alignment vertical="center"/>
    </xf>
    <xf numFmtId="4" fontId="11" fillId="0" borderId="0" xfId="151" applyNumberFormat="1"/>
    <xf numFmtId="0" fontId="11" fillId="0" borderId="2" xfId="152" applyBorder="1" applyAlignment="1">
      <alignment vertical="center" wrapText="1"/>
    </xf>
    <xf numFmtId="0" fontId="32" fillId="2" borderId="2" xfId="151" applyFont="1" applyFill="1" applyBorder="1" applyAlignment="1">
      <alignment vertical="center"/>
    </xf>
    <xf numFmtId="0" fontId="32" fillId="2" borderId="2" xfId="151" applyFont="1" applyFill="1" applyBorder="1" applyAlignment="1">
      <alignment vertical="center" wrapText="1"/>
    </xf>
    <xf numFmtId="4" fontId="11" fillId="0" borderId="6" xfId="151" applyNumberFormat="1" applyBorder="1" applyAlignment="1">
      <alignment vertical="center"/>
    </xf>
    <xf numFmtId="0" fontId="32" fillId="2" borderId="2" xfId="151" applyFont="1" applyFill="1" applyBorder="1" applyAlignment="1">
      <alignment horizontal="center" vertical="center"/>
    </xf>
    <xf numFmtId="4" fontId="32" fillId="0" borderId="0" xfId="151" applyNumberFormat="1" applyFont="1" applyFill="1" applyBorder="1" applyAlignment="1">
      <alignment vertical="center"/>
    </xf>
    <xf numFmtId="0" fontId="32" fillId="0" borderId="0" xfId="151" applyFont="1" applyAlignment="1">
      <alignment horizontal="left"/>
    </xf>
    <xf numFmtId="0" fontId="32" fillId="0" borderId="0" xfId="153" applyFont="1" applyAlignment="1">
      <alignment horizontal="left"/>
    </xf>
    <xf numFmtId="3" fontId="13" fillId="0" borderId="0" xfId="145" applyNumberFormat="1"/>
    <xf numFmtId="3" fontId="13" fillId="0" borderId="0" xfId="145" applyNumberFormat="1" applyAlignment="1">
      <alignment wrapText="1"/>
    </xf>
    <xf numFmtId="0" fontId="10" fillId="0" borderId="2" xfId="149" quotePrefix="1" applyFont="1" applyBorder="1" applyAlignment="1">
      <alignment horizontal="center" vertical="center" wrapText="1"/>
    </xf>
    <xf numFmtId="0" fontId="9" fillId="0" borderId="0" xfId="145" applyFont="1"/>
    <xf numFmtId="0" fontId="32" fillId="0" borderId="3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164" fontId="31" fillId="0" borderId="0" xfId="103" applyFont="1" applyAlignment="1"/>
    <xf numFmtId="164" fontId="31" fillId="0" borderId="0" xfId="103" applyFont="1"/>
    <xf numFmtId="0" fontId="7" fillId="0" borderId="0" xfId="154"/>
    <xf numFmtId="0" fontId="7" fillId="0" borderId="0" xfId="154" applyFont="1" applyAlignment="1"/>
    <xf numFmtId="0" fontId="31" fillId="0" borderId="0" xfId="0" applyFont="1" applyAlignment="1">
      <alignment wrapText="1"/>
    </xf>
    <xf numFmtId="164" fontId="32" fillId="0" borderId="0" xfId="103" applyFont="1" applyAlignment="1"/>
    <xf numFmtId="166" fontId="31" fillId="0" borderId="1" xfId="103" applyNumberFormat="1" applyFont="1" applyBorder="1" applyAlignment="1">
      <alignment horizontal="center"/>
    </xf>
    <xf numFmtId="164" fontId="31" fillId="0" borderId="0" xfId="103" applyFont="1" applyAlignment="1">
      <alignment horizontal="center"/>
    </xf>
    <xf numFmtId="164" fontId="31" fillId="0" borderId="0" xfId="103" applyFont="1" applyAlignment="1">
      <alignment horizontal="left"/>
    </xf>
    <xf numFmtId="0" fontId="32" fillId="0" borderId="0" xfId="0" applyFont="1" applyBorder="1" applyAlignment="1">
      <alignment horizontal="center" vertical="center"/>
    </xf>
    <xf numFmtId="164" fontId="53" fillId="0" borderId="0" xfId="103" applyFont="1" applyAlignment="1">
      <alignment horizontal="left"/>
    </xf>
    <xf numFmtId="4" fontId="31" fillId="0" borderId="0" xfId="103" applyNumberFormat="1" applyFont="1" applyAlignment="1">
      <alignment horizontal="center" vertical="center"/>
    </xf>
    <xf numFmtId="164" fontId="31" fillId="0" borderId="3" xfId="103" applyFont="1" applyBorder="1" applyAlignment="1">
      <alignment horizontal="center" vertical="top" wrapText="1"/>
    </xf>
    <xf numFmtId="4" fontId="31" fillId="0" borderId="4" xfId="103" applyNumberFormat="1" applyFont="1" applyBorder="1" applyAlignment="1">
      <alignment horizontal="center" vertical="center" wrapText="1"/>
    </xf>
    <xf numFmtId="166" fontId="31" fillId="0" borderId="8" xfId="103" applyNumberFormat="1" applyFont="1" applyBorder="1" applyAlignment="1">
      <alignment horizontal="center" vertical="top" wrapText="1"/>
    </xf>
    <xf numFmtId="1" fontId="31" fillId="0" borderId="9" xfId="103" applyNumberFormat="1" applyFont="1" applyBorder="1" applyAlignment="1">
      <alignment horizontal="center" vertical="center" wrapText="1"/>
    </xf>
    <xf numFmtId="167" fontId="32" fillId="2" borderId="2" xfId="0" applyNumberFormat="1" applyFont="1" applyFill="1" applyBorder="1" applyAlignment="1">
      <alignment horizontal="center" vertical="center"/>
    </xf>
    <xf numFmtId="0" fontId="32" fillId="0" borderId="0" xfId="0" applyFont="1" applyBorder="1" applyAlignment="1">
      <alignment horizontal="centerContinuous" vertical="center"/>
    </xf>
    <xf numFmtId="0" fontId="31" fillId="0" borderId="3" xfId="0" applyFont="1" applyBorder="1" applyAlignment="1">
      <alignment horizontal="center" vertical="center"/>
    </xf>
    <xf numFmtId="0" fontId="31" fillId="0" borderId="3" xfId="0" applyFont="1" applyBorder="1" applyAlignment="1">
      <alignment horizontal="centerContinuous" vertical="center" wrapText="1"/>
    </xf>
    <xf numFmtId="0" fontId="31" fillId="0" borderId="4" xfId="0" applyFont="1" applyBorder="1" applyAlignment="1">
      <alignment horizontal="centerContinuous" vertical="center"/>
    </xf>
    <xf numFmtId="167" fontId="31" fillId="0" borderId="2" xfId="0" applyNumberFormat="1" applyFont="1" applyBorder="1" applyAlignment="1">
      <alignment horizontal="center" vertical="center"/>
    </xf>
    <xf numFmtId="0" fontId="31" fillId="0" borderId="0" xfId="0" applyFont="1" applyBorder="1" applyAlignment="1">
      <alignment horizontal="centerContinuous" vertical="center"/>
    </xf>
    <xf numFmtId="164" fontId="32" fillId="0" borderId="3" xfId="103" applyFont="1" applyBorder="1" applyAlignment="1">
      <alignment horizontal="center" vertical="center"/>
    </xf>
    <xf numFmtId="164" fontId="32" fillId="0" borderId="3" xfId="103" applyFont="1" applyBorder="1" applyAlignment="1">
      <alignment horizontal="centerContinuous" vertical="center" wrapText="1"/>
    </xf>
    <xf numFmtId="164" fontId="32" fillId="0" borderId="4" xfId="103" applyFont="1" applyBorder="1" applyAlignment="1">
      <alignment horizontal="centerContinuous" vertical="center"/>
    </xf>
    <xf numFmtId="4" fontId="32" fillId="2" borderId="4" xfId="103" applyNumberFormat="1" applyFont="1" applyFill="1" applyBorder="1" applyAlignment="1">
      <alignment horizontal="center" vertical="center"/>
    </xf>
    <xf numFmtId="0" fontId="31" fillId="0" borderId="3" xfId="103" applyNumberFormat="1" applyFont="1" applyBorder="1" applyAlignment="1">
      <alignment horizontal="center" vertical="center"/>
    </xf>
    <xf numFmtId="4" fontId="31" fillId="0" borderId="4" xfId="103" applyNumberFormat="1" applyFont="1" applyBorder="1" applyAlignment="1">
      <alignment horizontal="center" vertical="center"/>
    </xf>
    <xf numFmtId="2" fontId="31" fillId="0" borderId="3" xfId="103" applyNumberFormat="1" applyFont="1" applyBorder="1" applyAlignment="1">
      <alignment horizontal="center" vertical="center"/>
    </xf>
    <xf numFmtId="4" fontId="32" fillId="5" borderId="4" xfId="103" applyNumberFormat="1" applyFont="1" applyFill="1" applyBorder="1" applyAlignment="1">
      <alignment horizontal="center" vertical="center"/>
    </xf>
    <xf numFmtId="4" fontId="31" fillId="0" borderId="2" xfId="155" applyNumberFormat="1" applyFont="1" applyBorder="1" applyAlignment="1">
      <alignment horizontal="center" vertical="center"/>
    </xf>
    <xf numFmtId="164" fontId="32" fillId="6" borderId="3" xfId="103" applyFont="1" applyFill="1" applyBorder="1" applyAlignment="1">
      <alignment horizontal="center"/>
    </xf>
    <xf numFmtId="4" fontId="32" fillId="6" borderId="4" xfId="103" applyNumberFormat="1" applyFont="1" applyFill="1" applyBorder="1" applyAlignment="1">
      <alignment horizontal="center" vertical="top"/>
    </xf>
    <xf numFmtId="4" fontId="32" fillId="6" borderId="4" xfId="103" applyNumberFormat="1" applyFont="1" applyFill="1" applyBorder="1" applyAlignment="1">
      <alignment horizontal="center" vertical="center"/>
    </xf>
    <xf numFmtId="0" fontId="0" fillId="0" borderId="0" xfId="0" applyBorder="1"/>
    <xf numFmtId="164" fontId="31" fillId="0" borderId="2" xfId="103" applyFont="1" applyBorder="1" applyAlignment="1">
      <alignment horizontal="center" vertical="top" wrapText="1"/>
    </xf>
    <xf numFmtId="4" fontId="31" fillId="0" borderId="2" xfId="103" applyNumberFormat="1" applyFont="1" applyBorder="1" applyAlignment="1">
      <alignment horizontal="center" vertical="center" wrapText="1"/>
    </xf>
    <xf numFmtId="164" fontId="31" fillId="0" borderId="0" xfId="103" applyFont="1" applyBorder="1" applyAlignment="1">
      <alignment horizontal="center"/>
    </xf>
    <xf numFmtId="0" fontId="31" fillId="0" borderId="0" xfId="103" quotePrefix="1" applyNumberFormat="1" applyFont="1" applyBorder="1" applyAlignment="1">
      <alignment horizontal="centerContinuous" vertical="center"/>
    </xf>
    <xf numFmtId="166" fontId="31" fillId="0" borderId="2" xfId="103" applyNumberFormat="1" applyFont="1" applyBorder="1" applyAlignment="1">
      <alignment horizontal="center" vertical="top" wrapText="1"/>
    </xf>
    <xf numFmtId="166" fontId="31" fillId="0" borderId="9" xfId="103" applyNumberFormat="1" applyFont="1" applyBorder="1" applyAlignment="1">
      <alignment horizontal="center" vertical="top" wrapText="1"/>
    </xf>
    <xf numFmtId="1" fontId="31" fillId="0" borderId="5" xfId="103" applyNumberFormat="1" applyFont="1" applyBorder="1" applyAlignment="1">
      <alignment horizontal="center" vertical="center" wrapText="1"/>
    </xf>
    <xf numFmtId="0" fontId="32" fillId="0" borderId="2" xfId="156" quotePrefix="1" applyFont="1" applyBorder="1" applyAlignment="1">
      <alignment horizontal="center" vertical="center" wrapText="1"/>
    </xf>
    <xf numFmtId="0" fontId="32" fillId="0" borderId="2" xfId="103" applyNumberFormat="1" applyFont="1" applyBorder="1" applyAlignment="1">
      <alignment horizontal="centerContinuous" vertical="center"/>
    </xf>
    <xf numFmtId="4" fontId="32" fillId="2" borderId="2" xfId="103" applyNumberFormat="1" applyFont="1" applyFill="1" applyBorder="1" applyAlignment="1">
      <alignment horizontal="center" vertical="center"/>
    </xf>
    <xf numFmtId="166" fontId="31" fillId="0" borderId="2" xfId="103" applyNumberFormat="1" applyFont="1" applyBorder="1" applyAlignment="1">
      <alignment horizontal="center" vertical="center"/>
    </xf>
    <xf numFmtId="4" fontId="31" fillId="5" borderId="5" xfId="103" applyNumberFormat="1" applyFont="1" applyFill="1" applyBorder="1" applyAlignment="1">
      <alignment horizontal="center" vertical="center"/>
    </xf>
    <xf numFmtId="0" fontId="32" fillId="0" borderId="2" xfId="103" quotePrefix="1" applyNumberFormat="1" applyFont="1" applyBorder="1" applyAlignment="1">
      <alignment horizontal="centerContinuous" vertical="center"/>
    </xf>
    <xf numFmtId="167" fontId="32" fillId="5" borderId="2" xfId="103" applyNumberFormat="1" applyFont="1" applyFill="1" applyBorder="1" applyAlignment="1">
      <alignment horizontal="center"/>
    </xf>
    <xf numFmtId="0" fontId="31" fillId="0" borderId="2" xfId="0" applyFont="1" applyBorder="1" applyAlignment="1">
      <alignment horizontal="center" vertical="center"/>
    </xf>
    <xf numFmtId="0" fontId="32" fillId="0" borderId="4" xfId="103" quotePrefix="1" applyNumberFormat="1" applyFont="1" applyBorder="1" applyAlignment="1">
      <alignment horizontal="centerContinuous" vertical="center" wrapText="1"/>
    </xf>
    <xf numFmtId="49" fontId="31" fillId="0" borderId="2" xfId="103" applyNumberFormat="1" applyFont="1" applyBorder="1" applyAlignment="1">
      <alignment horizontal="centerContinuous" vertical="center" wrapText="1"/>
    </xf>
    <xf numFmtId="4" fontId="31" fillId="2" borderId="2" xfId="103" applyNumberFormat="1" applyFont="1" applyFill="1" applyBorder="1" applyAlignment="1">
      <alignment horizontal="center" vertical="center"/>
    </xf>
    <xf numFmtId="49" fontId="31" fillId="0" borderId="2" xfId="103" quotePrefix="1" applyNumberFormat="1" applyFont="1" applyBorder="1" applyAlignment="1">
      <alignment horizontal="centerContinuous" vertical="center" wrapText="1"/>
    </xf>
    <xf numFmtId="164" fontId="32" fillId="0" borderId="2" xfId="103" applyFont="1" applyBorder="1" applyAlignment="1">
      <alignment horizontal="center" vertical="center"/>
    </xf>
    <xf numFmtId="164" fontId="32" fillId="0" borderId="4" xfId="103" applyFont="1" applyBorder="1" applyAlignment="1">
      <alignment horizontal="center" vertical="center"/>
    </xf>
    <xf numFmtId="164" fontId="32" fillId="6" borderId="2" xfId="103" applyFont="1" applyFill="1" applyBorder="1" applyAlignment="1">
      <alignment horizontal="center" vertical="center"/>
    </xf>
    <xf numFmtId="164" fontId="32" fillId="6" borderId="4" xfId="103" applyFont="1" applyFill="1" applyBorder="1" applyAlignment="1">
      <alignment horizontal="center" vertical="center"/>
    </xf>
    <xf numFmtId="4" fontId="32" fillId="6" borderId="2" xfId="103" applyNumberFormat="1" applyFont="1" applyFill="1" applyBorder="1" applyAlignment="1">
      <alignment horizontal="center" vertical="center"/>
    </xf>
    <xf numFmtId="164" fontId="31" fillId="0" borderId="10" xfId="103" applyFont="1" applyBorder="1"/>
    <xf numFmtId="164" fontId="32" fillId="0" borderId="0" xfId="103" applyFont="1" applyAlignment="1">
      <alignment horizontal="left"/>
    </xf>
    <xf numFmtId="164" fontId="32" fillId="0" borderId="0" xfId="103" applyFont="1" applyAlignment="1">
      <alignment horizontal="right"/>
    </xf>
    <xf numFmtId="4" fontId="0" fillId="0" borderId="0" xfId="0" applyNumberFormat="1" applyAlignment="1">
      <alignment horizontal="center" vertical="center"/>
    </xf>
    <xf numFmtId="0" fontId="32" fillId="0" borderId="0" xfId="157" quotePrefix="1" applyFont="1" applyBorder="1" applyAlignment="1">
      <alignment horizontal="center"/>
    </xf>
    <xf numFmtId="0" fontId="50" fillId="0" borderId="0" xfId="157" applyFont="1"/>
    <xf numFmtId="0" fontId="50" fillId="0" borderId="0" xfId="157" applyFont="1" applyAlignment="1">
      <alignment horizontal="center"/>
    </xf>
    <xf numFmtId="0" fontId="32" fillId="0" borderId="1" xfId="157" quotePrefix="1" applyFont="1" applyBorder="1" applyAlignment="1">
      <alignment horizontal="center"/>
    </xf>
    <xf numFmtId="0" fontId="32" fillId="0" borderId="0" xfId="157" applyFont="1"/>
    <xf numFmtId="0" fontId="32" fillId="0" borderId="0" xfId="157" applyFont="1" applyAlignment="1">
      <alignment horizontal="right"/>
    </xf>
    <xf numFmtId="0" fontId="6" fillId="0" borderId="2" xfId="157" applyBorder="1" applyAlignment="1">
      <alignment horizontal="center" vertical="center" wrapText="1"/>
    </xf>
    <xf numFmtId="0" fontId="6" fillId="2" borderId="2" xfId="157" applyFill="1" applyBorder="1" applyAlignment="1">
      <alignment horizontal="center" vertical="center" wrapText="1"/>
    </xf>
    <xf numFmtId="4" fontId="32" fillId="2" borderId="2" xfId="158" applyNumberFormat="1" applyFont="1" applyFill="1" applyBorder="1" applyAlignment="1">
      <alignment vertical="center"/>
    </xf>
    <xf numFmtId="4" fontId="32" fillId="0" borderId="2" xfId="157" applyNumberFormat="1" applyFont="1" applyBorder="1" applyAlignment="1">
      <alignment vertical="center"/>
    </xf>
    <xf numFmtId="4" fontId="32" fillId="2" borderId="2" xfId="157" applyNumberFormat="1" applyFont="1" applyFill="1" applyBorder="1" applyAlignment="1">
      <alignment vertical="center"/>
    </xf>
    <xf numFmtId="4" fontId="6" fillId="2" borderId="2" xfId="157" applyNumberFormat="1" applyFill="1" applyBorder="1" applyAlignment="1">
      <alignment vertical="center"/>
    </xf>
    <xf numFmtId="4" fontId="6" fillId="0" borderId="2" xfId="157" applyNumberFormat="1" applyBorder="1" applyAlignment="1">
      <alignment vertical="center"/>
    </xf>
    <xf numFmtId="0" fontId="6" fillId="0" borderId="2" xfId="157" applyBorder="1" applyAlignment="1">
      <alignment vertical="center"/>
    </xf>
    <xf numFmtId="0" fontId="6" fillId="0" borderId="2" xfId="157" applyFont="1" applyBorder="1" applyAlignment="1">
      <alignment vertical="center" wrapText="1"/>
    </xf>
    <xf numFmtId="0" fontId="32" fillId="2" borderId="2" xfId="157" applyFont="1" applyFill="1" applyBorder="1" applyAlignment="1">
      <alignment horizontal="center" vertical="center"/>
    </xf>
    <xf numFmtId="0" fontId="32" fillId="2" borderId="2" xfId="157" applyFont="1" applyFill="1" applyBorder="1" applyAlignment="1">
      <alignment vertical="center" wrapText="1"/>
    </xf>
    <xf numFmtId="4" fontId="5" fillId="0" borderId="2" xfId="148" quotePrefix="1" applyNumberFormat="1" applyFont="1" applyBorder="1" applyAlignment="1">
      <alignment vertical="center" wrapText="1"/>
    </xf>
    <xf numFmtId="4" fontId="3" fillId="0" borderId="2" xfId="148" quotePrefix="1" applyNumberFormat="1" applyFont="1" applyBorder="1" applyAlignment="1">
      <alignment vertical="center" wrapText="1"/>
    </xf>
    <xf numFmtId="1" fontId="41" fillId="0" borderId="2" xfId="149" quotePrefix="1" applyNumberFormat="1" applyFont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right" vertical="center"/>
    </xf>
    <xf numFmtId="4" fontId="31" fillId="0" borderId="2" xfId="0" applyNumberFormat="1" applyFont="1" applyBorder="1" applyAlignment="1">
      <alignment vertical="center" wrapText="1"/>
    </xf>
    <xf numFmtId="0" fontId="2" fillId="0" borderId="2" xfId="151" applyFont="1" applyBorder="1" applyAlignment="1">
      <alignment vertical="center" wrapText="1"/>
    </xf>
    <xf numFmtId="0" fontId="2" fillId="0" borderId="2" xfId="145" quotePrefix="1" applyFont="1" applyBorder="1" applyAlignment="1">
      <alignment horizontal="center" vertical="center" wrapText="1"/>
    </xf>
    <xf numFmtId="4" fontId="2" fillId="0" borderId="2" xfId="145" quotePrefix="1" applyNumberFormat="1" applyFont="1" applyBorder="1" applyAlignment="1">
      <alignment vertical="center" wrapText="1"/>
    </xf>
    <xf numFmtId="0" fontId="32" fillId="0" borderId="2" xfId="155" applyFont="1" applyBorder="1" applyAlignment="1">
      <alignment horizontal="center" vertical="center" wrapText="1"/>
    </xf>
    <xf numFmtId="4" fontId="32" fillId="5" borderId="2" xfId="155" applyNumberFormat="1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1" fillId="0" borderId="0" xfId="171"/>
    <xf numFmtId="0" fontId="1" fillId="0" borderId="0" xfId="171" applyFont="1"/>
    <xf numFmtId="0" fontId="32" fillId="0" borderId="0" xfId="171" applyFont="1" applyAlignment="1"/>
    <xf numFmtId="0" fontId="31" fillId="0" borderId="1" xfId="171" quotePrefix="1" applyFont="1" applyBorder="1" applyAlignment="1">
      <alignment horizontal="center"/>
    </xf>
    <xf numFmtId="0" fontId="1" fillId="0" borderId="0" xfId="171" applyAlignment="1">
      <alignment horizontal="center"/>
    </xf>
    <xf numFmtId="0" fontId="40" fillId="0" borderId="0" xfId="171" applyFont="1"/>
    <xf numFmtId="0" fontId="1" fillId="0" borderId="0" xfId="171" applyAlignment="1">
      <alignment horizontal="right"/>
    </xf>
    <xf numFmtId="0" fontId="1" fillId="0" borderId="0" xfId="171" applyAlignment="1">
      <alignment horizontal="center" wrapText="1"/>
    </xf>
    <xf numFmtId="0" fontId="1" fillId="0" borderId="2" xfId="171" applyBorder="1" applyAlignment="1">
      <alignment horizontal="center" vertical="center" wrapText="1"/>
    </xf>
    <xf numFmtId="0" fontId="1" fillId="2" borderId="2" xfId="171" applyFill="1" applyBorder="1" applyAlignment="1">
      <alignment horizontal="center" vertical="center" wrapText="1"/>
    </xf>
    <xf numFmtId="0" fontId="32" fillId="0" borderId="2" xfId="171" quotePrefix="1" applyFont="1" applyBorder="1" applyAlignment="1">
      <alignment horizontal="center" vertical="center" wrapText="1"/>
    </xf>
    <xf numFmtId="0" fontId="32" fillId="0" borderId="2" xfId="171" applyFont="1" applyBorder="1" applyAlignment="1">
      <alignment horizontal="center" vertical="center" wrapText="1"/>
    </xf>
    <xf numFmtId="4" fontId="32" fillId="0" borderId="2" xfId="171" applyNumberFormat="1" applyFont="1" applyBorder="1" applyAlignment="1">
      <alignment horizontal="center" vertical="center" wrapText="1"/>
    </xf>
    <xf numFmtId="4" fontId="32" fillId="0" borderId="2" xfId="171" quotePrefix="1" applyNumberFormat="1" applyFont="1" applyBorder="1" applyAlignment="1">
      <alignment vertical="center" wrapText="1"/>
    </xf>
    <xf numFmtId="4" fontId="32" fillId="2" borderId="2" xfId="171" applyNumberFormat="1" applyFont="1" applyFill="1" applyBorder="1" applyAlignment="1">
      <alignment vertical="center" wrapText="1"/>
    </xf>
    <xf numFmtId="4" fontId="32" fillId="0" borderId="2" xfId="171" applyNumberFormat="1" applyFont="1" applyBorder="1" applyAlignment="1">
      <alignment vertical="center" wrapText="1"/>
    </xf>
    <xf numFmtId="0" fontId="32" fillId="3" borderId="2" xfId="171" quotePrefix="1" applyFont="1" applyFill="1" applyBorder="1" applyAlignment="1">
      <alignment horizontal="center" vertical="center" wrapText="1"/>
    </xf>
    <xf numFmtId="0" fontId="32" fillId="3" borderId="2" xfId="171" applyFont="1" applyFill="1" applyBorder="1" applyAlignment="1">
      <alignment horizontal="center" vertical="center" wrapText="1"/>
    </xf>
    <xf numFmtId="4" fontId="32" fillId="3" borderId="2" xfId="171" applyNumberFormat="1" applyFont="1" applyFill="1" applyBorder="1" applyAlignment="1">
      <alignment horizontal="center" vertical="center" wrapText="1"/>
    </xf>
    <xf numFmtId="4" fontId="32" fillId="3" borderId="2" xfId="171" quotePrefix="1" applyNumberFormat="1" applyFont="1" applyFill="1" applyBorder="1" applyAlignment="1">
      <alignment vertical="center" wrapText="1"/>
    </xf>
    <xf numFmtId="4" fontId="32" fillId="3" borderId="2" xfId="171" applyNumberFormat="1" applyFont="1" applyFill="1" applyBorder="1" applyAlignment="1">
      <alignment vertical="center" wrapText="1"/>
    </xf>
    <xf numFmtId="0" fontId="1" fillId="0" borderId="2" xfId="172" quotePrefix="1" applyBorder="1" applyAlignment="1">
      <alignment horizontal="center" vertical="center" wrapText="1"/>
    </xf>
    <xf numFmtId="4" fontId="1" fillId="0" borderId="2" xfId="172" quotePrefix="1" applyNumberFormat="1" applyBorder="1" applyAlignment="1">
      <alignment horizontal="center" vertical="center" wrapText="1"/>
    </xf>
    <xf numFmtId="4" fontId="1" fillId="0" borderId="2" xfId="172" quotePrefix="1" applyNumberFormat="1" applyBorder="1" applyAlignment="1">
      <alignment vertical="center" wrapText="1"/>
    </xf>
    <xf numFmtId="4" fontId="31" fillId="5" borderId="2" xfId="171" applyNumberFormat="1" applyFont="1" applyFill="1" applyBorder="1" applyAlignment="1">
      <alignment vertical="center" wrapText="1"/>
    </xf>
    <xf numFmtId="4" fontId="31" fillId="0" borderId="2" xfId="171" applyNumberFormat="1" applyFont="1" applyFill="1" applyBorder="1" applyAlignment="1">
      <alignment vertical="center" wrapText="1"/>
    </xf>
    <xf numFmtId="4" fontId="32" fillId="0" borderId="2" xfId="171" applyNumberFormat="1" applyFont="1" applyFill="1" applyBorder="1" applyAlignment="1">
      <alignment vertical="center" wrapText="1"/>
    </xf>
    <xf numFmtId="4" fontId="32" fillId="5" borderId="2" xfId="171" applyNumberFormat="1" applyFont="1" applyFill="1" applyBorder="1" applyAlignment="1">
      <alignment vertical="center" wrapText="1"/>
    </xf>
    <xf numFmtId="0" fontId="32" fillId="0" borderId="2" xfId="173" quotePrefix="1" applyFont="1" applyFill="1" applyBorder="1" applyAlignment="1">
      <alignment horizontal="center" vertical="center" wrapText="1"/>
    </xf>
    <xf numFmtId="4" fontId="32" fillId="0" borderId="2" xfId="173" quotePrefix="1" applyNumberFormat="1" applyFont="1" applyFill="1" applyBorder="1" applyAlignment="1">
      <alignment vertical="center" wrapText="1"/>
    </xf>
    <xf numFmtId="4" fontId="31" fillId="5" borderId="6" xfId="171" applyNumberFormat="1" applyFont="1" applyFill="1" applyBorder="1" applyAlignment="1">
      <alignment vertical="center" wrapText="1"/>
    </xf>
    <xf numFmtId="0" fontId="32" fillId="0" borderId="2" xfId="173" quotePrefix="1" applyFont="1" applyBorder="1" applyAlignment="1">
      <alignment horizontal="center" vertical="center" wrapText="1"/>
    </xf>
    <xf numFmtId="4" fontId="32" fillId="0" borderId="2" xfId="173" quotePrefix="1" applyNumberFormat="1" applyFont="1" applyBorder="1" applyAlignment="1">
      <alignment vertical="center" wrapText="1"/>
    </xf>
    <xf numFmtId="0" fontId="1" fillId="0" borderId="2" xfId="173" quotePrefix="1" applyFont="1" applyBorder="1" applyAlignment="1">
      <alignment horizontal="center" vertical="center" wrapText="1"/>
    </xf>
    <xf numFmtId="0" fontId="1" fillId="0" borderId="2" xfId="173" quotePrefix="1" applyNumberFormat="1" applyBorder="1" applyAlignment="1">
      <alignment horizontal="center" vertical="center" wrapText="1"/>
    </xf>
    <xf numFmtId="4" fontId="1" fillId="0" borderId="2" xfId="173" quotePrefix="1" applyNumberFormat="1" applyFont="1" applyBorder="1" applyAlignment="1">
      <alignment vertical="center" wrapText="1"/>
    </xf>
    <xf numFmtId="4" fontId="1" fillId="5" borderId="2" xfId="173" applyNumberFormat="1" applyFill="1" applyBorder="1" applyAlignment="1">
      <alignment vertical="center" wrapText="1"/>
    </xf>
    <xf numFmtId="4" fontId="1" fillId="0" borderId="2" xfId="173" applyNumberFormat="1" applyBorder="1" applyAlignment="1">
      <alignment vertical="center" wrapText="1"/>
    </xf>
    <xf numFmtId="4" fontId="41" fillId="0" borderId="2" xfId="173" applyNumberFormat="1" applyFont="1" applyBorder="1" applyAlignment="1">
      <alignment vertical="center" wrapText="1"/>
    </xf>
    <xf numFmtId="0" fontId="42" fillId="3" borderId="2" xfId="171" quotePrefix="1" applyFont="1" applyFill="1" applyBorder="1" applyAlignment="1">
      <alignment horizontal="center" vertical="center" wrapText="1"/>
    </xf>
    <xf numFmtId="0" fontId="1" fillId="3" borderId="2" xfId="174" quotePrefix="1" applyFill="1" applyBorder="1" applyAlignment="1">
      <alignment horizontal="center" vertical="center" wrapText="1"/>
    </xf>
    <xf numFmtId="4" fontId="1" fillId="3" borderId="2" xfId="171" quotePrefix="1" applyNumberFormat="1" applyFill="1" applyBorder="1" applyAlignment="1">
      <alignment horizontal="center" vertical="center" wrapText="1"/>
    </xf>
    <xf numFmtId="4" fontId="42" fillId="3" borderId="2" xfId="171" quotePrefix="1" applyNumberFormat="1" applyFont="1" applyFill="1" applyBorder="1" applyAlignment="1">
      <alignment vertical="center" wrapText="1"/>
    </xf>
    <xf numFmtId="4" fontId="42" fillId="3" borderId="2" xfId="171" applyNumberFormat="1" applyFont="1" applyFill="1" applyBorder="1" applyAlignment="1">
      <alignment vertical="center" wrapText="1"/>
    </xf>
    <xf numFmtId="4" fontId="32" fillId="3" borderId="6" xfId="171" applyNumberFormat="1" applyFont="1" applyFill="1" applyBorder="1" applyAlignment="1">
      <alignment vertical="center" wrapText="1"/>
    </xf>
    <xf numFmtId="4" fontId="32" fillId="0" borderId="0" xfId="171" quotePrefix="1" applyNumberFormat="1" applyFont="1" applyFill="1" applyBorder="1" applyAlignment="1">
      <alignment vertical="center" wrapText="1"/>
    </xf>
    <xf numFmtId="0" fontId="41" fillId="0" borderId="2" xfId="172" quotePrefix="1" applyFont="1" applyBorder="1" applyAlignment="1">
      <alignment horizontal="center" vertical="center" wrapText="1"/>
    </xf>
    <xf numFmtId="4" fontId="41" fillId="0" borderId="2" xfId="172" quotePrefix="1" applyNumberFormat="1" applyFont="1" applyBorder="1" applyAlignment="1">
      <alignment horizontal="center" vertical="center" wrapText="1"/>
    </xf>
    <xf numFmtId="4" fontId="41" fillId="0" borderId="2" xfId="172" quotePrefix="1" applyNumberFormat="1" applyFont="1" applyBorder="1" applyAlignment="1">
      <alignment vertical="center" wrapText="1"/>
    </xf>
    <xf numFmtId="4" fontId="41" fillId="2" borderId="2" xfId="171" applyNumberFormat="1" applyFont="1" applyFill="1" applyBorder="1" applyAlignment="1">
      <alignment vertical="center" wrapText="1"/>
    </xf>
    <xf numFmtId="4" fontId="41" fillId="0" borderId="2" xfId="171" applyNumberFormat="1" applyFont="1" applyBorder="1" applyAlignment="1">
      <alignment vertical="center" wrapText="1"/>
    </xf>
    <xf numFmtId="4" fontId="1" fillId="0" borderId="2" xfId="171" applyNumberFormat="1" applyBorder="1" applyAlignment="1">
      <alignment vertical="center" wrapText="1"/>
    </xf>
    <xf numFmtId="4" fontId="1" fillId="2" borderId="2" xfId="171" applyNumberFormat="1" applyFill="1" applyBorder="1" applyAlignment="1">
      <alignment vertical="center" wrapText="1"/>
    </xf>
    <xf numFmtId="0" fontId="32" fillId="2" borderId="2" xfId="171" applyFont="1" applyFill="1" applyBorder="1" applyAlignment="1">
      <alignment horizontal="center" vertical="center" wrapText="1"/>
    </xf>
    <xf numFmtId="0" fontId="32" fillId="2" borderId="2" xfId="171" quotePrefix="1" applyFont="1" applyFill="1" applyBorder="1" applyAlignment="1">
      <alignment horizontal="center" vertical="center" wrapText="1"/>
    </xf>
    <xf numFmtId="4" fontId="32" fillId="2" borderId="2" xfId="171" applyNumberFormat="1" applyFont="1" applyFill="1" applyBorder="1" applyAlignment="1">
      <alignment horizontal="center" vertical="center" wrapText="1"/>
    </xf>
    <xf numFmtId="4" fontId="32" fillId="2" borderId="2" xfId="171" quotePrefix="1" applyNumberFormat="1" applyFont="1" applyFill="1" applyBorder="1" applyAlignment="1">
      <alignment vertical="center" wrapText="1"/>
    </xf>
    <xf numFmtId="2" fontId="1" fillId="0" borderId="0" xfId="171" applyNumberFormat="1"/>
    <xf numFmtId="4" fontId="32" fillId="0" borderId="0" xfId="171" applyNumberFormat="1" applyFont="1" applyFill="1" applyBorder="1" applyAlignment="1">
      <alignment vertical="center" wrapText="1"/>
    </xf>
    <xf numFmtId="0" fontId="1" fillId="0" borderId="0" xfId="171" applyFill="1"/>
    <xf numFmtId="3" fontId="1" fillId="0" borderId="0" xfId="171" applyNumberFormat="1" applyFill="1"/>
    <xf numFmtId="4" fontId="1" fillId="0" borderId="0" xfId="171" applyNumberFormat="1" applyFill="1"/>
    <xf numFmtId="0" fontId="32" fillId="0" borderId="0" xfId="171" applyFont="1" applyAlignment="1">
      <alignment horizontal="left"/>
    </xf>
    <xf numFmtId="0" fontId="1" fillId="0" borderId="0" xfId="171" applyBorder="1"/>
    <xf numFmtId="0" fontId="31" fillId="0" borderId="2" xfId="0" applyFont="1" applyBorder="1" applyAlignment="1">
      <alignment horizontal="center" vertical="center" wrapText="1"/>
    </xf>
    <xf numFmtId="0" fontId="31" fillId="2" borderId="2" xfId="0" applyFont="1" applyFill="1" applyBorder="1" applyAlignment="1">
      <alignment horizontal="center" vertical="center" wrapText="1"/>
    </xf>
    <xf numFmtId="0" fontId="31" fillId="0" borderId="1" xfId="0" quotePrefix="1" applyFont="1" applyBorder="1" applyAlignment="1">
      <alignment horizontal="center"/>
    </xf>
    <xf numFmtId="0" fontId="46" fillId="0" borderId="0" xfId="0" applyFont="1"/>
    <xf numFmtId="4" fontId="13" fillId="4" borderId="2" xfId="145" applyNumberFormat="1" applyFill="1" applyBorder="1" applyAlignment="1">
      <alignment vertical="center" wrapText="1"/>
    </xf>
    <xf numFmtId="0" fontId="4" fillId="0" borderId="0" xfId="151" applyFont="1" applyAlignment="1">
      <alignment horizontal="left"/>
    </xf>
    <xf numFmtId="0" fontId="11" fillId="0" borderId="0" xfId="151" applyAlignment="1">
      <alignment horizontal="left"/>
    </xf>
    <xf numFmtId="0" fontId="9" fillId="0" borderId="0" xfId="151" applyFont="1" applyAlignment="1">
      <alignment horizontal="left" wrapText="1"/>
    </xf>
    <xf numFmtId="0" fontId="11" fillId="0" borderId="0" xfId="151" applyFont="1" applyAlignment="1">
      <alignment horizontal="left" wrapText="1"/>
    </xf>
    <xf numFmtId="0" fontId="31" fillId="0" borderId="0" xfId="0" applyFont="1" applyAlignment="1">
      <alignment horizontal="left"/>
    </xf>
    <xf numFmtId="0" fontId="31" fillId="0" borderId="0" xfId="0" applyFont="1" applyAlignment="1">
      <alignment horizontal="left" wrapText="1"/>
    </xf>
    <xf numFmtId="0" fontId="1" fillId="0" borderId="0" xfId="151" applyFont="1" applyAlignment="1">
      <alignment horizontal="left"/>
    </xf>
    <xf numFmtId="0" fontId="8" fillId="0" borderId="0" xfId="151" applyFont="1" applyAlignment="1">
      <alignment horizontal="left"/>
    </xf>
    <xf numFmtId="0" fontId="32" fillId="0" borderId="0" xfId="151" applyFont="1" applyAlignment="1">
      <alignment horizontal="center" wrapText="1"/>
    </xf>
    <xf numFmtId="0" fontId="11" fillId="0" borderId="0" xfId="151" applyAlignment="1">
      <alignment horizontal="center"/>
    </xf>
    <xf numFmtId="0" fontId="11" fillId="0" borderId="2" xfId="151" applyBorder="1" applyAlignment="1">
      <alignment horizontal="center" vertical="center" wrapText="1"/>
    </xf>
    <xf numFmtId="0" fontId="11" fillId="2" borderId="2" xfId="151" applyFill="1" applyBorder="1" applyAlignment="1">
      <alignment horizontal="center" vertical="center" wrapText="1"/>
    </xf>
    <xf numFmtId="0" fontId="52" fillId="0" borderId="2" xfId="151" applyFont="1" applyBorder="1" applyAlignment="1">
      <alignment horizontal="center" vertical="center" wrapText="1"/>
    </xf>
    <xf numFmtId="0" fontId="32" fillId="0" borderId="3" xfId="0" applyFont="1" applyBorder="1" applyAlignment="1">
      <alignment horizontal="center" vertical="center"/>
    </xf>
    <xf numFmtId="0" fontId="31" fillId="0" borderId="7" xfId="0" applyFont="1" applyBorder="1" applyAlignment="1"/>
    <xf numFmtId="0" fontId="31" fillId="0" borderId="4" xfId="0" applyFont="1" applyBorder="1" applyAlignment="1"/>
    <xf numFmtId="0" fontId="31" fillId="0" borderId="0" xfId="129" applyFont="1" applyAlignment="1">
      <alignment horizontal="left" wrapText="1"/>
    </xf>
    <xf numFmtId="0" fontId="32" fillId="0" borderId="0" xfId="0" applyFont="1" applyAlignment="1">
      <alignment horizontal="center" wrapText="1"/>
    </xf>
    <xf numFmtId="0" fontId="31" fillId="0" borderId="0" xfId="0" applyFont="1" applyAlignment="1">
      <alignment horizontal="center"/>
    </xf>
    <xf numFmtId="0" fontId="31" fillId="0" borderId="2" xfId="0" applyFont="1" applyBorder="1" applyAlignment="1">
      <alignment horizontal="center" vertical="center" wrapText="1"/>
    </xf>
    <xf numFmtId="0" fontId="31" fillId="2" borderId="2" xfId="0" applyFont="1" applyFill="1" applyBorder="1" applyAlignment="1">
      <alignment horizontal="center" vertical="center" wrapText="1"/>
    </xf>
    <xf numFmtId="0" fontId="32" fillId="0" borderId="0" xfId="148" applyFont="1" applyAlignment="1">
      <alignment horizontal="center"/>
    </xf>
    <xf numFmtId="0" fontId="1" fillId="0" borderId="0" xfId="145" applyFont="1" applyAlignment="1">
      <alignment horizontal="left"/>
    </xf>
    <xf numFmtId="0" fontId="13" fillId="0" borderId="0" xfId="145" applyFont="1" applyAlignment="1">
      <alignment horizontal="left"/>
    </xf>
    <xf numFmtId="0" fontId="12" fillId="0" borderId="0" xfId="147" applyFont="1" applyAlignment="1">
      <alignment horizontal="left" wrapText="1"/>
    </xf>
    <xf numFmtId="0" fontId="13" fillId="0" borderId="0" xfId="147" applyFont="1" applyAlignment="1">
      <alignment horizontal="left" wrapText="1"/>
    </xf>
    <xf numFmtId="0" fontId="13" fillId="0" borderId="0" xfId="145" applyFont="1" applyAlignment="1">
      <alignment horizontal="left" wrapText="1"/>
    </xf>
    <xf numFmtId="0" fontId="13" fillId="0" borderId="0" xfId="145" applyAlignment="1">
      <alignment horizontal="left" wrapText="1"/>
    </xf>
    <xf numFmtId="0" fontId="32" fillId="0" borderId="0" xfId="145" applyFont="1" applyAlignment="1">
      <alignment horizontal="center"/>
    </xf>
    <xf numFmtId="0" fontId="13" fillId="0" borderId="0" xfId="145" applyAlignment="1">
      <alignment horizontal="center"/>
    </xf>
    <xf numFmtId="0" fontId="13" fillId="0" borderId="0" xfId="148" applyAlignment="1">
      <alignment horizontal="center"/>
    </xf>
    <xf numFmtId="0" fontId="40" fillId="0" borderId="2" xfId="145" applyFont="1" applyBorder="1" applyAlignment="1">
      <alignment horizontal="center" vertical="center" wrapText="1"/>
    </xf>
    <xf numFmtId="0" fontId="13" fillId="0" borderId="2" xfId="145" applyBorder="1" applyAlignment="1">
      <alignment horizontal="center" vertical="center" wrapText="1"/>
    </xf>
    <xf numFmtId="3" fontId="13" fillId="0" borderId="0" xfId="145" applyNumberFormat="1" applyFont="1" applyAlignment="1">
      <alignment horizontal="center" wrapText="1"/>
    </xf>
    <xf numFmtId="0" fontId="13" fillId="0" borderId="0" xfId="145" applyFont="1" applyAlignment="1">
      <alignment horizontal="center" wrapText="1"/>
    </xf>
    <xf numFmtId="0" fontId="13" fillId="2" borderId="2" xfId="145" applyFill="1" applyBorder="1" applyAlignment="1">
      <alignment horizontal="center" vertical="center" wrapText="1"/>
    </xf>
    <xf numFmtId="0" fontId="13" fillId="5" borderId="2" xfId="145" applyFill="1" applyBorder="1" applyAlignment="1">
      <alignment horizontal="center" vertical="center" wrapText="1"/>
    </xf>
    <xf numFmtId="164" fontId="32" fillId="6" borderId="3" xfId="103" applyFont="1" applyFill="1" applyBorder="1" applyAlignment="1">
      <alignment horizontal="center" vertical="center"/>
    </xf>
    <xf numFmtId="164" fontId="32" fillId="6" borderId="4" xfId="103" applyFont="1" applyFill="1" applyBorder="1" applyAlignment="1">
      <alignment horizontal="center" vertical="center"/>
    </xf>
    <xf numFmtId="164" fontId="33" fillId="0" borderId="0" xfId="103" applyFont="1" applyAlignment="1">
      <alignment horizontal="center"/>
    </xf>
    <xf numFmtId="4" fontId="7" fillId="0" borderId="3" xfId="154" quotePrefix="1" applyNumberFormat="1" applyFont="1" applyBorder="1" applyAlignment="1">
      <alignment horizontal="center" vertical="center" wrapText="1"/>
    </xf>
    <xf numFmtId="4" fontId="7" fillId="0" borderId="4" xfId="154" quotePrefix="1" applyNumberFormat="1" applyFont="1" applyBorder="1" applyAlignment="1">
      <alignment horizontal="center" vertical="center" wrapText="1"/>
    </xf>
    <xf numFmtId="164" fontId="32" fillId="0" borderId="3" xfId="103" applyFont="1" applyBorder="1" applyAlignment="1">
      <alignment horizontal="center"/>
    </xf>
    <xf numFmtId="164" fontId="32" fillId="0" borderId="4" xfId="103" applyFont="1" applyBorder="1" applyAlignment="1">
      <alignment horizontal="center"/>
    </xf>
    <xf numFmtId="164" fontId="31" fillId="0" borderId="3" xfId="103" applyFont="1" applyBorder="1" applyAlignment="1">
      <alignment horizontal="center"/>
    </xf>
    <xf numFmtId="164" fontId="31" fillId="0" borderId="7" xfId="103" applyFont="1" applyBorder="1" applyAlignment="1">
      <alignment horizontal="center"/>
    </xf>
    <xf numFmtId="164" fontId="31" fillId="0" borderId="4" xfId="103" applyFont="1" applyBorder="1" applyAlignment="1">
      <alignment horizontal="center"/>
    </xf>
    <xf numFmtId="164" fontId="32" fillId="0" borderId="3" xfId="103" applyFont="1" applyBorder="1" applyAlignment="1">
      <alignment horizontal="center" vertical="center" wrapText="1"/>
    </xf>
    <xf numFmtId="164" fontId="32" fillId="0" borderId="4" xfId="103" applyFont="1" applyBorder="1" applyAlignment="1">
      <alignment horizontal="center" vertical="center" wrapText="1"/>
    </xf>
    <xf numFmtId="164" fontId="32" fillId="0" borderId="3" xfId="103" quotePrefix="1" applyFont="1" applyBorder="1" applyAlignment="1">
      <alignment horizontal="center" vertical="center" wrapText="1"/>
    </xf>
    <xf numFmtId="164" fontId="32" fillId="0" borderId="7" xfId="103" applyFont="1" applyBorder="1" applyAlignment="1">
      <alignment horizontal="center" vertical="center" wrapText="1"/>
    </xf>
    <xf numFmtId="164" fontId="31" fillId="0" borderId="3" xfId="103" applyFont="1" applyBorder="1" applyAlignment="1">
      <alignment horizontal="center" vertical="center" wrapText="1"/>
    </xf>
    <xf numFmtId="164" fontId="31" fillId="0" borderId="7" xfId="103" applyFont="1" applyBorder="1" applyAlignment="1">
      <alignment horizontal="center" vertical="center" wrapText="1"/>
    </xf>
    <xf numFmtId="164" fontId="31" fillId="0" borderId="4" xfId="103" applyFont="1" applyBorder="1" applyAlignment="1">
      <alignment horizontal="center" vertical="center" wrapText="1"/>
    </xf>
    <xf numFmtId="164" fontId="31" fillId="0" borderId="5" xfId="103" applyFont="1" applyBorder="1" applyAlignment="1">
      <alignment horizontal="center"/>
    </xf>
    <xf numFmtId="164" fontId="32" fillId="6" borderId="7" xfId="103" applyFont="1" applyFill="1" applyBorder="1" applyAlignment="1">
      <alignment horizontal="center" vertical="center"/>
    </xf>
    <xf numFmtId="164" fontId="31" fillId="0" borderId="3" xfId="103" applyFont="1" applyBorder="1" applyAlignment="1">
      <alignment horizontal="center" vertical="top" wrapText="1"/>
    </xf>
    <xf numFmtId="164" fontId="31" fillId="0" borderId="4" xfId="103" applyFont="1" applyBorder="1" applyAlignment="1">
      <alignment horizontal="center" vertical="top" wrapText="1"/>
    </xf>
    <xf numFmtId="164" fontId="31" fillId="0" borderId="2" xfId="103" applyFont="1" applyBorder="1" applyAlignment="1">
      <alignment horizontal="center"/>
    </xf>
    <xf numFmtId="4" fontId="32" fillId="0" borderId="3" xfId="154" quotePrefix="1" applyNumberFormat="1" applyFont="1" applyBorder="1" applyAlignment="1">
      <alignment horizontal="center" vertical="center" wrapText="1"/>
    </xf>
    <xf numFmtId="4" fontId="32" fillId="0" borderId="4" xfId="154" quotePrefix="1" applyNumberFormat="1" applyFont="1" applyBorder="1" applyAlignment="1">
      <alignment horizontal="center" vertical="center" wrapText="1"/>
    </xf>
    <xf numFmtId="166" fontId="31" fillId="0" borderId="3" xfId="103" applyNumberFormat="1" applyFont="1" applyBorder="1" applyAlignment="1">
      <alignment horizontal="center" vertical="top" wrapText="1"/>
    </xf>
    <xf numFmtId="166" fontId="31" fillId="0" borderId="4" xfId="103" applyNumberFormat="1" applyFont="1" applyBorder="1" applyAlignment="1">
      <alignment horizontal="center" vertical="top" wrapText="1"/>
    </xf>
    <xf numFmtId="164" fontId="31" fillId="0" borderId="0" xfId="103" applyFont="1" applyAlignment="1">
      <alignment horizontal="left"/>
    </xf>
    <xf numFmtId="0" fontId="1" fillId="0" borderId="0" xfId="154" applyFont="1" applyAlignment="1">
      <alignment horizontal="left"/>
    </xf>
    <xf numFmtId="0" fontId="7" fillId="0" borderId="0" xfId="154" applyFont="1" applyAlignment="1">
      <alignment horizontal="left"/>
    </xf>
    <xf numFmtId="164" fontId="32" fillId="0" borderId="0" xfId="103" applyFont="1" applyAlignment="1">
      <alignment horizontal="center"/>
    </xf>
    <xf numFmtId="164" fontId="31" fillId="0" borderId="0" xfId="103" applyFont="1" applyAlignment="1">
      <alignment horizontal="center"/>
    </xf>
    <xf numFmtId="164" fontId="32" fillId="0" borderId="0" xfId="103" applyFont="1" applyAlignment="1">
      <alignment horizontal="center" wrapText="1"/>
    </xf>
    <xf numFmtId="164" fontId="31" fillId="0" borderId="7" xfId="103" applyFont="1" applyBorder="1" applyAlignment="1">
      <alignment horizontal="center" vertical="top" wrapText="1"/>
    </xf>
    <xf numFmtId="166" fontId="31" fillId="0" borderId="7" xfId="103" applyNumberFormat="1" applyFont="1" applyBorder="1" applyAlignment="1">
      <alignment horizontal="center" vertical="top" wrapText="1"/>
    </xf>
    <xf numFmtId="0" fontId="32" fillId="0" borderId="3" xfId="0" applyFont="1" applyBorder="1" applyAlignment="1">
      <alignment horizontal="center" vertical="center" wrapText="1"/>
    </xf>
    <xf numFmtId="0" fontId="32" fillId="0" borderId="7" xfId="0" applyFont="1" applyBorder="1" applyAlignment="1">
      <alignment horizontal="center" vertical="center" wrapText="1"/>
    </xf>
    <xf numFmtId="0" fontId="32" fillId="0" borderId="4" xfId="0" applyFont="1" applyBorder="1" applyAlignment="1">
      <alignment horizontal="center" vertical="center" wrapText="1"/>
    </xf>
    <xf numFmtId="0" fontId="13" fillId="0" borderId="0" xfId="143" applyFont="1" applyAlignment="1">
      <alignment horizontal="left" wrapText="1"/>
    </xf>
    <xf numFmtId="0" fontId="13" fillId="0" borderId="0" xfId="143" applyAlignment="1">
      <alignment horizontal="left" wrapText="1"/>
    </xf>
    <xf numFmtId="0" fontId="1" fillId="0" borderId="0" xfId="143" applyFont="1" applyAlignment="1">
      <alignment horizontal="left" wrapText="1"/>
    </xf>
    <xf numFmtId="0" fontId="12" fillId="0" borderId="0" xfId="143" applyFont="1" applyAlignment="1">
      <alignment horizontal="left" wrapText="1"/>
    </xf>
    <xf numFmtId="0" fontId="31" fillId="0" borderId="5" xfId="0" applyFont="1" applyBorder="1" applyAlignment="1">
      <alignment horizontal="center" vertical="center" wrapText="1"/>
    </xf>
    <xf numFmtId="0" fontId="31" fillId="0" borderId="6" xfId="0" applyFont="1" applyBorder="1" applyAlignment="1">
      <alignment horizontal="center" vertical="center" wrapText="1"/>
    </xf>
    <xf numFmtId="0" fontId="31" fillId="0" borderId="3" xfId="0" applyFont="1" applyBorder="1" applyAlignment="1">
      <alignment horizontal="center" vertical="center" wrapText="1"/>
    </xf>
    <xf numFmtId="0" fontId="31" fillId="0" borderId="4" xfId="0" applyFont="1" applyBorder="1" applyAlignment="1">
      <alignment horizontal="center" vertical="center" wrapText="1"/>
    </xf>
    <xf numFmtId="0" fontId="48" fillId="0" borderId="0" xfId="0" applyFont="1" applyAlignment="1">
      <alignment horizontal="center"/>
    </xf>
    <xf numFmtId="0" fontId="32" fillId="0" borderId="0" xfId="0" applyFont="1" applyAlignment="1">
      <alignment horizontal="center"/>
    </xf>
    <xf numFmtId="0" fontId="45" fillId="0" borderId="0" xfId="0" applyFont="1" applyAlignment="1">
      <alignment horizontal="center"/>
    </xf>
    <xf numFmtId="0" fontId="46" fillId="0" borderId="5" xfId="0" applyFont="1" applyBorder="1" applyAlignment="1">
      <alignment horizontal="center" vertical="center" wrapText="1"/>
    </xf>
    <xf numFmtId="0" fontId="46" fillId="0" borderId="6" xfId="0" applyFont="1" applyBorder="1" applyAlignment="1">
      <alignment horizontal="center" vertical="center" wrapText="1"/>
    </xf>
    <xf numFmtId="0" fontId="31" fillId="2" borderId="5" xfId="0" applyFont="1" applyFill="1" applyBorder="1" applyAlignment="1">
      <alignment horizontal="center" vertical="center" wrapText="1"/>
    </xf>
    <xf numFmtId="0" fontId="31" fillId="2" borderId="6" xfId="0" applyFont="1" applyFill="1" applyBorder="1" applyAlignment="1">
      <alignment horizontal="center" vertical="center" wrapText="1"/>
    </xf>
    <xf numFmtId="0" fontId="32" fillId="0" borderId="0" xfId="157" applyFont="1" applyAlignment="1">
      <alignment horizontal="center" wrapText="1"/>
    </xf>
    <xf numFmtId="0" fontId="32" fillId="0" borderId="0" xfId="157" applyFont="1" applyAlignment="1">
      <alignment horizontal="center"/>
    </xf>
    <xf numFmtId="0" fontId="6" fillId="0" borderId="2" xfId="157" applyBorder="1" applyAlignment="1">
      <alignment horizontal="center" vertical="center" wrapText="1"/>
    </xf>
    <xf numFmtId="0" fontId="6" fillId="2" borderId="2" xfId="157" applyFill="1" applyBorder="1" applyAlignment="1">
      <alignment horizontal="center" vertical="center" wrapText="1"/>
    </xf>
    <xf numFmtId="0" fontId="52" fillId="0" borderId="2" xfId="157" applyFont="1" applyBorder="1" applyAlignment="1">
      <alignment horizontal="center" vertical="center" wrapText="1"/>
    </xf>
    <xf numFmtId="0" fontId="1" fillId="0" borderId="2" xfId="171" applyBorder="1" applyAlignment="1">
      <alignment horizontal="center" vertical="center" wrapText="1"/>
    </xf>
    <xf numFmtId="0" fontId="1" fillId="2" borderId="2" xfId="171" applyFill="1" applyBorder="1" applyAlignment="1">
      <alignment horizontal="center" vertical="center" wrapText="1"/>
    </xf>
    <xf numFmtId="0" fontId="1" fillId="0" borderId="0" xfId="171" applyFont="1" applyAlignment="1">
      <alignment horizontal="left"/>
    </xf>
    <xf numFmtId="0" fontId="32" fillId="0" borderId="0" xfId="171" applyFont="1" applyAlignment="1">
      <alignment horizontal="center"/>
    </xf>
    <xf numFmtId="0" fontId="1" fillId="0" borderId="0" xfId="171" applyAlignment="1">
      <alignment horizontal="center"/>
    </xf>
    <xf numFmtId="0" fontId="40" fillId="0" borderId="2" xfId="171" applyFont="1" applyBorder="1" applyAlignment="1">
      <alignment horizontal="center" vertical="center" wrapText="1"/>
    </xf>
  </cellXfs>
  <cellStyles count="175">
    <cellStyle name="Normal_meresha_07" xfId="3"/>
    <cellStyle name="Звичайний 10" xfId="4"/>
    <cellStyle name="Звичайний 11" xfId="5"/>
    <cellStyle name="Звичайний 12" xfId="6"/>
    <cellStyle name="Звичайний 13" xfId="7"/>
    <cellStyle name="Звичайний 14" xfId="8"/>
    <cellStyle name="Звичайний 15" xfId="9"/>
    <cellStyle name="Звичайний 16" xfId="10"/>
    <cellStyle name="Звичайний 17" xfId="11"/>
    <cellStyle name="Звичайний 18" xfId="12"/>
    <cellStyle name="Звичайний 19" xfId="13"/>
    <cellStyle name="Звичайний 2" xfId="14"/>
    <cellStyle name="Звичайний 2 2" xfId="15"/>
    <cellStyle name="Звичайний 2 2 2" xfId="16"/>
    <cellStyle name="Звичайний 2 3" xfId="17"/>
    <cellStyle name="Звичайний 2 3 2" xfId="18"/>
    <cellStyle name="Звичайний 2 3 2 2" xfId="19"/>
    <cellStyle name="Звичайний 2 3 2 2 2" xfId="20"/>
    <cellStyle name="Звичайний 2 3 2 3" xfId="21"/>
    <cellStyle name="Звичайний 2 3 2 3 2" xfId="22"/>
    <cellStyle name="Звичайний 2 3 2 4" xfId="23"/>
    <cellStyle name="Звичайний 2 3 3" xfId="24"/>
    <cellStyle name="Звичайний 2 3 3 2" xfId="25"/>
    <cellStyle name="Звичайний 2 3 4" xfId="26"/>
    <cellStyle name="Звичайний 2 3 4 2" xfId="27"/>
    <cellStyle name="Звичайний 2 3 5" xfId="28"/>
    <cellStyle name="Звичайний 2 3 5 2" xfId="29"/>
    <cellStyle name="Звичайний 2 3 6" xfId="30"/>
    <cellStyle name="Звичайний 2 4" xfId="31"/>
    <cellStyle name="Звичайний 2 4 2" xfId="32"/>
    <cellStyle name="Звичайний 2 4 2 2" xfId="33"/>
    <cellStyle name="Звичайний 2 4 3" xfId="34"/>
    <cellStyle name="Звичайний 2 4 3 2" xfId="35"/>
    <cellStyle name="Звичайний 2 4 4" xfId="36"/>
    <cellStyle name="Звичайний 2 5" xfId="37"/>
    <cellStyle name="Звичайний 2 5 2" xfId="38"/>
    <cellStyle name="Звичайний 2 6" xfId="39"/>
    <cellStyle name="Звичайний 2 6 2" xfId="40"/>
    <cellStyle name="Звичайний 2 7" xfId="41"/>
    <cellStyle name="Звичайний 2 7 2" xfId="42"/>
    <cellStyle name="Звичайний 2 8" xfId="43"/>
    <cellStyle name="Звичайний 2_2017 роз Формула" xfId="44"/>
    <cellStyle name="Звичайний 20" xfId="45"/>
    <cellStyle name="Звичайний 21" xfId="46"/>
    <cellStyle name="Звичайний 22" xfId="47"/>
    <cellStyle name="Звичайний 22 2" xfId="48"/>
    <cellStyle name="Звичайний 22 2 2" xfId="49"/>
    <cellStyle name="Звичайний 22 2 2 2" xfId="50"/>
    <cellStyle name="Звичайний 22 2 2 2 2" xfId="51"/>
    <cellStyle name="Звичайний 22 2 2 3" xfId="52"/>
    <cellStyle name="Звичайний 22 2 2 3 2" xfId="53"/>
    <cellStyle name="Звичайний 22 2 2 4" xfId="54"/>
    <cellStyle name="Звичайний 22 2 3" xfId="55"/>
    <cellStyle name="Звичайний 22 2 3 2" xfId="56"/>
    <cellStyle name="Звичайний 22 2 4" xfId="57"/>
    <cellStyle name="Звичайний 22 2 4 2" xfId="58"/>
    <cellStyle name="Звичайний 22 2 5" xfId="59"/>
    <cellStyle name="Звичайний 22 2 5 2" xfId="60"/>
    <cellStyle name="Звичайний 22 2 6" xfId="61"/>
    <cellStyle name="Звичайний 22 3" xfId="62"/>
    <cellStyle name="Звичайний 22 3 2" xfId="63"/>
    <cellStyle name="Звичайний 22 3 2 2" xfId="64"/>
    <cellStyle name="Звичайний 22 3 3" xfId="65"/>
    <cellStyle name="Звичайний 22 3 3 2" xfId="66"/>
    <cellStyle name="Звичайний 22 3 4" xfId="67"/>
    <cellStyle name="Звичайний 22 4" xfId="68"/>
    <cellStyle name="Звичайний 22 4 2" xfId="69"/>
    <cellStyle name="Звичайний 22 5" xfId="70"/>
    <cellStyle name="Звичайний 22 5 2" xfId="71"/>
    <cellStyle name="Звичайний 22 6" xfId="72"/>
    <cellStyle name="Звичайний 22 6 2" xfId="73"/>
    <cellStyle name="Звичайний 22 7" xfId="74"/>
    <cellStyle name="Звичайний 22_2017 роз Формула" xfId="75"/>
    <cellStyle name="Звичайний 23" xfId="76"/>
    <cellStyle name="Звичайний 24" xfId="77"/>
    <cellStyle name="Звичайний 24 2" xfId="78"/>
    <cellStyle name="Звичайний 24 2 2" xfId="79"/>
    <cellStyle name="Звичайний 24 2 2 2" xfId="80"/>
    <cellStyle name="Звичайний 24 2 3" xfId="81"/>
    <cellStyle name="Звичайний 24 2 3 2" xfId="82"/>
    <cellStyle name="Звичайний 24 2 4" xfId="83"/>
    <cellStyle name="Звичайний 24 3" xfId="84"/>
    <cellStyle name="Звичайний 24 3 2" xfId="85"/>
    <cellStyle name="Звичайний 24 4" xfId="86"/>
    <cellStyle name="Звичайний 24 4 2" xfId="87"/>
    <cellStyle name="Звичайний 24 5" xfId="88"/>
    <cellStyle name="Звичайний 24 5 2" xfId="89"/>
    <cellStyle name="Звичайний 24 6" xfId="90"/>
    <cellStyle name="Звичайний 25" xfId="91"/>
    <cellStyle name="Звичайний 3" xfId="92"/>
    <cellStyle name="Звичайний 4" xfId="93"/>
    <cellStyle name="Звичайний 4 2" xfId="94"/>
    <cellStyle name="Звичайний 5" xfId="95"/>
    <cellStyle name="Звичайний 6" xfId="96"/>
    <cellStyle name="Звичайний 7" xfId="97"/>
    <cellStyle name="Звичайний 8" xfId="98"/>
    <cellStyle name="Звичайний 9" xfId="99"/>
    <cellStyle name="Обычный" xfId="0" builtinId="0"/>
    <cellStyle name="Обычный 2" xfId="1"/>
    <cellStyle name="Обычный 2 2" xfId="125"/>
    <cellStyle name="Обычный 3" xfId="2"/>
    <cellStyle name="Обычный 3 2" xfId="109"/>
    <cellStyle name="Обычный 3 3" xfId="114"/>
    <cellStyle name="Обычный 3 3 2" xfId="134"/>
    <cellStyle name="Обычный 3 3 3" xfId="153"/>
    <cellStyle name="Обычный 4" xfId="100"/>
    <cellStyle name="Обычный 5" xfId="108"/>
    <cellStyle name="Обычный 5 2" xfId="110"/>
    <cellStyle name="Обычный 5 2 2" xfId="112"/>
    <cellStyle name="Обычный 5 2 2 2" xfId="115"/>
    <cellStyle name="Обычный 5 2 2 2 2" xfId="154"/>
    <cellStyle name="Обычный 5 2 3" xfId="122"/>
    <cellStyle name="Обычный 5 2 3 2" xfId="127"/>
    <cellStyle name="Обычный 5 2 3 2 2" xfId="147"/>
    <cellStyle name="Обычный 5 2 3 2 2 2" xfId="159"/>
    <cellStyle name="Обычный 5 2 3 3" xfId="131"/>
    <cellStyle name="Обычный 5 2 3 3 2" xfId="149"/>
    <cellStyle name="Обычный 5 2 3 3 2 2" xfId="160"/>
    <cellStyle name="Обычный 5 2 3 3 3" xfId="156"/>
    <cellStyle name="Обычный 5 2 3 3 4" xfId="171"/>
    <cellStyle name="Обычный 5 2 3 4" xfId="144"/>
    <cellStyle name="Обычный 5 2 3 4 2" xfId="161"/>
    <cellStyle name="Обычный 5 2 4" xfId="129"/>
    <cellStyle name="Обычный 5 2 5" xfId="135"/>
    <cellStyle name="Обычный 5 3" xfId="111"/>
    <cellStyle name="Обычный 5 3 2" xfId="118"/>
    <cellStyle name="Обычный 5 3 2 2" xfId="136"/>
    <cellStyle name="Обычный 5 3 3" xfId="120"/>
    <cellStyle name="Обычный 5 3 3 2" xfId="137"/>
    <cellStyle name="Обычный 5 3 4" xfId="124"/>
    <cellStyle name="Обычный 5 3 4 2" xfId="143"/>
    <cellStyle name="Обычный 5 3 4 2 2" xfId="162"/>
    <cellStyle name="Обычный 5 4" xfId="113"/>
    <cellStyle name="Обычный 5 4 2" xfId="130"/>
    <cellStyle name="Обычный 5 4 2 2" xfId="152"/>
    <cellStyle name="Обычный 5 4 2 3" xfId="157"/>
    <cellStyle name="Обычный 5 4 3" xfId="151"/>
    <cellStyle name="Обычный 5 4 3 2" xfId="158"/>
    <cellStyle name="Обычный 5 4 4" xfId="155"/>
    <cellStyle name="Обычный 5 5" xfId="116"/>
    <cellStyle name="Обычный 5 5 2" xfId="117"/>
    <cellStyle name="Обычный 5 5 2 2" xfId="138"/>
    <cellStyle name="Обычный 5 5 3" xfId="123"/>
    <cellStyle name="Обычный 5 5 3 2" xfId="128"/>
    <cellStyle name="Обычный 5 5 3 2 2" xfId="150"/>
    <cellStyle name="Обычный 5 5 3 2 2 2" xfId="163"/>
    <cellStyle name="Обычный 5 5 3 3" xfId="133"/>
    <cellStyle name="Обычный 5 5 3 3 2" xfId="164"/>
    <cellStyle name="Обычный 5 5 3 3 3" xfId="174"/>
    <cellStyle name="Обычный 5 5 3 4" xfId="146"/>
    <cellStyle name="Обычный 5 5 3 4 2" xfId="165"/>
    <cellStyle name="Обычный 5 6" xfId="119"/>
    <cellStyle name="Обычный 5 6 2" xfId="139"/>
    <cellStyle name="Обычный 5 7" xfId="121"/>
    <cellStyle name="Обычный 5 7 2" xfId="126"/>
    <cellStyle name="Обычный 5 7 2 2" xfId="145"/>
    <cellStyle name="Обычный 5 7 2 2 2" xfId="166"/>
    <cellStyle name="Обычный 5 7 2 2 3" xfId="167"/>
    <cellStyle name="Обычный 5 7 2 2 4" xfId="173"/>
    <cellStyle name="Обычный 5 7 2 3" xfId="168"/>
    <cellStyle name="Обычный 5 7 3" xfId="132"/>
    <cellStyle name="Обычный 5 7 3 2" xfId="148"/>
    <cellStyle name="Обычный 5 7 3 2 2" xfId="169"/>
    <cellStyle name="Обычный 5 7 3 3" xfId="170"/>
    <cellStyle name="Обычный 5 7 3 4" xfId="172"/>
    <cellStyle name="Обычный 5 8" xfId="140"/>
    <cellStyle name="Обычный 6" xfId="141"/>
    <cellStyle name="Обычный 7" xfId="142"/>
    <cellStyle name="Стиль 1" xfId="101"/>
    <cellStyle name="Фінансовий 2" xfId="102"/>
    <cellStyle name="Фінансовий 2 2" xfId="103"/>
    <cellStyle name="Фінансовий 3" xfId="104"/>
    <cellStyle name="Фінансовий 3 2" xfId="105"/>
    <cellStyle name="Фінансовий 3 2 2" xfId="106"/>
    <cellStyle name="Фінансовий 3 3" xfId="107"/>
  </cellStyles>
  <dxfs count="2"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</dxfs>
  <tableStyles count="0" defaultTableStyle="TableStyleMedium9" defaultPivotStyle="PivotStyleLight16"/>
  <colors>
    <mruColors>
      <color rgb="FFCCFFFF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6"/>
  <sheetViews>
    <sheetView topLeftCell="A70" zoomScaleNormal="100" zoomScalePageLayoutView="55" workbookViewId="0">
      <selection activeCell="C3" sqref="C3:F3"/>
    </sheetView>
  </sheetViews>
  <sheetFormatPr defaultRowHeight="12.75" x14ac:dyDescent="0.2"/>
  <cols>
    <col min="1" max="1" width="13.140625" style="207" customWidth="1"/>
    <col min="2" max="2" width="56.5703125" style="207" customWidth="1"/>
    <col min="3" max="3" width="15.42578125" style="207" customWidth="1"/>
    <col min="4" max="4" width="17.7109375" style="207" customWidth="1"/>
    <col min="5" max="5" width="15.7109375" style="207" customWidth="1"/>
    <col min="6" max="6" width="18.28515625" style="207" customWidth="1"/>
    <col min="7" max="9" width="9.140625" style="207"/>
    <col min="10" max="11" width="10" style="207" bestFit="1" customWidth="1"/>
    <col min="12" max="16384" width="9.140625" style="207"/>
  </cols>
  <sheetData>
    <row r="1" spans="1:10" x14ac:dyDescent="0.2">
      <c r="C1" s="408" t="s">
        <v>354</v>
      </c>
      <c r="D1" s="409"/>
      <c r="E1" s="409"/>
      <c r="F1" s="409"/>
    </row>
    <row r="2" spans="1:10" x14ac:dyDescent="0.2">
      <c r="C2" s="414" t="s">
        <v>364</v>
      </c>
      <c r="D2" s="415"/>
      <c r="E2" s="415"/>
      <c r="F2" s="415"/>
    </row>
    <row r="3" spans="1:10" ht="26.25" customHeight="1" x14ac:dyDescent="0.2">
      <c r="C3" s="410" t="s">
        <v>318</v>
      </c>
      <c r="D3" s="411"/>
      <c r="E3" s="411"/>
      <c r="F3" s="411"/>
    </row>
    <row r="4" spans="1:10" s="4" customFormat="1" ht="12.75" customHeight="1" x14ac:dyDescent="0.2">
      <c r="A4" s="1"/>
      <c r="B4" s="1"/>
      <c r="C4" s="412" t="s">
        <v>241</v>
      </c>
      <c r="D4" s="412"/>
      <c r="E4" s="412"/>
      <c r="F4" s="412"/>
      <c r="G4" s="413"/>
      <c r="H4" s="413"/>
      <c r="I4" s="413"/>
      <c r="J4" s="2"/>
    </row>
    <row r="5" spans="1:10" s="4" customFormat="1" ht="24" customHeight="1" x14ac:dyDescent="0.2">
      <c r="A5" s="1"/>
      <c r="B5" s="1"/>
      <c r="C5" s="1"/>
      <c r="D5" s="413"/>
      <c r="E5" s="413"/>
      <c r="F5" s="413"/>
      <c r="G5" s="413"/>
      <c r="H5" s="413"/>
      <c r="I5" s="413"/>
      <c r="J5" s="2"/>
    </row>
    <row r="6" spans="1:10" ht="19.5" customHeight="1" x14ac:dyDescent="0.2"/>
    <row r="7" spans="1:10" ht="28.5" customHeight="1" x14ac:dyDescent="0.2">
      <c r="A7" s="416" t="s">
        <v>242</v>
      </c>
      <c r="B7" s="417"/>
      <c r="C7" s="417"/>
      <c r="D7" s="417"/>
      <c r="E7" s="417"/>
      <c r="F7" s="417"/>
    </row>
    <row r="8" spans="1:10" ht="18" customHeight="1" x14ac:dyDescent="0.2">
      <c r="A8" s="208"/>
      <c r="B8" s="209"/>
      <c r="C8" s="209"/>
      <c r="D8" s="209"/>
      <c r="E8" s="209"/>
      <c r="F8" s="209"/>
    </row>
    <row r="9" spans="1:10" ht="12" customHeight="1" x14ac:dyDescent="0.2">
      <c r="A9" s="210" t="s">
        <v>7</v>
      </c>
      <c r="B9" s="211" t="s">
        <v>243</v>
      </c>
      <c r="C9" s="212"/>
      <c r="D9" s="209"/>
      <c r="E9" s="209"/>
      <c r="F9" s="209"/>
    </row>
    <row r="10" spans="1:10" ht="12" customHeight="1" x14ac:dyDescent="0.2">
      <c r="A10" s="213" t="s">
        <v>244</v>
      </c>
      <c r="B10" s="214" t="s">
        <v>245</v>
      </c>
      <c r="C10" s="215"/>
      <c r="D10" s="216"/>
      <c r="E10" s="216"/>
      <c r="F10" s="217" t="s">
        <v>9</v>
      </c>
    </row>
    <row r="11" spans="1:10" x14ac:dyDescent="0.2">
      <c r="A11" s="418" t="s">
        <v>10</v>
      </c>
      <c r="B11" s="418" t="s">
        <v>246</v>
      </c>
      <c r="C11" s="419" t="s">
        <v>0</v>
      </c>
      <c r="D11" s="418" t="s">
        <v>1</v>
      </c>
      <c r="E11" s="418" t="s">
        <v>2</v>
      </c>
      <c r="F11" s="418"/>
    </row>
    <row r="12" spans="1:10" x14ac:dyDescent="0.2">
      <c r="A12" s="418"/>
      <c r="B12" s="418"/>
      <c r="C12" s="418"/>
      <c r="D12" s="418"/>
      <c r="E12" s="418" t="s">
        <v>3</v>
      </c>
      <c r="F12" s="420" t="s">
        <v>4</v>
      </c>
    </row>
    <row r="13" spans="1:10" x14ac:dyDescent="0.2">
      <c r="A13" s="418"/>
      <c r="B13" s="418"/>
      <c r="C13" s="418"/>
      <c r="D13" s="418"/>
      <c r="E13" s="418"/>
      <c r="F13" s="418"/>
    </row>
    <row r="14" spans="1:10" x14ac:dyDescent="0.2">
      <c r="A14" s="218">
        <v>1</v>
      </c>
      <c r="B14" s="218">
        <v>2</v>
      </c>
      <c r="C14" s="219">
        <v>3</v>
      </c>
      <c r="D14" s="218">
        <v>4</v>
      </c>
      <c r="E14" s="218">
        <v>5</v>
      </c>
      <c r="F14" s="218">
        <v>6</v>
      </c>
    </row>
    <row r="15" spans="1:10" x14ac:dyDescent="0.2">
      <c r="A15" s="220">
        <v>10000000</v>
      </c>
      <c r="B15" s="221" t="s">
        <v>247</v>
      </c>
      <c r="C15" s="222">
        <f t="shared" ref="C15:C78" si="0">D15+E15</f>
        <v>76070403</v>
      </c>
      <c r="D15" s="223">
        <f>D16+D24+D32+D40+J56</f>
        <v>76070403</v>
      </c>
      <c r="E15" s="223"/>
      <c r="F15" s="223"/>
    </row>
    <row r="16" spans="1:10" ht="25.5" x14ac:dyDescent="0.2">
      <c r="A16" s="220">
        <v>11000000</v>
      </c>
      <c r="B16" s="221" t="s">
        <v>248</v>
      </c>
      <c r="C16" s="222">
        <f t="shared" si="0"/>
        <v>57000263</v>
      </c>
      <c r="D16" s="223">
        <f>D17+D22</f>
        <v>57000263</v>
      </c>
      <c r="E16" s="223"/>
      <c r="F16" s="223"/>
    </row>
    <row r="17" spans="1:11" x14ac:dyDescent="0.2">
      <c r="A17" s="220">
        <v>11010000</v>
      </c>
      <c r="B17" s="221" t="s">
        <v>249</v>
      </c>
      <c r="C17" s="222">
        <f t="shared" si="0"/>
        <v>56990263</v>
      </c>
      <c r="D17" s="223">
        <f>D18+D19+D20+D21</f>
        <v>56990263</v>
      </c>
      <c r="E17" s="223"/>
      <c r="F17" s="223"/>
    </row>
    <row r="18" spans="1:11" ht="31.5" customHeight="1" x14ac:dyDescent="0.2">
      <c r="A18" s="224">
        <v>11010100</v>
      </c>
      <c r="B18" s="225" t="s">
        <v>250</v>
      </c>
      <c r="C18" s="226">
        <f t="shared" si="0"/>
        <v>43980263</v>
      </c>
      <c r="D18" s="227">
        <f>32214300+11765963</f>
        <v>43980263</v>
      </c>
      <c r="E18" s="227"/>
      <c r="F18" s="227"/>
    </row>
    <row r="19" spans="1:11" ht="54" customHeight="1" x14ac:dyDescent="0.2">
      <c r="A19" s="224">
        <v>11010200</v>
      </c>
      <c r="B19" s="225" t="s">
        <v>251</v>
      </c>
      <c r="C19" s="226">
        <f t="shared" si="0"/>
        <v>230000</v>
      </c>
      <c r="D19" s="227">
        <v>230000</v>
      </c>
      <c r="E19" s="227"/>
      <c r="F19" s="227"/>
    </row>
    <row r="20" spans="1:11" ht="33" customHeight="1" x14ac:dyDescent="0.2">
      <c r="A20" s="224">
        <v>11010400</v>
      </c>
      <c r="B20" s="225" t="s">
        <v>252</v>
      </c>
      <c r="C20" s="226">
        <f t="shared" si="0"/>
        <v>11800000</v>
      </c>
      <c r="D20" s="227">
        <v>11800000</v>
      </c>
      <c r="E20" s="227"/>
      <c r="F20" s="227"/>
    </row>
    <row r="21" spans="1:11" ht="36" customHeight="1" x14ac:dyDescent="0.2">
      <c r="A21" s="224">
        <v>11010500</v>
      </c>
      <c r="B21" s="225" t="s">
        <v>253</v>
      </c>
      <c r="C21" s="226">
        <f t="shared" si="0"/>
        <v>980000</v>
      </c>
      <c r="D21" s="227">
        <v>980000</v>
      </c>
      <c r="E21" s="227"/>
      <c r="F21" s="227"/>
    </row>
    <row r="22" spans="1:11" x14ac:dyDescent="0.2">
      <c r="A22" s="220">
        <v>11020000</v>
      </c>
      <c r="B22" s="221" t="s">
        <v>254</v>
      </c>
      <c r="C22" s="222">
        <f t="shared" si="0"/>
        <v>10000</v>
      </c>
      <c r="D22" s="223">
        <v>10000</v>
      </c>
      <c r="E22" s="223"/>
      <c r="F22" s="223"/>
    </row>
    <row r="23" spans="1:11" ht="25.5" x14ac:dyDescent="0.2">
      <c r="A23" s="224">
        <v>11020200</v>
      </c>
      <c r="B23" s="225" t="s">
        <v>255</v>
      </c>
      <c r="C23" s="226">
        <f t="shared" si="0"/>
        <v>10000</v>
      </c>
      <c r="D23" s="227">
        <v>10000</v>
      </c>
      <c r="E23" s="227"/>
      <c r="F23" s="227"/>
    </row>
    <row r="24" spans="1:11" ht="22.5" customHeight="1" x14ac:dyDescent="0.2">
      <c r="A24" s="220">
        <v>13000000</v>
      </c>
      <c r="B24" s="221" t="s">
        <v>256</v>
      </c>
      <c r="C24" s="222">
        <f t="shared" si="0"/>
        <v>48000</v>
      </c>
      <c r="D24" s="223">
        <f>D25+D28+D30</f>
        <v>48000</v>
      </c>
      <c r="E24" s="223">
        <v>0</v>
      </c>
      <c r="F24" s="223">
        <v>0</v>
      </c>
    </row>
    <row r="25" spans="1:11" ht="20.25" customHeight="1" x14ac:dyDescent="0.2">
      <c r="A25" s="220">
        <v>13010000</v>
      </c>
      <c r="B25" s="221" t="s">
        <v>257</v>
      </c>
      <c r="C25" s="222">
        <f t="shared" si="0"/>
        <v>25000</v>
      </c>
      <c r="D25" s="223">
        <f>D26+D27</f>
        <v>25000</v>
      </c>
      <c r="E25" s="223">
        <v>0</v>
      </c>
      <c r="F25" s="223">
        <v>0</v>
      </c>
    </row>
    <row r="26" spans="1:11" ht="36" customHeight="1" x14ac:dyDescent="0.2">
      <c r="A26" s="228">
        <v>13010100</v>
      </c>
      <c r="B26" s="229" t="s">
        <v>258</v>
      </c>
      <c r="C26" s="230" t="s">
        <v>259</v>
      </c>
      <c r="D26" s="231">
        <v>15000</v>
      </c>
      <c r="E26" s="223"/>
      <c r="F26" s="223"/>
    </row>
    <row r="27" spans="1:11" ht="39.75" customHeight="1" x14ac:dyDescent="0.2">
      <c r="A27" s="224">
        <v>13010200</v>
      </c>
      <c r="B27" s="225" t="s">
        <v>260</v>
      </c>
      <c r="C27" s="226">
        <f t="shared" si="0"/>
        <v>10000</v>
      </c>
      <c r="D27" s="227">
        <v>10000</v>
      </c>
      <c r="E27" s="227">
        <v>0</v>
      </c>
      <c r="F27" s="227">
        <v>0</v>
      </c>
    </row>
    <row r="28" spans="1:11" ht="25.5" x14ac:dyDescent="0.2">
      <c r="A28" s="220">
        <v>13030000</v>
      </c>
      <c r="B28" s="221" t="s">
        <v>261</v>
      </c>
      <c r="C28" s="222">
        <f t="shared" si="0"/>
        <v>23000</v>
      </c>
      <c r="D28" s="223">
        <v>23000</v>
      </c>
      <c r="E28" s="223">
        <v>0</v>
      </c>
      <c r="F28" s="223">
        <v>0</v>
      </c>
    </row>
    <row r="29" spans="1:11" ht="25.5" x14ac:dyDescent="0.2">
      <c r="A29" s="224">
        <v>13030100</v>
      </c>
      <c r="B29" s="225" t="s">
        <v>262</v>
      </c>
      <c r="C29" s="226">
        <f t="shared" si="0"/>
        <v>23000</v>
      </c>
      <c r="D29" s="227">
        <v>23000</v>
      </c>
      <c r="E29" s="227">
        <v>0</v>
      </c>
      <c r="F29" s="227">
        <v>0</v>
      </c>
    </row>
    <row r="30" spans="1:11" ht="21" customHeight="1" x14ac:dyDescent="0.2">
      <c r="A30" s="220">
        <v>13040000</v>
      </c>
      <c r="B30" s="221" t="s">
        <v>263</v>
      </c>
      <c r="C30" s="222">
        <f t="shared" si="0"/>
        <v>0</v>
      </c>
      <c r="D30" s="223">
        <v>0</v>
      </c>
      <c r="E30" s="223">
        <v>0</v>
      </c>
      <c r="F30" s="223">
        <v>0</v>
      </c>
    </row>
    <row r="31" spans="1:11" ht="25.5" x14ac:dyDescent="0.2">
      <c r="A31" s="224">
        <v>13040100</v>
      </c>
      <c r="B31" s="225" t="s">
        <v>264</v>
      </c>
      <c r="C31" s="226">
        <f t="shared" si="0"/>
        <v>0</v>
      </c>
      <c r="D31" s="227">
        <v>0</v>
      </c>
      <c r="E31" s="227">
        <v>0</v>
      </c>
      <c r="F31" s="227">
        <v>0</v>
      </c>
    </row>
    <row r="32" spans="1:11" x14ac:dyDescent="0.2">
      <c r="A32" s="220">
        <v>14000000</v>
      </c>
      <c r="B32" s="221" t="s">
        <v>265</v>
      </c>
      <c r="C32" s="222">
        <f t="shared" si="0"/>
        <v>2378000</v>
      </c>
      <c r="D32" s="223">
        <v>2378000</v>
      </c>
      <c r="E32" s="223">
        <v>0</v>
      </c>
      <c r="F32" s="223">
        <v>0</v>
      </c>
      <c r="K32" s="232"/>
    </row>
    <row r="33" spans="1:11" ht="25.5" x14ac:dyDescent="0.2">
      <c r="A33" s="220">
        <v>14020000</v>
      </c>
      <c r="B33" s="221" t="s">
        <v>266</v>
      </c>
      <c r="C33" s="222">
        <f t="shared" si="0"/>
        <v>27000</v>
      </c>
      <c r="D33" s="223">
        <v>27000</v>
      </c>
      <c r="E33" s="223">
        <v>0</v>
      </c>
      <c r="F33" s="223">
        <v>0</v>
      </c>
      <c r="K33" s="232"/>
    </row>
    <row r="34" spans="1:11" x14ac:dyDescent="0.2">
      <c r="A34" s="224">
        <v>14021900</v>
      </c>
      <c r="B34" s="225" t="s">
        <v>267</v>
      </c>
      <c r="C34" s="226">
        <f t="shared" si="0"/>
        <v>27000</v>
      </c>
      <c r="D34" s="227">
        <v>27000</v>
      </c>
      <c r="E34" s="227">
        <v>0</v>
      </c>
      <c r="F34" s="227">
        <v>0</v>
      </c>
    </row>
    <row r="35" spans="1:11" ht="25.5" x14ac:dyDescent="0.2">
      <c r="A35" s="220">
        <v>14030000</v>
      </c>
      <c r="B35" s="221" t="s">
        <v>268</v>
      </c>
      <c r="C35" s="222">
        <f t="shared" si="0"/>
        <v>201000</v>
      </c>
      <c r="D35" s="223">
        <v>201000</v>
      </c>
      <c r="E35" s="223">
        <v>0</v>
      </c>
      <c r="F35" s="223">
        <v>0</v>
      </c>
    </row>
    <row r="36" spans="1:11" x14ac:dyDescent="0.2">
      <c r="A36" s="224">
        <v>14031900</v>
      </c>
      <c r="B36" s="225" t="s">
        <v>267</v>
      </c>
      <c r="C36" s="226">
        <f t="shared" si="0"/>
        <v>201000</v>
      </c>
      <c r="D36" s="227">
        <v>201000</v>
      </c>
      <c r="E36" s="227">
        <v>0</v>
      </c>
      <c r="F36" s="227">
        <v>0</v>
      </c>
    </row>
    <row r="37" spans="1:11" ht="25.5" x14ac:dyDescent="0.2">
      <c r="A37" s="220">
        <v>14040000</v>
      </c>
      <c r="B37" s="221" t="s">
        <v>269</v>
      </c>
      <c r="C37" s="222">
        <f t="shared" si="0"/>
        <v>2150000</v>
      </c>
      <c r="D37" s="223">
        <v>2150000</v>
      </c>
      <c r="E37" s="227">
        <v>0</v>
      </c>
      <c r="F37" s="227">
        <v>0</v>
      </c>
    </row>
    <row r="38" spans="1:11" ht="63.75" x14ac:dyDescent="0.2">
      <c r="A38" s="224">
        <v>14040100</v>
      </c>
      <c r="B38" s="233" t="s">
        <v>270</v>
      </c>
      <c r="C38" s="226">
        <f>D38+E38</f>
        <v>805000</v>
      </c>
      <c r="D38" s="227">
        <v>805000</v>
      </c>
      <c r="E38" s="227"/>
      <c r="F38" s="227"/>
      <c r="J38" s="232"/>
    </row>
    <row r="39" spans="1:11" ht="51" x14ac:dyDescent="0.2">
      <c r="A39" s="224">
        <v>14040200</v>
      </c>
      <c r="B39" s="233" t="s">
        <v>271</v>
      </c>
      <c r="C39" s="226">
        <f>D39+E39</f>
        <v>1345000</v>
      </c>
      <c r="D39" s="227">
        <v>1345000</v>
      </c>
      <c r="E39" s="227"/>
      <c r="F39" s="227"/>
    </row>
    <row r="40" spans="1:11" ht="33" customHeight="1" x14ac:dyDescent="0.2">
      <c r="A40" s="220">
        <v>18000000</v>
      </c>
      <c r="B40" s="221" t="s">
        <v>272</v>
      </c>
      <c r="C40" s="222">
        <f t="shared" si="0"/>
        <v>16644140</v>
      </c>
      <c r="D40" s="223">
        <f>D41+D50</f>
        <v>16644140</v>
      </c>
      <c r="E40" s="223">
        <v>0</v>
      </c>
      <c r="F40" s="223">
        <v>0</v>
      </c>
    </row>
    <row r="41" spans="1:11" x14ac:dyDescent="0.2">
      <c r="A41" s="220">
        <v>18010000</v>
      </c>
      <c r="B41" s="221" t="s">
        <v>273</v>
      </c>
      <c r="C41" s="222">
        <f t="shared" si="0"/>
        <v>6939300</v>
      </c>
      <c r="D41" s="223">
        <f>D42+D43+D44+D45+D46+D47+D48+D49</f>
        <v>6939300</v>
      </c>
      <c r="E41" s="223">
        <v>0</v>
      </c>
      <c r="F41" s="223">
        <v>0</v>
      </c>
    </row>
    <row r="42" spans="1:11" ht="38.25" x14ac:dyDescent="0.2">
      <c r="A42" s="224">
        <v>18010200</v>
      </c>
      <c r="B42" s="225" t="s">
        <v>274</v>
      </c>
      <c r="C42" s="226">
        <f t="shared" si="0"/>
        <v>23000</v>
      </c>
      <c r="D42" s="227">
        <v>23000</v>
      </c>
      <c r="E42" s="227">
        <v>0</v>
      </c>
      <c r="F42" s="227">
        <v>0</v>
      </c>
    </row>
    <row r="43" spans="1:11" ht="38.25" x14ac:dyDescent="0.2">
      <c r="A43" s="224">
        <v>18010300</v>
      </c>
      <c r="B43" s="225" t="s">
        <v>275</v>
      </c>
      <c r="C43" s="226">
        <f t="shared" si="0"/>
        <v>57000</v>
      </c>
      <c r="D43" s="227">
        <v>57000</v>
      </c>
      <c r="E43" s="227">
        <v>0</v>
      </c>
      <c r="F43" s="227">
        <v>0</v>
      </c>
    </row>
    <row r="44" spans="1:11" ht="38.25" x14ac:dyDescent="0.2">
      <c r="A44" s="224">
        <v>18010400</v>
      </c>
      <c r="B44" s="225" t="s">
        <v>276</v>
      </c>
      <c r="C44" s="226">
        <f t="shared" si="0"/>
        <v>320000</v>
      </c>
      <c r="D44" s="227">
        <v>320000</v>
      </c>
      <c r="E44" s="227">
        <v>0</v>
      </c>
      <c r="F44" s="227">
        <v>0</v>
      </c>
    </row>
    <row r="45" spans="1:11" x14ac:dyDescent="0.2">
      <c r="A45" s="224">
        <v>18010500</v>
      </c>
      <c r="B45" s="225" t="s">
        <v>277</v>
      </c>
      <c r="C45" s="226">
        <f t="shared" si="0"/>
        <v>590000</v>
      </c>
      <c r="D45" s="227">
        <v>590000</v>
      </c>
      <c r="E45" s="227">
        <v>0</v>
      </c>
      <c r="F45" s="227">
        <v>0</v>
      </c>
    </row>
    <row r="46" spans="1:11" x14ac:dyDescent="0.2">
      <c r="A46" s="224">
        <v>18010600</v>
      </c>
      <c r="B46" s="225" t="s">
        <v>278</v>
      </c>
      <c r="C46" s="226">
        <f t="shared" si="0"/>
        <v>3700000</v>
      </c>
      <c r="D46" s="227">
        <v>3700000</v>
      </c>
      <c r="E46" s="227">
        <v>0</v>
      </c>
      <c r="F46" s="227">
        <v>0</v>
      </c>
    </row>
    <row r="47" spans="1:11" x14ac:dyDescent="0.2">
      <c r="A47" s="224">
        <v>18010700</v>
      </c>
      <c r="B47" s="225" t="s">
        <v>279</v>
      </c>
      <c r="C47" s="226">
        <f t="shared" si="0"/>
        <v>1414000</v>
      </c>
      <c r="D47" s="227">
        <v>1414000</v>
      </c>
      <c r="E47" s="227">
        <v>0</v>
      </c>
      <c r="F47" s="227">
        <v>0</v>
      </c>
    </row>
    <row r="48" spans="1:11" x14ac:dyDescent="0.2">
      <c r="A48" s="224">
        <v>18010900</v>
      </c>
      <c r="B48" s="225" t="s">
        <v>280</v>
      </c>
      <c r="C48" s="226">
        <f t="shared" si="0"/>
        <v>810300</v>
      </c>
      <c r="D48" s="227">
        <v>810300</v>
      </c>
      <c r="E48" s="227">
        <v>0</v>
      </c>
      <c r="F48" s="227">
        <v>0</v>
      </c>
    </row>
    <row r="49" spans="1:6" x14ac:dyDescent="0.2">
      <c r="A49" s="224">
        <v>18011100</v>
      </c>
      <c r="B49" s="225" t="s">
        <v>281</v>
      </c>
      <c r="C49" s="226">
        <f t="shared" si="0"/>
        <v>25000</v>
      </c>
      <c r="D49" s="227">
        <v>25000</v>
      </c>
      <c r="E49" s="227">
        <v>0</v>
      </c>
      <c r="F49" s="227">
        <v>0</v>
      </c>
    </row>
    <row r="50" spans="1:6" x14ac:dyDescent="0.2">
      <c r="A50" s="220">
        <v>18050000</v>
      </c>
      <c r="B50" s="221" t="s">
        <v>282</v>
      </c>
      <c r="C50" s="222">
        <f t="shared" si="0"/>
        <v>9704840</v>
      </c>
      <c r="D50" s="223">
        <f>D51+D52+D53</f>
        <v>9704840</v>
      </c>
      <c r="E50" s="223">
        <v>0</v>
      </c>
      <c r="F50" s="223">
        <v>0</v>
      </c>
    </row>
    <row r="51" spans="1:6" x14ac:dyDescent="0.2">
      <c r="A51" s="224">
        <v>18050300</v>
      </c>
      <c r="B51" s="225" t="s">
        <v>283</v>
      </c>
      <c r="C51" s="226">
        <f t="shared" si="0"/>
        <v>50000</v>
      </c>
      <c r="D51" s="227">
        <v>50000</v>
      </c>
      <c r="E51" s="227">
        <v>0</v>
      </c>
      <c r="F51" s="227">
        <v>0</v>
      </c>
    </row>
    <row r="52" spans="1:6" x14ac:dyDescent="0.2">
      <c r="A52" s="224">
        <v>18050400</v>
      </c>
      <c r="B52" s="225" t="s">
        <v>284</v>
      </c>
      <c r="C52" s="226">
        <f t="shared" si="0"/>
        <v>4200000</v>
      </c>
      <c r="D52" s="227">
        <v>4200000</v>
      </c>
      <c r="E52" s="227">
        <v>0</v>
      </c>
      <c r="F52" s="227">
        <v>0</v>
      </c>
    </row>
    <row r="53" spans="1:6" ht="43.5" customHeight="1" x14ac:dyDescent="0.2">
      <c r="A53" s="224">
        <v>18050500</v>
      </c>
      <c r="B53" s="225" t="s">
        <v>285</v>
      </c>
      <c r="C53" s="226">
        <f t="shared" si="0"/>
        <v>5454840</v>
      </c>
      <c r="D53" s="227">
        <v>5454840</v>
      </c>
      <c r="E53" s="227">
        <v>0</v>
      </c>
      <c r="F53" s="227">
        <v>0</v>
      </c>
    </row>
    <row r="54" spans="1:6" x14ac:dyDescent="0.2">
      <c r="A54" s="220">
        <v>19000000</v>
      </c>
      <c r="B54" s="221" t="s">
        <v>286</v>
      </c>
      <c r="C54" s="222">
        <f t="shared" si="0"/>
        <v>18400</v>
      </c>
      <c r="D54" s="223">
        <v>0</v>
      </c>
      <c r="E54" s="223">
        <v>18400</v>
      </c>
      <c r="F54" s="223">
        <v>0</v>
      </c>
    </row>
    <row r="55" spans="1:6" x14ac:dyDescent="0.2">
      <c r="A55" s="220">
        <v>19010000</v>
      </c>
      <c r="B55" s="221" t="s">
        <v>287</v>
      </c>
      <c r="C55" s="222">
        <f t="shared" si="0"/>
        <v>18400</v>
      </c>
      <c r="D55" s="223">
        <v>0</v>
      </c>
      <c r="E55" s="223">
        <v>18400</v>
      </c>
      <c r="F55" s="223">
        <v>0</v>
      </c>
    </row>
    <row r="56" spans="1:6" ht="57" customHeight="1" x14ac:dyDescent="0.2">
      <c r="A56" s="224">
        <v>19010100</v>
      </c>
      <c r="B56" s="225" t="s">
        <v>288</v>
      </c>
      <c r="C56" s="226">
        <f t="shared" si="0"/>
        <v>5900</v>
      </c>
      <c r="D56" s="227">
        <v>0</v>
      </c>
      <c r="E56" s="227">
        <v>5900</v>
      </c>
      <c r="F56" s="227">
        <v>0</v>
      </c>
    </row>
    <row r="57" spans="1:6" ht="25.5" x14ac:dyDescent="0.2">
      <c r="A57" s="224">
        <v>19010200</v>
      </c>
      <c r="B57" s="225" t="s">
        <v>289</v>
      </c>
      <c r="C57" s="226">
        <f t="shared" si="0"/>
        <v>7200</v>
      </c>
      <c r="D57" s="227">
        <v>0</v>
      </c>
      <c r="E57" s="227">
        <v>7200</v>
      </c>
      <c r="F57" s="227">
        <v>0</v>
      </c>
    </row>
    <row r="58" spans="1:6" ht="38.25" x14ac:dyDescent="0.2">
      <c r="A58" s="224">
        <v>19010300</v>
      </c>
      <c r="B58" s="225" t="s">
        <v>290</v>
      </c>
      <c r="C58" s="226">
        <f t="shared" si="0"/>
        <v>5300</v>
      </c>
      <c r="D58" s="227">
        <v>0</v>
      </c>
      <c r="E58" s="227">
        <v>5300</v>
      </c>
      <c r="F58" s="227">
        <v>0</v>
      </c>
    </row>
    <row r="59" spans="1:6" x14ac:dyDescent="0.2">
      <c r="A59" s="220">
        <v>20000000</v>
      </c>
      <c r="B59" s="221" t="s">
        <v>291</v>
      </c>
      <c r="C59" s="222">
        <f t="shared" si="0"/>
        <v>1736000</v>
      </c>
      <c r="D59" s="223">
        <f>D60+D63+D73</f>
        <v>269200</v>
      </c>
      <c r="E59" s="223">
        <v>1466800</v>
      </c>
      <c r="F59" s="223">
        <v>0</v>
      </c>
    </row>
    <row r="60" spans="1:6" x14ac:dyDescent="0.2">
      <c r="A60" s="220">
        <v>21000000</v>
      </c>
      <c r="B60" s="221" t="s">
        <v>292</v>
      </c>
      <c r="C60" s="222">
        <f t="shared" si="0"/>
        <v>30000</v>
      </c>
      <c r="D60" s="223">
        <f>D61</f>
        <v>30000</v>
      </c>
      <c r="E60" s="223">
        <v>0</v>
      </c>
      <c r="F60" s="223">
        <v>0</v>
      </c>
    </row>
    <row r="61" spans="1:6" x14ac:dyDescent="0.2">
      <c r="A61" s="220">
        <v>21080000</v>
      </c>
      <c r="B61" s="221" t="s">
        <v>293</v>
      </c>
      <c r="C61" s="222">
        <f t="shared" si="0"/>
        <v>30000</v>
      </c>
      <c r="D61" s="223">
        <v>30000</v>
      </c>
      <c r="E61" s="223">
        <v>0</v>
      </c>
      <c r="F61" s="223">
        <v>0</v>
      </c>
    </row>
    <row r="62" spans="1:6" x14ac:dyDescent="0.2">
      <c r="A62" s="224">
        <v>21081100</v>
      </c>
      <c r="B62" s="225" t="s">
        <v>294</v>
      </c>
      <c r="C62" s="226">
        <f t="shared" si="0"/>
        <v>30000</v>
      </c>
      <c r="D62" s="227">
        <v>30000</v>
      </c>
      <c r="E62" s="227">
        <v>0</v>
      </c>
      <c r="F62" s="227">
        <v>0</v>
      </c>
    </row>
    <row r="63" spans="1:6" ht="25.5" x14ac:dyDescent="0.2">
      <c r="A63" s="220">
        <v>22000000</v>
      </c>
      <c r="B63" s="221" t="s">
        <v>295</v>
      </c>
      <c r="C63" s="222">
        <f t="shared" si="0"/>
        <v>209200</v>
      </c>
      <c r="D63" s="223">
        <f>D64+D68+D70</f>
        <v>209200</v>
      </c>
      <c r="E63" s="223">
        <v>0</v>
      </c>
      <c r="F63" s="223">
        <v>0</v>
      </c>
    </row>
    <row r="64" spans="1:6" x14ac:dyDescent="0.2">
      <c r="A64" s="220">
        <v>22010000</v>
      </c>
      <c r="B64" s="221" t="s">
        <v>296</v>
      </c>
      <c r="C64" s="222">
        <f t="shared" si="0"/>
        <v>203000</v>
      </c>
      <c r="D64" s="223">
        <f>D65+D66+D67</f>
        <v>203000</v>
      </c>
      <c r="E64" s="223">
        <v>0</v>
      </c>
      <c r="F64" s="223">
        <v>0</v>
      </c>
    </row>
    <row r="65" spans="1:6" ht="38.25" x14ac:dyDescent="0.2">
      <c r="A65" s="224">
        <v>22010300</v>
      </c>
      <c r="B65" s="225" t="s">
        <v>297</v>
      </c>
      <c r="C65" s="226">
        <f t="shared" si="0"/>
        <v>12000</v>
      </c>
      <c r="D65" s="227">
        <v>12000</v>
      </c>
      <c r="E65" s="227">
        <v>0</v>
      </c>
      <c r="F65" s="227">
        <v>0</v>
      </c>
    </row>
    <row r="66" spans="1:6" x14ac:dyDescent="0.2">
      <c r="A66" s="224">
        <v>22012500</v>
      </c>
      <c r="B66" s="225" t="s">
        <v>298</v>
      </c>
      <c r="C66" s="226">
        <f t="shared" si="0"/>
        <v>31000</v>
      </c>
      <c r="D66" s="227">
        <v>31000</v>
      </c>
      <c r="E66" s="227">
        <v>0</v>
      </c>
      <c r="F66" s="227">
        <v>0</v>
      </c>
    </row>
    <row r="67" spans="1:6" ht="25.5" x14ac:dyDescent="0.2">
      <c r="A67" s="224">
        <v>22012600</v>
      </c>
      <c r="B67" s="225" t="s">
        <v>299</v>
      </c>
      <c r="C67" s="226">
        <f t="shared" si="0"/>
        <v>160000</v>
      </c>
      <c r="D67" s="227">
        <v>160000</v>
      </c>
      <c r="E67" s="227">
        <v>0</v>
      </c>
      <c r="F67" s="227">
        <v>0</v>
      </c>
    </row>
    <row r="68" spans="1:6" ht="25.5" x14ac:dyDescent="0.2">
      <c r="A68" s="220">
        <v>22080000</v>
      </c>
      <c r="B68" s="221" t="s">
        <v>300</v>
      </c>
      <c r="C68" s="222">
        <f t="shared" si="0"/>
        <v>3500</v>
      </c>
      <c r="D68" s="223">
        <v>3500</v>
      </c>
      <c r="E68" s="223">
        <v>0</v>
      </c>
      <c r="F68" s="223">
        <v>0</v>
      </c>
    </row>
    <row r="69" spans="1:6" ht="38.25" x14ac:dyDescent="0.2">
      <c r="A69" s="224">
        <v>22080400</v>
      </c>
      <c r="B69" s="225" t="s">
        <v>301</v>
      </c>
      <c r="C69" s="226">
        <f t="shared" si="0"/>
        <v>3500</v>
      </c>
      <c r="D69" s="227">
        <v>3500</v>
      </c>
      <c r="E69" s="227">
        <v>0</v>
      </c>
      <c r="F69" s="227">
        <v>0</v>
      </c>
    </row>
    <row r="70" spans="1:6" x14ac:dyDescent="0.2">
      <c r="A70" s="220">
        <v>22090000</v>
      </c>
      <c r="B70" s="221" t="s">
        <v>302</v>
      </c>
      <c r="C70" s="222">
        <f t="shared" si="0"/>
        <v>2700</v>
      </c>
      <c r="D70" s="223">
        <v>2700</v>
      </c>
      <c r="E70" s="223">
        <v>0</v>
      </c>
      <c r="F70" s="223">
        <v>0</v>
      </c>
    </row>
    <row r="71" spans="1:6" ht="38.25" x14ac:dyDescent="0.2">
      <c r="A71" s="224">
        <v>22090100</v>
      </c>
      <c r="B71" s="225" t="s">
        <v>303</v>
      </c>
      <c r="C71" s="226">
        <f t="shared" si="0"/>
        <v>1400</v>
      </c>
      <c r="D71" s="227">
        <v>1400</v>
      </c>
      <c r="E71" s="227">
        <v>0</v>
      </c>
      <c r="F71" s="227">
        <v>0</v>
      </c>
    </row>
    <row r="72" spans="1:6" ht="35.25" customHeight="1" x14ac:dyDescent="0.2">
      <c r="A72" s="224">
        <v>22090400</v>
      </c>
      <c r="B72" s="225" t="s">
        <v>304</v>
      </c>
      <c r="C72" s="226">
        <f t="shared" si="0"/>
        <v>1300</v>
      </c>
      <c r="D72" s="227">
        <v>1300</v>
      </c>
      <c r="E72" s="227">
        <v>0</v>
      </c>
      <c r="F72" s="227">
        <v>0</v>
      </c>
    </row>
    <row r="73" spans="1:6" x14ac:dyDescent="0.2">
      <c r="A73" s="220">
        <v>24000000</v>
      </c>
      <c r="B73" s="221" t="s">
        <v>305</v>
      </c>
      <c r="C73" s="222">
        <f t="shared" si="0"/>
        <v>30000</v>
      </c>
      <c r="D73" s="223">
        <v>30000</v>
      </c>
      <c r="E73" s="223">
        <v>0</v>
      </c>
      <c r="F73" s="223">
        <v>0</v>
      </c>
    </row>
    <row r="74" spans="1:6" x14ac:dyDescent="0.2">
      <c r="A74" s="220">
        <v>24060000</v>
      </c>
      <c r="B74" s="221" t="s">
        <v>293</v>
      </c>
      <c r="C74" s="222">
        <f t="shared" si="0"/>
        <v>30000</v>
      </c>
      <c r="D74" s="223">
        <v>30000</v>
      </c>
      <c r="E74" s="223">
        <v>0</v>
      </c>
      <c r="F74" s="223">
        <v>0</v>
      </c>
    </row>
    <row r="75" spans="1:6" x14ac:dyDescent="0.2">
      <c r="A75" s="224">
        <v>24060300</v>
      </c>
      <c r="B75" s="225" t="s">
        <v>293</v>
      </c>
      <c r="C75" s="226">
        <f t="shared" si="0"/>
        <v>30000</v>
      </c>
      <c r="D75" s="227">
        <v>30000</v>
      </c>
      <c r="E75" s="227">
        <v>0</v>
      </c>
      <c r="F75" s="227">
        <v>0</v>
      </c>
    </row>
    <row r="76" spans="1:6" x14ac:dyDescent="0.2">
      <c r="A76" s="220">
        <v>25000000</v>
      </c>
      <c r="B76" s="221" t="s">
        <v>306</v>
      </c>
      <c r="C76" s="222">
        <f t="shared" si="0"/>
        <v>1466800</v>
      </c>
      <c r="D76" s="223">
        <v>0</v>
      </c>
      <c r="E76" s="223">
        <v>1466800</v>
      </c>
      <c r="F76" s="223">
        <v>0</v>
      </c>
    </row>
    <row r="77" spans="1:6" ht="25.5" x14ac:dyDescent="0.2">
      <c r="A77" s="220">
        <v>25010000</v>
      </c>
      <c r="B77" s="221" t="s">
        <v>307</v>
      </c>
      <c r="C77" s="222">
        <f t="shared" si="0"/>
        <v>1466800</v>
      </c>
      <c r="D77" s="223">
        <v>0</v>
      </c>
      <c r="E77" s="223">
        <v>1466800</v>
      </c>
      <c r="F77" s="223">
        <v>0</v>
      </c>
    </row>
    <row r="78" spans="1:6" ht="25.5" x14ac:dyDescent="0.2">
      <c r="A78" s="224">
        <v>25010100</v>
      </c>
      <c r="B78" s="225" t="s">
        <v>308</v>
      </c>
      <c r="C78" s="226">
        <f t="shared" si="0"/>
        <v>1306800</v>
      </c>
      <c r="D78" s="227">
        <v>0</v>
      </c>
      <c r="E78" s="227">
        <v>1306800</v>
      </c>
      <c r="F78" s="227">
        <v>0</v>
      </c>
    </row>
    <row r="79" spans="1:6" ht="38.25" x14ac:dyDescent="0.2">
      <c r="A79" s="224">
        <v>25010300</v>
      </c>
      <c r="B79" s="225" t="s">
        <v>309</v>
      </c>
      <c r="C79" s="226">
        <f t="shared" ref="C79:C86" si="1">D79+E79</f>
        <v>160000</v>
      </c>
      <c r="D79" s="227">
        <v>0</v>
      </c>
      <c r="E79" s="227">
        <v>160000</v>
      </c>
      <c r="F79" s="227">
        <v>0</v>
      </c>
    </row>
    <row r="80" spans="1:6" x14ac:dyDescent="0.2">
      <c r="A80" s="234"/>
      <c r="B80" s="235" t="s">
        <v>310</v>
      </c>
      <c r="C80" s="222">
        <f>D80+E80</f>
        <v>77824803</v>
      </c>
      <c r="D80" s="222">
        <f>D15+D59</f>
        <v>76339603</v>
      </c>
      <c r="E80" s="222">
        <f>E54+E59</f>
        <v>1485200</v>
      </c>
      <c r="F80" s="222">
        <v>0</v>
      </c>
    </row>
    <row r="81" spans="1:6" x14ac:dyDescent="0.2">
      <c r="A81" s="220">
        <v>40000000</v>
      </c>
      <c r="B81" s="221" t="s">
        <v>311</v>
      </c>
      <c r="C81" s="222">
        <f t="shared" si="1"/>
        <v>43951656</v>
      </c>
      <c r="D81" s="223">
        <f>D82</f>
        <v>43951656</v>
      </c>
      <c r="E81" s="223">
        <v>0</v>
      </c>
      <c r="F81" s="223">
        <v>0</v>
      </c>
    </row>
    <row r="82" spans="1:6" x14ac:dyDescent="0.2">
      <c r="A82" s="220">
        <v>41000000</v>
      </c>
      <c r="B82" s="221" t="s">
        <v>312</v>
      </c>
      <c r="C82" s="222">
        <f t="shared" si="1"/>
        <v>43951656</v>
      </c>
      <c r="D82" s="223">
        <f>D83+D85+D87</f>
        <v>43951656</v>
      </c>
      <c r="E82" s="223">
        <v>0</v>
      </c>
      <c r="F82" s="223">
        <v>0</v>
      </c>
    </row>
    <row r="83" spans="1:6" x14ac:dyDescent="0.2">
      <c r="A83" s="220"/>
      <c r="B83" s="221"/>
      <c r="C83" s="222"/>
      <c r="D83" s="223">
        <v>13783400</v>
      </c>
      <c r="E83" s="223"/>
      <c r="F83" s="223"/>
    </row>
    <row r="84" spans="1:6" x14ac:dyDescent="0.2">
      <c r="A84" s="331" t="s">
        <v>175</v>
      </c>
      <c r="B84" s="332" t="s">
        <v>176</v>
      </c>
      <c r="C84" s="222"/>
      <c r="D84" s="231">
        <v>13783400</v>
      </c>
      <c r="E84" s="223"/>
      <c r="F84" s="223"/>
    </row>
    <row r="85" spans="1:6" x14ac:dyDescent="0.2">
      <c r="A85" s="220">
        <v>41030000</v>
      </c>
      <c r="B85" s="221" t="s">
        <v>313</v>
      </c>
      <c r="C85" s="222">
        <f t="shared" si="1"/>
        <v>28870200</v>
      </c>
      <c r="D85" s="223">
        <v>28870200</v>
      </c>
      <c r="E85" s="223">
        <v>0</v>
      </c>
      <c r="F85" s="223">
        <v>0</v>
      </c>
    </row>
    <row r="86" spans="1:6" ht="19.5" customHeight="1" x14ac:dyDescent="0.2">
      <c r="A86" s="224">
        <v>41033900</v>
      </c>
      <c r="B86" s="225" t="s">
        <v>11</v>
      </c>
      <c r="C86" s="226">
        <f t="shared" si="1"/>
        <v>28870200</v>
      </c>
      <c r="D86" s="227">
        <v>28870200</v>
      </c>
      <c r="E86" s="227">
        <v>0</v>
      </c>
      <c r="F86" s="227">
        <v>0</v>
      </c>
    </row>
    <row r="87" spans="1:6" x14ac:dyDescent="0.2">
      <c r="A87" s="220">
        <v>41050000</v>
      </c>
      <c r="B87" s="221" t="s">
        <v>314</v>
      </c>
      <c r="C87" s="222">
        <f>C88+C89+C90</f>
        <v>1298056</v>
      </c>
      <c r="D87" s="223">
        <f>D88+D89+D90</f>
        <v>1298056</v>
      </c>
      <c r="E87" s="223"/>
      <c r="F87" s="223"/>
    </row>
    <row r="88" spans="1:6" ht="32.25" customHeight="1" x14ac:dyDescent="0.2">
      <c r="A88" s="224">
        <v>41051000</v>
      </c>
      <c r="B88" s="225" t="s">
        <v>12</v>
      </c>
      <c r="C88" s="226">
        <v>1089700</v>
      </c>
      <c r="D88" s="227">
        <v>1089700</v>
      </c>
      <c r="E88" s="227"/>
      <c r="F88" s="227"/>
    </row>
    <row r="89" spans="1:6" ht="38.25" x14ac:dyDescent="0.2">
      <c r="A89" s="224">
        <v>41051200</v>
      </c>
      <c r="B89" s="225" t="s">
        <v>13</v>
      </c>
      <c r="C89" s="226">
        <v>135200</v>
      </c>
      <c r="D89" s="227">
        <v>135200</v>
      </c>
      <c r="E89" s="236"/>
      <c r="F89" s="236"/>
    </row>
    <row r="90" spans="1:6" ht="51" x14ac:dyDescent="0.2">
      <c r="A90" s="224">
        <v>41051700</v>
      </c>
      <c r="B90" s="333" t="s">
        <v>356</v>
      </c>
      <c r="C90" s="226">
        <f>D90+E90</f>
        <v>73156</v>
      </c>
      <c r="D90" s="227">
        <v>73156</v>
      </c>
      <c r="E90" s="236"/>
      <c r="F90" s="236"/>
    </row>
    <row r="91" spans="1:6" x14ac:dyDescent="0.2">
      <c r="A91" s="237" t="s">
        <v>5</v>
      </c>
      <c r="B91" s="235" t="s">
        <v>315</v>
      </c>
      <c r="C91" s="222">
        <f>D91+E91</f>
        <v>121776459</v>
      </c>
      <c r="D91" s="222">
        <f>D15+D59+D81</f>
        <v>120291259</v>
      </c>
      <c r="E91" s="222">
        <f>E80+E81</f>
        <v>1485200</v>
      </c>
      <c r="F91" s="222">
        <v>0</v>
      </c>
    </row>
    <row r="93" spans="1:6" x14ac:dyDescent="0.2">
      <c r="C93" s="238"/>
    </row>
    <row r="94" spans="1:6" x14ac:dyDescent="0.2">
      <c r="B94" s="239" t="s">
        <v>6</v>
      </c>
      <c r="E94" s="240" t="s">
        <v>316</v>
      </c>
    </row>
    <row r="96" spans="1:6" x14ac:dyDescent="0.2">
      <c r="D96" s="232"/>
    </row>
  </sheetData>
  <mergeCells count="15">
    <mergeCell ref="A7:F7"/>
    <mergeCell ref="A11:A13"/>
    <mergeCell ref="B11:B13"/>
    <mergeCell ref="C11:C13"/>
    <mergeCell ref="D11:D13"/>
    <mergeCell ref="E11:F11"/>
    <mergeCell ref="E12:E13"/>
    <mergeCell ref="F12:F13"/>
    <mergeCell ref="C1:F1"/>
    <mergeCell ref="C3:F3"/>
    <mergeCell ref="C4:F4"/>
    <mergeCell ref="G4:I4"/>
    <mergeCell ref="D5:F5"/>
    <mergeCell ref="G5:I5"/>
    <mergeCell ref="C2:F2"/>
  </mergeCells>
  <conditionalFormatting sqref="A84">
    <cfRule type="expression" dxfId="1" priority="1" stopIfTrue="1">
      <formula>XFC84=1</formula>
    </cfRule>
  </conditionalFormatting>
  <conditionalFormatting sqref="B84">
    <cfRule type="expression" dxfId="0" priority="2" stopIfTrue="1">
      <formula>XFC84=1</formula>
    </cfRule>
  </conditionalFormatting>
  <pageMargins left="0.59055118110236227" right="0.59055118110236227" top="0.39370078740157483" bottom="0.39370078740157483" header="0" footer="0"/>
  <pageSetup paperSize="9" scale="70" fitToHeight="500" orientation="portrait" r:id="rId1"/>
  <rowBreaks count="1" manualBreakCount="1">
    <brk id="44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2"/>
  <sheetViews>
    <sheetView view="pageLayout" zoomScaleNormal="100" workbookViewId="0">
      <selection activeCell="F16" sqref="F16"/>
    </sheetView>
  </sheetViews>
  <sheetFormatPr defaultRowHeight="12.75" x14ac:dyDescent="0.2"/>
  <cols>
    <col min="1" max="1" width="11.28515625" style="4" customWidth="1"/>
    <col min="2" max="2" width="47" style="4" customWidth="1"/>
    <col min="3" max="6" width="16.140625" style="4" customWidth="1"/>
    <col min="7" max="16384" width="9.140625" style="4"/>
  </cols>
  <sheetData>
    <row r="1" spans="1:6" x14ac:dyDescent="0.2">
      <c r="A1" s="1"/>
      <c r="B1" s="1"/>
      <c r="C1" s="1"/>
      <c r="D1" s="1" t="s">
        <v>14</v>
      </c>
      <c r="E1" s="1"/>
      <c r="F1" s="1"/>
    </row>
    <row r="2" spans="1:6" ht="25.5" customHeight="1" x14ac:dyDescent="0.2">
      <c r="A2" s="1"/>
      <c r="B2" s="1"/>
      <c r="C2" s="1"/>
      <c r="D2" s="424" t="s">
        <v>364</v>
      </c>
      <c r="E2" s="424"/>
      <c r="F2" s="424"/>
    </row>
    <row r="3" spans="1:6" ht="36" customHeight="1" x14ac:dyDescent="0.2">
      <c r="A3" s="1"/>
      <c r="B3" s="1"/>
      <c r="C3" s="1"/>
      <c r="D3" s="424" t="s">
        <v>231</v>
      </c>
      <c r="E3" s="424"/>
      <c r="F3" s="424"/>
    </row>
    <row r="4" spans="1:6" ht="13.5" customHeight="1" x14ac:dyDescent="0.2">
      <c r="A4" s="1"/>
      <c r="B4" s="1"/>
      <c r="C4" s="1"/>
      <c r="D4" s="424"/>
      <c r="E4" s="424"/>
      <c r="F4" s="424"/>
    </row>
    <row r="6" spans="1:6" ht="25.5" customHeight="1" x14ac:dyDescent="0.2">
      <c r="A6" s="425" t="s">
        <v>192</v>
      </c>
      <c r="B6" s="426"/>
      <c r="C6" s="426"/>
      <c r="D6" s="426"/>
      <c r="E6" s="426"/>
      <c r="F6" s="426"/>
    </row>
    <row r="7" spans="1:6" ht="25.5" customHeight="1" x14ac:dyDescent="0.2">
      <c r="A7" s="405" t="s">
        <v>225</v>
      </c>
      <c r="B7" s="9"/>
      <c r="C7" s="9"/>
      <c r="D7" s="9"/>
      <c r="E7" s="9"/>
      <c r="F7" s="9"/>
    </row>
    <row r="8" spans="1:6" x14ac:dyDescent="0.2">
      <c r="A8" s="406" t="s">
        <v>16</v>
      </c>
      <c r="B8" s="1"/>
      <c r="C8" s="1"/>
      <c r="D8" s="1"/>
      <c r="E8" s="1"/>
      <c r="F8" s="12" t="s">
        <v>9</v>
      </c>
    </row>
    <row r="9" spans="1:6" ht="12.75" customHeight="1" x14ac:dyDescent="0.2">
      <c r="A9" s="427" t="s">
        <v>10</v>
      </c>
      <c r="B9" s="427" t="s">
        <v>179</v>
      </c>
      <c r="C9" s="428" t="s">
        <v>0</v>
      </c>
      <c r="D9" s="427" t="s">
        <v>1</v>
      </c>
      <c r="E9" s="427" t="s">
        <v>2</v>
      </c>
      <c r="F9" s="427"/>
    </row>
    <row r="10" spans="1:6" ht="12.75" customHeight="1" x14ac:dyDescent="0.2">
      <c r="A10" s="427"/>
      <c r="B10" s="427"/>
      <c r="C10" s="427"/>
      <c r="D10" s="427"/>
      <c r="E10" s="427" t="s">
        <v>3</v>
      </c>
      <c r="F10" s="427" t="s">
        <v>4</v>
      </c>
    </row>
    <row r="11" spans="1:6" x14ac:dyDescent="0.2">
      <c r="A11" s="427"/>
      <c r="B11" s="427"/>
      <c r="C11" s="427"/>
      <c r="D11" s="427"/>
      <c r="E11" s="427"/>
      <c r="F11" s="427"/>
    </row>
    <row r="12" spans="1:6" x14ac:dyDescent="0.2">
      <c r="A12" s="403">
        <v>1</v>
      </c>
      <c r="B12" s="403">
        <v>2</v>
      </c>
      <c r="C12" s="404">
        <v>3</v>
      </c>
      <c r="D12" s="403">
        <v>4</v>
      </c>
      <c r="E12" s="403">
        <v>5</v>
      </c>
      <c r="F12" s="403">
        <v>6</v>
      </c>
    </row>
    <row r="13" spans="1:6" ht="21" customHeight="1" x14ac:dyDescent="0.2">
      <c r="A13" s="421" t="s">
        <v>180</v>
      </c>
      <c r="B13" s="422"/>
      <c r="C13" s="422"/>
      <c r="D13" s="422"/>
      <c r="E13" s="422"/>
      <c r="F13" s="423"/>
    </row>
    <row r="14" spans="1:6" x14ac:dyDescent="0.2">
      <c r="A14" s="193">
        <v>200000</v>
      </c>
      <c r="B14" s="194" t="s">
        <v>181</v>
      </c>
      <c r="C14" s="195">
        <f t="shared" ref="C14:C22" si="0">D14+E14</f>
        <v>25954740.290000003</v>
      </c>
      <c r="D14" s="196">
        <v>5218791.6000000015</v>
      </c>
      <c r="E14" s="196">
        <v>20735948.690000001</v>
      </c>
      <c r="F14" s="196">
        <v>20638918</v>
      </c>
    </row>
    <row r="15" spans="1:6" ht="25.5" x14ac:dyDescent="0.2">
      <c r="A15" s="193">
        <v>205000</v>
      </c>
      <c r="B15" s="194" t="s">
        <v>182</v>
      </c>
      <c r="C15" s="195">
        <f t="shared" si="0"/>
        <v>0</v>
      </c>
      <c r="D15" s="196">
        <v>0</v>
      </c>
      <c r="E15" s="196">
        <v>0</v>
      </c>
      <c r="F15" s="196">
        <v>0</v>
      </c>
    </row>
    <row r="16" spans="1:6" x14ac:dyDescent="0.2">
      <c r="A16" s="199">
        <v>205100</v>
      </c>
      <c r="B16" s="18" t="s">
        <v>183</v>
      </c>
      <c r="C16" s="200">
        <f t="shared" si="0"/>
        <v>878765.42</v>
      </c>
      <c r="D16" s="201">
        <v>0</v>
      </c>
      <c r="E16" s="201">
        <v>878765.42</v>
      </c>
      <c r="F16" s="201">
        <v>0</v>
      </c>
    </row>
    <row r="17" spans="1:6" x14ac:dyDescent="0.2">
      <c r="A17" s="199">
        <v>205200</v>
      </c>
      <c r="B17" s="18" t="s">
        <v>184</v>
      </c>
      <c r="C17" s="200">
        <f t="shared" si="0"/>
        <v>878765.42</v>
      </c>
      <c r="D17" s="201">
        <v>0</v>
      </c>
      <c r="E17" s="201">
        <v>878765.42</v>
      </c>
      <c r="F17" s="201">
        <v>0</v>
      </c>
    </row>
    <row r="18" spans="1:6" ht="25.5" x14ac:dyDescent="0.2">
      <c r="A18" s="193">
        <v>208000</v>
      </c>
      <c r="B18" s="194" t="s">
        <v>185</v>
      </c>
      <c r="C18" s="195">
        <f t="shared" si="0"/>
        <v>25954740.290000003</v>
      </c>
      <c r="D18" s="196">
        <v>5218791.6000000015</v>
      </c>
      <c r="E18" s="196">
        <v>20735948.690000001</v>
      </c>
      <c r="F18" s="196">
        <v>20638918</v>
      </c>
    </row>
    <row r="19" spans="1:6" x14ac:dyDescent="0.2">
      <c r="A19" s="199">
        <v>208100</v>
      </c>
      <c r="B19" s="18" t="s">
        <v>183</v>
      </c>
      <c r="C19" s="200">
        <f t="shared" si="0"/>
        <v>46345940.359999999</v>
      </c>
      <c r="D19" s="201">
        <v>45245742.68</v>
      </c>
      <c r="E19" s="201">
        <v>1100197.68</v>
      </c>
      <c r="F19" s="201">
        <v>912718.79</v>
      </c>
    </row>
    <row r="20" spans="1:6" x14ac:dyDescent="0.2">
      <c r="A20" s="199">
        <v>208200</v>
      </c>
      <c r="B20" s="18" t="s">
        <v>184</v>
      </c>
      <c r="C20" s="200">
        <f t="shared" si="0"/>
        <v>20391200.069999997</v>
      </c>
      <c r="D20" s="201">
        <v>20288033.079999998</v>
      </c>
      <c r="E20" s="201">
        <v>103166.98999999999</v>
      </c>
      <c r="F20" s="201">
        <v>12718.790000000037</v>
      </c>
    </row>
    <row r="21" spans="1:6" ht="25.5" x14ac:dyDescent="0.2">
      <c r="A21" s="199">
        <v>208400</v>
      </c>
      <c r="B21" s="18" t="s">
        <v>186</v>
      </c>
      <c r="C21" s="200">
        <f t="shared" si="0"/>
        <v>0</v>
      </c>
      <c r="D21" s="201">
        <v>-19738918</v>
      </c>
      <c r="E21" s="201">
        <v>19738918</v>
      </c>
      <c r="F21" s="201">
        <v>19738918</v>
      </c>
    </row>
    <row r="22" spans="1:6" x14ac:dyDescent="0.2">
      <c r="A22" s="197" t="s">
        <v>5</v>
      </c>
      <c r="B22" s="198" t="s">
        <v>187</v>
      </c>
      <c r="C22" s="195">
        <f t="shared" si="0"/>
        <v>25954740.290000003</v>
      </c>
      <c r="D22" s="195">
        <v>5218791.6000000015</v>
      </c>
      <c r="E22" s="195">
        <v>20735948.690000001</v>
      </c>
      <c r="F22" s="195">
        <v>20638918</v>
      </c>
    </row>
    <row r="23" spans="1:6" ht="21" customHeight="1" x14ac:dyDescent="0.2">
      <c r="A23" s="421" t="s">
        <v>188</v>
      </c>
      <c r="B23" s="422"/>
      <c r="C23" s="422"/>
      <c r="D23" s="422"/>
      <c r="E23" s="422"/>
      <c r="F23" s="423"/>
    </row>
    <row r="24" spans="1:6" x14ac:dyDescent="0.2">
      <c r="A24" s="193">
        <v>600000</v>
      </c>
      <c r="B24" s="194" t="s">
        <v>189</v>
      </c>
      <c r="C24" s="195">
        <f t="shared" ref="C24:C29" si="1">D24+E24</f>
        <v>25954740.290000003</v>
      </c>
      <c r="D24" s="196">
        <v>5218791.6000000015</v>
      </c>
      <c r="E24" s="196">
        <v>20735948.690000001</v>
      </c>
      <c r="F24" s="196">
        <v>20638918</v>
      </c>
    </row>
    <row r="25" spans="1:6" x14ac:dyDescent="0.2">
      <c r="A25" s="193">
        <v>602000</v>
      </c>
      <c r="B25" s="194" t="s">
        <v>190</v>
      </c>
      <c r="C25" s="195">
        <f t="shared" si="1"/>
        <v>25954740.290000003</v>
      </c>
      <c r="D25" s="196">
        <v>5218791.6000000015</v>
      </c>
      <c r="E25" s="196">
        <v>20735948.690000001</v>
      </c>
      <c r="F25" s="196">
        <v>20638918</v>
      </c>
    </row>
    <row r="26" spans="1:6" x14ac:dyDescent="0.2">
      <c r="A26" s="199">
        <v>602100</v>
      </c>
      <c r="B26" s="18" t="s">
        <v>183</v>
      </c>
      <c r="C26" s="200">
        <f t="shared" si="1"/>
        <v>47224705.780000001</v>
      </c>
      <c r="D26" s="201">
        <v>45245742.68</v>
      </c>
      <c r="E26" s="201">
        <v>1978963.1</v>
      </c>
      <c r="F26" s="201">
        <v>912718.79</v>
      </c>
    </row>
    <row r="27" spans="1:6" x14ac:dyDescent="0.2">
      <c r="A27" s="199">
        <v>602200</v>
      </c>
      <c r="B27" s="18" t="s">
        <v>184</v>
      </c>
      <c r="C27" s="200">
        <f t="shared" si="1"/>
        <v>21269965.489999998</v>
      </c>
      <c r="D27" s="201">
        <v>20288033.079999998</v>
      </c>
      <c r="E27" s="201">
        <v>981932.41000000015</v>
      </c>
      <c r="F27" s="201">
        <v>12718.790000000037</v>
      </c>
    </row>
    <row r="28" spans="1:6" ht="25.5" x14ac:dyDescent="0.2">
      <c r="A28" s="199">
        <v>602400</v>
      </c>
      <c r="B28" s="18" t="s">
        <v>186</v>
      </c>
      <c r="C28" s="200">
        <f t="shared" si="1"/>
        <v>0</v>
      </c>
      <c r="D28" s="201">
        <v>-19738918</v>
      </c>
      <c r="E28" s="201">
        <v>19738918</v>
      </c>
      <c r="F28" s="201">
        <v>19738918</v>
      </c>
    </row>
    <row r="29" spans="1:6" x14ac:dyDescent="0.2">
      <c r="A29" s="197" t="s">
        <v>5</v>
      </c>
      <c r="B29" s="198" t="s">
        <v>187</v>
      </c>
      <c r="C29" s="195">
        <f t="shared" si="1"/>
        <v>25954740.290000003</v>
      </c>
      <c r="D29" s="195">
        <v>5218791.6000000015</v>
      </c>
      <c r="E29" s="195">
        <v>20735948.690000001</v>
      </c>
      <c r="F29" s="195">
        <v>20638918</v>
      </c>
    </row>
    <row r="30" spans="1:6" x14ac:dyDescent="0.2">
      <c r="A30" s="1"/>
      <c r="B30" s="1"/>
      <c r="C30" s="1"/>
      <c r="D30" s="1"/>
      <c r="E30" s="1"/>
      <c r="F30" s="1"/>
    </row>
    <row r="31" spans="1:6" x14ac:dyDescent="0.2">
      <c r="A31" s="1"/>
      <c r="B31" s="1"/>
      <c r="C31" s="1"/>
      <c r="D31" s="1"/>
      <c r="E31" s="1"/>
      <c r="F31" s="1"/>
    </row>
    <row r="32" spans="1:6" x14ac:dyDescent="0.2">
      <c r="A32" s="1"/>
      <c r="B32" s="7" t="s">
        <v>6</v>
      </c>
      <c r="C32" s="1"/>
      <c r="D32" s="1"/>
      <c r="E32" s="7" t="s">
        <v>191</v>
      </c>
      <c r="F32" s="1"/>
    </row>
  </sheetData>
  <mergeCells count="13">
    <mergeCell ref="A13:F13"/>
    <mergeCell ref="A23:F23"/>
    <mergeCell ref="D2:F2"/>
    <mergeCell ref="D4:F4"/>
    <mergeCell ref="D3:F3"/>
    <mergeCell ref="A6:F6"/>
    <mergeCell ref="A9:A11"/>
    <mergeCell ref="B9:B11"/>
    <mergeCell ref="C9:C11"/>
    <mergeCell ref="D9:D11"/>
    <mergeCell ref="E9:F9"/>
    <mergeCell ref="E10:E11"/>
    <mergeCell ref="F10:F11"/>
  </mergeCells>
  <pageMargins left="0.59055118110236204" right="0.59055118110236204" top="0.39370078740157499" bottom="0.39370078740157499" header="0" footer="0"/>
  <pageSetup paperSize="9" scale="8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78"/>
  <sheetViews>
    <sheetView tabSelected="1" topLeftCell="A60" zoomScaleNormal="100" workbookViewId="0">
      <selection activeCell="O81" sqref="O81"/>
    </sheetView>
  </sheetViews>
  <sheetFormatPr defaultRowHeight="12.75" x14ac:dyDescent="0.2"/>
  <cols>
    <col min="1" max="3" width="10.42578125" style="102" customWidth="1"/>
    <col min="4" max="4" width="41.5703125" style="102" customWidth="1"/>
    <col min="5" max="5" width="14.140625" style="102" customWidth="1"/>
    <col min="6" max="6" width="13.85546875" style="102" customWidth="1"/>
    <col min="7" max="7" width="14.7109375" style="102" customWidth="1"/>
    <col min="8" max="8" width="14" style="102" customWidth="1"/>
    <col min="9" max="9" width="11.85546875" style="102" customWidth="1"/>
    <col min="10" max="10" width="13" style="102" customWidth="1"/>
    <col min="11" max="11" width="12.85546875" style="102" customWidth="1"/>
    <col min="12" max="14" width="11.85546875" style="102" customWidth="1"/>
    <col min="15" max="15" width="12.42578125" style="102" customWidth="1"/>
    <col min="16" max="16" width="14.7109375" style="102" customWidth="1"/>
    <col min="17" max="17" width="21.85546875" style="102" customWidth="1"/>
    <col min="18" max="16384" width="9.140625" style="102"/>
  </cols>
  <sheetData>
    <row r="1" spans="1:17" x14ac:dyDescent="0.2">
      <c r="L1" s="244" t="s">
        <v>319</v>
      </c>
    </row>
    <row r="2" spans="1:17" x14ac:dyDescent="0.2">
      <c r="L2" s="430" t="s">
        <v>363</v>
      </c>
      <c r="M2" s="431"/>
      <c r="N2" s="431"/>
      <c r="O2" s="431"/>
      <c r="P2" s="431"/>
    </row>
    <row r="3" spans="1:17" ht="36.75" customHeight="1" x14ac:dyDescent="0.2">
      <c r="L3" s="432" t="s">
        <v>232</v>
      </c>
      <c r="M3" s="433"/>
      <c r="N3" s="433"/>
      <c r="O3" s="433"/>
      <c r="P3" s="433"/>
    </row>
    <row r="4" spans="1:17" ht="13.5" customHeight="1" x14ac:dyDescent="0.2">
      <c r="L4" s="434"/>
      <c r="M4" s="435"/>
      <c r="N4" s="435"/>
      <c r="O4" s="435"/>
      <c r="P4" s="435"/>
    </row>
    <row r="6" spans="1:17" x14ac:dyDescent="0.2">
      <c r="A6" s="436" t="s">
        <v>15</v>
      </c>
      <c r="B6" s="437"/>
      <c r="C6" s="437"/>
      <c r="D6" s="437"/>
      <c r="E6" s="437"/>
      <c r="F6" s="437"/>
      <c r="G6" s="437"/>
      <c r="H6" s="437"/>
      <c r="I6" s="437"/>
      <c r="J6" s="437"/>
      <c r="K6" s="437"/>
      <c r="L6" s="437"/>
      <c r="M6" s="437"/>
      <c r="N6" s="437"/>
      <c r="O6" s="437"/>
      <c r="P6" s="437"/>
    </row>
    <row r="7" spans="1:17" s="104" customFormat="1" x14ac:dyDescent="0.2">
      <c r="A7" s="429" t="s">
        <v>216</v>
      </c>
      <c r="B7" s="438"/>
      <c r="C7" s="438"/>
      <c r="D7" s="438"/>
      <c r="E7" s="438"/>
      <c r="F7" s="438"/>
      <c r="G7" s="438"/>
      <c r="H7" s="438"/>
      <c r="I7" s="438"/>
      <c r="J7" s="438"/>
      <c r="K7" s="438"/>
      <c r="L7" s="438"/>
      <c r="M7" s="438"/>
      <c r="N7" s="438"/>
      <c r="O7" s="438"/>
      <c r="P7" s="438"/>
    </row>
    <row r="8" spans="1:17" s="104" customFormat="1" x14ac:dyDescent="0.2">
      <c r="A8" s="105"/>
      <c r="B8" s="106"/>
      <c r="C8" s="106"/>
      <c r="D8" s="429" t="s">
        <v>217</v>
      </c>
      <c r="E8" s="429"/>
      <c r="F8" s="429"/>
      <c r="G8" s="429"/>
      <c r="H8" s="429"/>
      <c r="I8" s="429"/>
      <c r="J8" s="429"/>
      <c r="K8" s="429"/>
      <c r="L8" s="429"/>
      <c r="M8" s="429"/>
      <c r="N8" s="429"/>
      <c r="O8" s="106"/>
      <c r="P8" s="106"/>
    </row>
    <row r="9" spans="1:17" x14ac:dyDescent="0.2">
      <c r="A9" s="202" t="s">
        <v>7</v>
      </c>
      <c r="B9" s="107"/>
      <c r="C9" s="107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7"/>
      <c r="P9" s="107"/>
    </row>
    <row r="10" spans="1:17" x14ac:dyDescent="0.2">
      <c r="A10" s="203" t="s">
        <v>16</v>
      </c>
      <c r="G10" s="109"/>
      <c r="H10" s="109"/>
      <c r="P10" s="110" t="s">
        <v>17</v>
      </c>
    </row>
    <row r="11" spans="1:17" x14ac:dyDescent="0.2">
      <c r="A11" s="439" t="s">
        <v>18</v>
      </c>
      <c r="B11" s="439" t="s">
        <v>19</v>
      </c>
      <c r="C11" s="439" t="s">
        <v>20</v>
      </c>
      <c r="D11" s="440" t="s">
        <v>21</v>
      </c>
      <c r="E11" s="440" t="s">
        <v>1</v>
      </c>
      <c r="F11" s="440"/>
      <c r="G11" s="440"/>
      <c r="H11" s="440"/>
      <c r="I11" s="440"/>
      <c r="J11" s="440" t="s">
        <v>2</v>
      </c>
      <c r="K11" s="440"/>
      <c r="L11" s="440"/>
      <c r="M11" s="440"/>
      <c r="N11" s="440"/>
      <c r="O11" s="440"/>
      <c r="P11" s="443" t="s">
        <v>22</v>
      </c>
    </row>
    <row r="12" spans="1:17" x14ac:dyDescent="0.2">
      <c r="A12" s="440"/>
      <c r="B12" s="440"/>
      <c r="C12" s="440"/>
      <c r="D12" s="440"/>
      <c r="E12" s="444" t="s">
        <v>3</v>
      </c>
      <c r="F12" s="440" t="s">
        <v>23</v>
      </c>
      <c r="G12" s="440" t="s">
        <v>24</v>
      </c>
      <c r="H12" s="440"/>
      <c r="I12" s="440" t="s">
        <v>25</v>
      </c>
      <c r="J12" s="444" t="s">
        <v>3</v>
      </c>
      <c r="K12" s="440" t="s">
        <v>4</v>
      </c>
      <c r="L12" s="440" t="s">
        <v>23</v>
      </c>
      <c r="M12" s="440" t="s">
        <v>24</v>
      </c>
      <c r="N12" s="440"/>
      <c r="O12" s="440" t="s">
        <v>25</v>
      </c>
      <c r="P12" s="440"/>
    </row>
    <row r="13" spans="1:17" x14ac:dyDescent="0.2">
      <c r="A13" s="440"/>
      <c r="B13" s="440"/>
      <c r="C13" s="440"/>
      <c r="D13" s="440"/>
      <c r="E13" s="444"/>
      <c r="F13" s="440"/>
      <c r="G13" s="440" t="s">
        <v>26</v>
      </c>
      <c r="H13" s="440" t="s">
        <v>27</v>
      </c>
      <c r="I13" s="440"/>
      <c r="J13" s="444"/>
      <c r="K13" s="440"/>
      <c r="L13" s="440"/>
      <c r="M13" s="440" t="s">
        <v>26</v>
      </c>
      <c r="N13" s="440" t="s">
        <v>27</v>
      </c>
      <c r="O13" s="440"/>
      <c r="P13" s="440"/>
    </row>
    <row r="14" spans="1:17" ht="44.25" customHeight="1" x14ac:dyDescent="0.2">
      <c r="A14" s="440"/>
      <c r="B14" s="440"/>
      <c r="C14" s="440"/>
      <c r="D14" s="440"/>
      <c r="E14" s="444"/>
      <c r="F14" s="440"/>
      <c r="G14" s="440"/>
      <c r="H14" s="440"/>
      <c r="I14" s="440"/>
      <c r="J14" s="444"/>
      <c r="K14" s="440"/>
      <c r="L14" s="440"/>
      <c r="M14" s="440"/>
      <c r="N14" s="440"/>
      <c r="O14" s="440"/>
      <c r="P14" s="440"/>
    </row>
    <row r="15" spans="1:17" x14ac:dyDescent="0.2">
      <c r="A15" s="111">
        <v>1</v>
      </c>
      <c r="B15" s="111">
        <v>2</v>
      </c>
      <c r="C15" s="111">
        <v>3</v>
      </c>
      <c r="D15" s="111">
        <v>4</v>
      </c>
      <c r="E15" s="112">
        <v>5</v>
      </c>
      <c r="F15" s="111">
        <v>6</v>
      </c>
      <c r="G15" s="111">
        <v>7</v>
      </c>
      <c r="H15" s="111">
        <v>8</v>
      </c>
      <c r="I15" s="111">
        <v>9</v>
      </c>
      <c r="J15" s="112">
        <v>10</v>
      </c>
      <c r="K15" s="111">
        <v>11</v>
      </c>
      <c r="L15" s="111">
        <v>12</v>
      </c>
      <c r="M15" s="111">
        <v>13</v>
      </c>
      <c r="N15" s="111">
        <v>14</v>
      </c>
      <c r="O15" s="111">
        <v>15</v>
      </c>
      <c r="P15" s="113">
        <v>16</v>
      </c>
    </row>
    <row r="16" spans="1:17" x14ac:dyDescent="0.2">
      <c r="A16" s="114" t="s">
        <v>28</v>
      </c>
      <c r="B16" s="115"/>
      <c r="C16" s="116"/>
      <c r="D16" s="117" t="s">
        <v>29</v>
      </c>
      <c r="E16" s="118">
        <f>E17</f>
        <v>15439621.73</v>
      </c>
      <c r="F16" s="119">
        <f>F17</f>
        <v>15439621.73</v>
      </c>
      <c r="G16" s="119">
        <f>G17</f>
        <v>8995100</v>
      </c>
      <c r="H16" s="119">
        <f>H17</f>
        <v>1980200</v>
      </c>
      <c r="I16" s="119">
        <v>0</v>
      </c>
      <c r="J16" s="118">
        <f>J17</f>
        <v>50000</v>
      </c>
      <c r="K16" s="119">
        <f>K17</f>
        <v>30000</v>
      </c>
      <c r="L16" s="119">
        <f>L17</f>
        <v>20000</v>
      </c>
      <c r="M16" s="119">
        <v>0</v>
      </c>
      <c r="N16" s="119">
        <v>0</v>
      </c>
      <c r="O16" s="119">
        <v>30000</v>
      </c>
      <c r="P16" s="120">
        <f t="shared" ref="P16:P75" si="0">E16+J16</f>
        <v>15489621.73</v>
      </c>
      <c r="Q16" s="155"/>
    </row>
    <row r="17" spans="1:17" ht="87.75" customHeight="1" x14ac:dyDescent="0.2">
      <c r="A17" s="121" t="s">
        <v>30</v>
      </c>
      <c r="B17" s="122"/>
      <c r="C17" s="123"/>
      <c r="D17" s="124" t="s">
        <v>31</v>
      </c>
      <c r="E17" s="118">
        <f>E18+E19+E20+E21+E23+E25</f>
        <v>15439621.73</v>
      </c>
      <c r="F17" s="125">
        <f>F18+F19+F20+F21+F23+F25</f>
        <v>15439621.73</v>
      </c>
      <c r="G17" s="125">
        <f t="shared" ref="G17:I17" si="1">G18+G19+G20+G21+G23+G25</f>
        <v>8995100</v>
      </c>
      <c r="H17" s="125">
        <f t="shared" si="1"/>
        <v>1980200</v>
      </c>
      <c r="I17" s="125">
        <f t="shared" si="1"/>
        <v>0</v>
      </c>
      <c r="J17" s="118">
        <f>J18+J21+J23+J25</f>
        <v>50000</v>
      </c>
      <c r="K17" s="125">
        <f t="shared" ref="K17:O17" si="2">K18+K21+K23+K25</f>
        <v>30000</v>
      </c>
      <c r="L17" s="125">
        <f t="shared" si="2"/>
        <v>20000</v>
      </c>
      <c r="M17" s="125">
        <f t="shared" si="2"/>
        <v>0</v>
      </c>
      <c r="N17" s="125">
        <f t="shared" si="2"/>
        <v>0</v>
      </c>
      <c r="O17" s="125">
        <f t="shared" si="2"/>
        <v>30000</v>
      </c>
      <c r="P17" s="118">
        <f t="shared" si="0"/>
        <v>15489621.73</v>
      </c>
      <c r="Q17" s="155"/>
    </row>
    <row r="18" spans="1:17" ht="63.75" x14ac:dyDescent="0.2">
      <c r="A18" s="72" t="s">
        <v>32</v>
      </c>
      <c r="B18" s="72" t="s">
        <v>33</v>
      </c>
      <c r="C18" s="73" t="s">
        <v>34</v>
      </c>
      <c r="D18" s="74" t="s">
        <v>35</v>
      </c>
      <c r="E18" s="126">
        <v>13712624.73</v>
      </c>
      <c r="F18" s="75">
        <v>13712624.73</v>
      </c>
      <c r="G18" s="75">
        <v>8995100</v>
      </c>
      <c r="H18" s="75">
        <v>1500200</v>
      </c>
      <c r="I18" s="75"/>
      <c r="J18" s="127">
        <v>50000</v>
      </c>
      <c r="K18" s="75">
        <v>30000</v>
      </c>
      <c r="L18" s="75">
        <v>20000</v>
      </c>
      <c r="M18" s="75"/>
      <c r="N18" s="75"/>
      <c r="O18" s="75">
        <v>30000</v>
      </c>
      <c r="P18" s="127">
        <f>E18+J18</f>
        <v>13762624.73</v>
      </c>
      <c r="Q18" s="155"/>
    </row>
    <row r="19" spans="1:17" ht="25.5" x14ac:dyDescent="0.2">
      <c r="A19" s="96" t="s">
        <v>47</v>
      </c>
      <c r="B19" s="96">
        <v>3112</v>
      </c>
      <c r="C19" s="128" t="s">
        <v>48</v>
      </c>
      <c r="D19" s="98" t="s">
        <v>49</v>
      </c>
      <c r="E19" s="129">
        <f>F19</f>
        <v>40000</v>
      </c>
      <c r="F19" s="99">
        <v>40000</v>
      </c>
      <c r="G19" s="75"/>
      <c r="H19" s="75"/>
      <c r="I19" s="75"/>
      <c r="J19" s="127"/>
      <c r="K19" s="75"/>
      <c r="L19" s="75"/>
      <c r="M19" s="75"/>
      <c r="N19" s="75"/>
      <c r="O19" s="75"/>
      <c r="P19" s="127">
        <f t="shared" ref="P19:P47" si="3">E19+J19</f>
        <v>40000</v>
      </c>
    </row>
    <row r="20" spans="1:17" ht="30.75" customHeight="1" x14ac:dyDescent="0.2">
      <c r="A20" s="72" t="s">
        <v>55</v>
      </c>
      <c r="B20" s="96">
        <v>7680</v>
      </c>
      <c r="C20" s="128" t="s">
        <v>56</v>
      </c>
      <c r="D20" s="98" t="s">
        <v>57</v>
      </c>
      <c r="E20" s="129">
        <v>14400</v>
      </c>
      <c r="F20" s="99">
        <v>14400</v>
      </c>
      <c r="G20" s="99"/>
      <c r="H20" s="99"/>
      <c r="I20" s="75"/>
      <c r="J20" s="127"/>
      <c r="K20" s="75"/>
      <c r="L20" s="75"/>
      <c r="M20" s="75"/>
      <c r="N20" s="75"/>
      <c r="O20" s="75"/>
      <c r="P20" s="127">
        <f t="shared" si="3"/>
        <v>14400</v>
      </c>
    </row>
    <row r="21" spans="1:17" ht="35.25" customHeight="1" x14ac:dyDescent="0.2">
      <c r="A21" s="130" t="s">
        <v>58</v>
      </c>
      <c r="B21" s="96">
        <v>8110</v>
      </c>
      <c r="C21" s="128" t="s">
        <v>59</v>
      </c>
      <c r="D21" s="98" t="s">
        <v>60</v>
      </c>
      <c r="E21" s="129">
        <f>F21</f>
        <v>1237597</v>
      </c>
      <c r="F21" s="99">
        <f>1237597</f>
        <v>1237597</v>
      </c>
      <c r="G21" s="99"/>
      <c r="H21" s="99">
        <v>480000</v>
      </c>
      <c r="I21" s="75"/>
      <c r="J21" s="127">
        <v>0</v>
      </c>
      <c r="K21" s="75">
        <v>0</v>
      </c>
      <c r="L21" s="75"/>
      <c r="M21" s="75"/>
      <c r="N21" s="75"/>
      <c r="O21" s="75">
        <v>0</v>
      </c>
      <c r="P21" s="127">
        <f t="shared" si="3"/>
        <v>1237597</v>
      </c>
      <c r="Q21" s="131"/>
    </row>
    <row r="22" spans="1:17" ht="52.5" customHeight="1" x14ac:dyDescent="0.2">
      <c r="A22" s="130"/>
      <c r="B22" s="96"/>
      <c r="C22" s="128"/>
      <c r="D22" s="98" t="s">
        <v>195</v>
      </c>
      <c r="E22" s="129">
        <f>F22</f>
        <v>1037597</v>
      </c>
      <c r="F22" s="99">
        <f>1237597-200000</f>
        <v>1037597</v>
      </c>
      <c r="G22" s="99"/>
      <c r="H22" s="99">
        <v>480000</v>
      </c>
      <c r="I22" s="75"/>
      <c r="J22" s="127">
        <f>O22</f>
        <v>200000</v>
      </c>
      <c r="K22" s="75">
        <v>200000</v>
      </c>
      <c r="L22" s="75"/>
      <c r="M22" s="75"/>
      <c r="N22" s="75"/>
      <c r="O22" s="75">
        <v>200000</v>
      </c>
      <c r="P22" s="127">
        <f t="shared" si="3"/>
        <v>1237597</v>
      </c>
    </row>
    <row r="23" spans="1:17" ht="24.75" customHeight="1" x14ac:dyDescent="0.2">
      <c r="A23" s="130" t="s">
        <v>61</v>
      </c>
      <c r="B23" s="96">
        <v>8240</v>
      </c>
      <c r="C23" s="128" t="s">
        <v>62</v>
      </c>
      <c r="D23" s="98" t="s">
        <v>63</v>
      </c>
      <c r="E23" s="129">
        <v>50000</v>
      </c>
      <c r="F23" s="99">
        <v>50000</v>
      </c>
      <c r="G23" s="99"/>
      <c r="H23" s="99"/>
      <c r="I23" s="75"/>
      <c r="J23" s="127"/>
      <c r="K23" s="75"/>
      <c r="L23" s="75"/>
      <c r="M23" s="75"/>
      <c r="N23" s="75"/>
      <c r="O23" s="75"/>
      <c r="P23" s="127">
        <f t="shared" si="3"/>
        <v>50000</v>
      </c>
      <c r="Q23" s="103"/>
    </row>
    <row r="24" spans="1:17" ht="52.5" customHeight="1" x14ac:dyDescent="0.2">
      <c r="A24" s="130"/>
      <c r="B24" s="96"/>
      <c r="C24" s="128"/>
      <c r="D24" s="98" t="s">
        <v>214</v>
      </c>
      <c r="E24" s="129">
        <v>50000</v>
      </c>
      <c r="F24" s="99">
        <v>50000</v>
      </c>
      <c r="G24" s="99"/>
      <c r="H24" s="99"/>
      <c r="I24" s="75"/>
      <c r="J24" s="127"/>
      <c r="K24" s="75"/>
      <c r="L24" s="75"/>
      <c r="M24" s="75"/>
      <c r="N24" s="75"/>
      <c r="O24" s="75"/>
      <c r="P24" s="127">
        <f t="shared" si="3"/>
        <v>50000</v>
      </c>
    </row>
    <row r="25" spans="1:17" s="137" customFormat="1" ht="42" customHeight="1" x14ac:dyDescent="0.2">
      <c r="A25" s="132" t="s">
        <v>198</v>
      </c>
      <c r="B25" s="5" t="s">
        <v>199</v>
      </c>
      <c r="C25" s="133" t="s">
        <v>36</v>
      </c>
      <c r="D25" s="17" t="s">
        <v>200</v>
      </c>
      <c r="E25" s="134">
        <f>E26+E27+E28+E29</f>
        <v>385000</v>
      </c>
      <c r="F25" s="135">
        <f>F26+F27+F28+F29</f>
        <v>385000</v>
      </c>
      <c r="G25" s="136"/>
      <c r="H25" s="135"/>
      <c r="I25" s="136"/>
      <c r="J25" s="134"/>
      <c r="K25" s="135"/>
      <c r="L25" s="136"/>
      <c r="M25" s="136"/>
      <c r="N25" s="136"/>
      <c r="O25" s="136"/>
      <c r="P25" s="134">
        <f t="shared" si="3"/>
        <v>385000</v>
      </c>
    </row>
    <row r="26" spans="1:17" s="137" customFormat="1" ht="42" customHeight="1" x14ac:dyDescent="0.2">
      <c r="A26" s="132"/>
      <c r="B26" s="138"/>
      <c r="C26" s="139"/>
      <c r="D26" s="140" t="s">
        <v>213</v>
      </c>
      <c r="E26" s="134">
        <v>60000</v>
      </c>
      <c r="F26" s="135">
        <v>60000</v>
      </c>
      <c r="G26" s="136"/>
      <c r="H26" s="135"/>
      <c r="I26" s="136"/>
      <c r="J26" s="134"/>
      <c r="K26" s="135"/>
      <c r="L26" s="136"/>
      <c r="M26" s="136"/>
      <c r="N26" s="136"/>
      <c r="O26" s="136"/>
      <c r="P26" s="134">
        <f t="shared" si="3"/>
        <v>60000</v>
      </c>
    </row>
    <row r="27" spans="1:17" s="137" customFormat="1" ht="42" customHeight="1" x14ac:dyDescent="0.2">
      <c r="A27" s="132"/>
      <c r="B27" s="138"/>
      <c r="C27" s="139"/>
      <c r="D27" s="140" t="s">
        <v>202</v>
      </c>
      <c r="E27" s="134">
        <v>100000</v>
      </c>
      <c r="F27" s="135">
        <v>100000</v>
      </c>
      <c r="G27" s="136"/>
      <c r="H27" s="135"/>
      <c r="I27" s="136"/>
      <c r="J27" s="134"/>
      <c r="K27" s="135"/>
      <c r="L27" s="136"/>
      <c r="M27" s="136"/>
      <c r="N27" s="136"/>
      <c r="O27" s="136"/>
      <c r="P27" s="134">
        <f t="shared" si="3"/>
        <v>100000</v>
      </c>
    </row>
    <row r="28" spans="1:17" s="137" customFormat="1" ht="18" customHeight="1" x14ac:dyDescent="0.2">
      <c r="A28" s="132"/>
      <c r="B28" s="138"/>
      <c r="C28" s="139"/>
      <c r="D28" s="328" t="s">
        <v>219</v>
      </c>
      <c r="E28" s="134">
        <v>25000</v>
      </c>
      <c r="F28" s="135">
        <v>25000</v>
      </c>
      <c r="G28" s="136"/>
      <c r="H28" s="135"/>
      <c r="I28" s="136"/>
      <c r="J28" s="134"/>
      <c r="K28" s="135"/>
      <c r="L28" s="136"/>
      <c r="M28" s="136"/>
      <c r="N28" s="136"/>
      <c r="O28" s="136"/>
      <c r="P28" s="134">
        <f t="shared" si="3"/>
        <v>25000</v>
      </c>
    </row>
    <row r="29" spans="1:17" s="137" customFormat="1" ht="63.75" customHeight="1" x14ac:dyDescent="0.2">
      <c r="A29" s="132"/>
      <c r="B29" s="138"/>
      <c r="C29" s="139"/>
      <c r="D29" s="140" t="s">
        <v>203</v>
      </c>
      <c r="E29" s="134">
        <v>200000</v>
      </c>
      <c r="F29" s="135">
        <v>200000</v>
      </c>
      <c r="G29" s="136"/>
      <c r="H29" s="135"/>
      <c r="I29" s="136"/>
      <c r="J29" s="134"/>
      <c r="K29" s="135"/>
      <c r="L29" s="136"/>
      <c r="M29" s="136"/>
      <c r="N29" s="136"/>
      <c r="O29" s="136"/>
      <c r="P29" s="134">
        <f t="shared" si="3"/>
        <v>200000</v>
      </c>
    </row>
    <row r="30" spans="1:17" x14ac:dyDescent="0.2">
      <c r="A30" s="121" t="s">
        <v>64</v>
      </c>
      <c r="B30" s="121"/>
      <c r="C30" s="123"/>
      <c r="D30" s="124" t="s">
        <v>65</v>
      </c>
      <c r="E30" s="118">
        <f>E31</f>
        <v>81131122.870000005</v>
      </c>
      <c r="F30" s="125">
        <f>F31</f>
        <v>81131122.870000005</v>
      </c>
      <c r="G30" s="125">
        <f>G31</f>
        <v>49139302</v>
      </c>
      <c r="H30" s="125">
        <f>H31</f>
        <v>16984200</v>
      </c>
      <c r="I30" s="125">
        <v>0</v>
      </c>
      <c r="J30" s="118">
        <f>J31</f>
        <v>15356800</v>
      </c>
      <c r="K30" s="125">
        <f>K31</f>
        <v>14000000</v>
      </c>
      <c r="L30" s="125">
        <f>L31</f>
        <v>1356800</v>
      </c>
      <c r="M30" s="125">
        <v>0</v>
      </c>
      <c r="N30" s="125">
        <v>0</v>
      </c>
      <c r="O30" s="125">
        <f>O31</f>
        <v>14000000</v>
      </c>
      <c r="P30" s="118">
        <f>E30+J30</f>
        <v>96487922.870000005</v>
      </c>
    </row>
    <row r="31" spans="1:17" x14ac:dyDescent="0.2">
      <c r="A31" s="114" t="s">
        <v>66</v>
      </c>
      <c r="B31" s="114"/>
      <c r="C31" s="116"/>
      <c r="D31" s="117" t="s">
        <v>67</v>
      </c>
      <c r="E31" s="118">
        <f>E32+E33+E34+E35+E36+E37+E38+E39+E40+E43+E44+E41</f>
        <v>81131122.870000005</v>
      </c>
      <c r="F31" s="119">
        <f>F32+F33+F34+F35+F36+F37+F38+F39+F40+F43+F44+F41</f>
        <v>81131122.870000005</v>
      </c>
      <c r="G31" s="119">
        <f>G32+G33+G34+G35+G36+G37+G38+G39+G40+G43+G44+G41</f>
        <v>49139302</v>
      </c>
      <c r="H31" s="119">
        <f>H32+H33+H34+H35+H36+H37+H38+H39+H40+H43+H44</f>
        <v>16984200</v>
      </c>
      <c r="I31" s="119">
        <v>0</v>
      </c>
      <c r="J31" s="118">
        <f>J32+J33+J34+J35+J36+J37+J38+J39+J40+J43+J44+J42</f>
        <v>15356800</v>
      </c>
      <c r="K31" s="119">
        <f>K32+K33+K34+K35+K36+K37+K38+K39+K40+K43+K44+K42</f>
        <v>14000000</v>
      </c>
      <c r="L31" s="119">
        <f>L32+L33+L34+L35+L36+L37+L38+L39+L40+L43+L44</f>
        <v>1356800</v>
      </c>
      <c r="M31" s="119">
        <v>0</v>
      </c>
      <c r="N31" s="119">
        <v>0</v>
      </c>
      <c r="O31" s="119">
        <f>O32+O33+O34+O35+O36+O37+O38+O39+O40+O43+O44+O42</f>
        <v>14000000</v>
      </c>
      <c r="P31" s="118">
        <f t="shared" si="3"/>
        <v>96487922.870000005</v>
      </c>
      <c r="Q31" s="155"/>
    </row>
    <row r="32" spans="1:17" ht="38.25" x14ac:dyDescent="0.2">
      <c r="A32" s="72" t="s">
        <v>68</v>
      </c>
      <c r="B32" s="72" t="s">
        <v>69</v>
      </c>
      <c r="C32" s="73" t="s">
        <v>34</v>
      </c>
      <c r="D32" s="74" t="s">
        <v>70</v>
      </c>
      <c r="E32" s="127">
        <f>F32</f>
        <v>3520100</v>
      </c>
      <c r="F32" s="75">
        <v>3520100</v>
      </c>
      <c r="G32" s="75">
        <v>2761100</v>
      </c>
      <c r="H32" s="75">
        <v>66200</v>
      </c>
      <c r="I32" s="75"/>
      <c r="J32" s="127"/>
      <c r="K32" s="75"/>
      <c r="L32" s="75"/>
      <c r="M32" s="75"/>
      <c r="N32" s="75"/>
      <c r="O32" s="75"/>
      <c r="P32" s="127">
        <f t="shared" si="3"/>
        <v>3520100</v>
      </c>
      <c r="Q32" s="241"/>
    </row>
    <row r="33" spans="1:19" x14ac:dyDescent="0.2">
      <c r="A33" s="72" t="s">
        <v>71</v>
      </c>
      <c r="B33" s="72" t="s">
        <v>72</v>
      </c>
      <c r="C33" s="73" t="s">
        <v>73</v>
      </c>
      <c r="D33" s="74" t="s">
        <v>74</v>
      </c>
      <c r="E33" s="141">
        <f>F33</f>
        <v>13693500</v>
      </c>
      <c r="F33" s="75">
        <v>13693500</v>
      </c>
      <c r="G33" s="75">
        <v>7534700</v>
      </c>
      <c r="H33" s="75">
        <v>3602000</v>
      </c>
      <c r="I33" s="75"/>
      <c r="J33" s="127">
        <v>604000</v>
      </c>
      <c r="K33" s="75"/>
      <c r="L33" s="75">
        <v>604000</v>
      </c>
      <c r="M33" s="75"/>
      <c r="N33" s="75"/>
      <c r="O33" s="75"/>
      <c r="P33" s="127">
        <f t="shared" si="3"/>
        <v>14297500</v>
      </c>
      <c r="Q33" s="241"/>
    </row>
    <row r="34" spans="1:19" ht="38.25" customHeight="1" x14ac:dyDescent="0.2">
      <c r="A34" s="72" t="s">
        <v>75</v>
      </c>
      <c r="B34" s="72" t="s">
        <v>76</v>
      </c>
      <c r="C34" s="73" t="s">
        <v>77</v>
      </c>
      <c r="D34" s="142" t="s">
        <v>193</v>
      </c>
      <c r="E34" s="127">
        <f>F34</f>
        <v>22981231.370000001</v>
      </c>
      <c r="F34" s="75">
        <v>22981231.370000001</v>
      </c>
      <c r="G34" s="75">
        <v>8627200</v>
      </c>
      <c r="H34" s="75">
        <v>9541700</v>
      </c>
      <c r="I34" s="75"/>
      <c r="J34" s="127">
        <f>K34+L34</f>
        <v>6121000</v>
      </c>
      <c r="K34" s="75">
        <v>5500000</v>
      </c>
      <c r="L34" s="75">
        <v>621000</v>
      </c>
      <c r="M34" s="75"/>
      <c r="N34" s="75"/>
      <c r="O34" s="75">
        <v>5500000</v>
      </c>
      <c r="P34" s="127">
        <f t="shared" si="3"/>
        <v>29102231.370000001</v>
      </c>
      <c r="Q34" s="155"/>
    </row>
    <row r="35" spans="1:19" ht="37.5" customHeight="1" x14ac:dyDescent="0.2">
      <c r="A35" s="72" t="s">
        <v>79</v>
      </c>
      <c r="B35" s="72" t="s">
        <v>80</v>
      </c>
      <c r="C35" s="73" t="s">
        <v>77</v>
      </c>
      <c r="D35" s="142" t="s">
        <v>194</v>
      </c>
      <c r="E35" s="127">
        <v>28870200</v>
      </c>
      <c r="F35" s="75">
        <v>28870200</v>
      </c>
      <c r="G35" s="75">
        <v>23664000</v>
      </c>
      <c r="H35" s="75"/>
      <c r="I35" s="75"/>
      <c r="J35" s="141"/>
      <c r="K35" s="75"/>
      <c r="L35" s="75"/>
      <c r="M35" s="75"/>
      <c r="N35" s="75"/>
      <c r="O35" s="75"/>
      <c r="P35" s="127">
        <f t="shared" si="3"/>
        <v>28870200</v>
      </c>
    </row>
    <row r="36" spans="1:19" ht="45.75" customHeight="1" x14ac:dyDescent="0.2">
      <c r="A36" s="72" t="s">
        <v>81</v>
      </c>
      <c r="B36" s="72" t="s">
        <v>45</v>
      </c>
      <c r="C36" s="73" t="s">
        <v>82</v>
      </c>
      <c r="D36" s="74" t="s">
        <v>83</v>
      </c>
      <c r="E36" s="127">
        <v>4750900</v>
      </c>
      <c r="F36" s="75">
        <v>4750900</v>
      </c>
      <c r="G36" s="75">
        <v>1557300</v>
      </c>
      <c r="H36" s="75">
        <v>2740900</v>
      </c>
      <c r="I36" s="75"/>
      <c r="J36" s="127">
        <v>85000</v>
      </c>
      <c r="K36" s="75"/>
      <c r="L36" s="75">
        <v>85000</v>
      </c>
      <c r="M36" s="75"/>
      <c r="N36" s="75"/>
      <c r="O36" s="75"/>
      <c r="P36" s="127">
        <f t="shared" si="3"/>
        <v>4835900</v>
      </c>
    </row>
    <row r="37" spans="1:19" ht="25.5" x14ac:dyDescent="0.2">
      <c r="A37" s="72" t="s">
        <v>84</v>
      </c>
      <c r="B37" s="72" t="s">
        <v>85</v>
      </c>
      <c r="C37" s="73" t="s">
        <v>82</v>
      </c>
      <c r="D37" s="74" t="s">
        <v>86</v>
      </c>
      <c r="E37" s="127">
        <f>F37</f>
        <v>3631535.5</v>
      </c>
      <c r="F37" s="75">
        <v>3631535.5</v>
      </c>
      <c r="G37" s="75">
        <v>2213100</v>
      </c>
      <c r="H37" s="75">
        <v>867400</v>
      </c>
      <c r="I37" s="75"/>
      <c r="J37" s="127">
        <v>46800</v>
      </c>
      <c r="K37" s="75"/>
      <c r="L37" s="75">
        <v>46800</v>
      </c>
      <c r="M37" s="75"/>
      <c r="N37" s="75"/>
      <c r="O37" s="75"/>
      <c r="P37" s="127">
        <f t="shared" si="3"/>
        <v>3678335.5</v>
      </c>
      <c r="Q37" s="155"/>
    </row>
    <row r="38" spans="1:19" x14ac:dyDescent="0.2">
      <c r="A38" s="72" t="s">
        <v>87</v>
      </c>
      <c r="B38" s="72" t="s">
        <v>88</v>
      </c>
      <c r="C38" s="73" t="s">
        <v>89</v>
      </c>
      <c r="D38" s="74" t="s">
        <v>90</v>
      </c>
      <c r="E38" s="127">
        <v>20000</v>
      </c>
      <c r="F38" s="75">
        <v>20000</v>
      </c>
      <c r="G38" s="75"/>
      <c r="H38" s="75"/>
      <c r="I38" s="75"/>
      <c r="J38" s="127"/>
      <c r="K38" s="75"/>
      <c r="L38" s="75"/>
      <c r="M38" s="75"/>
      <c r="N38" s="75"/>
      <c r="O38" s="75"/>
      <c r="P38" s="127">
        <f t="shared" si="3"/>
        <v>20000</v>
      </c>
    </row>
    <row r="39" spans="1:19" ht="25.5" x14ac:dyDescent="0.2">
      <c r="A39" s="72" t="s">
        <v>91</v>
      </c>
      <c r="B39" s="72" t="s">
        <v>92</v>
      </c>
      <c r="C39" s="73" t="s">
        <v>89</v>
      </c>
      <c r="D39" s="74" t="s">
        <v>93</v>
      </c>
      <c r="E39" s="127">
        <v>1089700</v>
      </c>
      <c r="F39" s="75">
        <v>1089700</v>
      </c>
      <c r="G39" s="75">
        <v>892842</v>
      </c>
      <c r="H39" s="75"/>
      <c r="I39" s="75"/>
      <c r="J39" s="127"/>
      <c r="K39" s="75"/>
      <c r="L39" s="75"/>
      <c r="M39" s="75"/>
      <c r="N39" s="75"/>
      <c r="O39" s="75"/>
      <c r="P39" s="127">
        <f t="shared" si="3"/>
        <v>1089700</v>
      </c>
    </row>
    <row r="40" spans="1:19" ht="51" x14ac:dyDescent="0.2">
      <c r="A40" s="72" t="s">
        <v>94</v>
      </c>
      <c r="B40" s="72" t="s">
        <v>95</v>
      </c>
      <c r="C40" s="73" t="s">
        <v>89</v>
      </c>
      <c r="D40" s="74" t="s">
        <v>96</v>
      </c>
      <c r="E40" s="127">
        <v>135200</v>
      </c>
      <c r="F40" s="75">
        <v>135200</v>
      </c>
      <c r="G40" s="99">
        <v>111000</v>
      </c>
      <c r="H40" s="75"/>
      <c r="I40" s="75"/>
      <c r="J40" s="127"/>
      <c r="K40" s="75"/>
      <c r="L40" s="75"/>
      <c r="M40" s="75"/>
      <c r="N40" s="75"/>
      <c r="O40" s="75"/>
      <c r="P40" s="127">
        <f t="shared" si="3"/>
        <v>135200</v>
      </c>
    </row>
    <row r="41" spans="1:19" ht="70.5" customHeight="1" x14ac:dyDescent="0.2">
      <c r="A41" s="334" t="s">
        <v>357</v>
      </c>
      <c r="B41" s="334" t="s">
        <v>358</v>
      </c>
      <c r="C41" s="73">
        <v>990</v>
      </c>
      <c r="D41" s="335" t="s">
        <v>359</v>
      </c>
      <c r="E41" s="127">
        <v>73156</v>
      </c>
      <c r="F41" s="75">
        <v>73156</v>
      </c>
      <c r="G41" s="99">
        <v>57060</v>
      </c>
      <c r="H41" s="75"/>
      <c r="I41" s="75"/>
      <c r="J41" s="127"/>
      <c r="K41" s="75"/>
      <c r="L41" s="75"/>
      <c r="M41" s="75"/>
      <c r="N41" s="75"/>
      <c r="O41" s="75"/>
      <c r="P41" s="127">
        <f t="shared" si="3"/>
        <v>73156</v>
      </c>
    </row>
    <row r="42" spans="1:19" x14ac:dyDescent="0.2">
      <c r="A42" s="16" t="s">
        <v>223</v>
      </c>
      <c r="B42" s="72">
        <v>7321</v>
      </c>
      <c r="C42" s="6" t="s">
        <v>128</v>
      </c>
      <c r="D42" s="17" t="s">
        <v>224</v>
      </c>
      <c r="E42" s="127"/>
      <c r="F42" s="75"/>
      <c r="G42" s="99"/>
      <c r="H42" s="75"/>
      <c r="I42" s="75"/>
      <c r="J42" s="127">
        <v>8500000</v>
      </c>
      <c r="K42" s="75">
        <v>8500000</v>
      </c>
      <c r="L42" s="75"/>
      <c r="M42" s="75"/>
      <c r="N42" s="75"/>
      <c r="O42" s="75">
        <v>8500000</v>
      </c>
      <c r="P42" s="127">
        <f>E42+J42</f>
        <v>8500000</v>
      </c>
    </row>
    <row r="43" spans="1:19" x14ac:dyDescent="0.2">
      <c r="A43" s="72" t="s">
        <v>97</v>
      </c>
      <c r="B43" s="72" t="s">
        <v>98</v>
      </c>
      <c r="C43" s="73" t="s">
        <v>99</v>
      </c>
      <c r="D43" s="74" t="s">
        <v>100</v>
      </c>
      <c r="E43" s="127">
        <f>F43</f>
        <v>613000</v>
      </c>
      <c r="F43" s="75">
        <v>613000</v>
      </c>
      <c r="G43" s="75">
        <v>391000</v>
      </c>
      <c r="H43" s="75">
        <v>91000</v>
      </c>
      <c r="I43" s="75"/>
      <c r="J43" s="127"/>
      <c r="K43" s="75"/>
      <c r="L43" s="75"/>
      <c r="M43" s="75"/>
      <c r="N43" s="75"/>
      <c r="O43" s="75"/>
      <c r="P43" s="127">
        <f t="shared" si="3"/>
        <v>613000</v>
      </c>
    </row>
    <row r="44" spans="1:19" ht="38.25" x14ac:dyDescent="0.2">
      <c r="A44" s="72" t="s">
        <v>101</v>
      </c>
      <c r="B44" s="72" t="s">
        <v>102</v>
      </c>
      <c r="C44" s="73" t="s">
        <v>103</v>
      </c>
      <c r="D44" s="74" t="s">
        <v>104</v>
      </c>
      <c r="E44" s="127">
        <v>1752600</v>
      </c>
      <c r="F44" s="75">
        <v>1752600</v>
      </c>
      <c r="G44" s="75">
        <v>1330000</v>
      </c>
      <c r="H44" s="75">
        <v>75000</v>
      </c>
      <c r="I44" s="75"/>
      <c r="J44" s="127"/>
      <c r="K44" s="75"/>
      <c r="L44" s="75"/>
      <c r="M44" s="75"/>
      <c r="N44" s="75"/>
      <c r="O44" s="75"/>
      <c r="P44" s="127">
        <f t="shared" si="3"/>
        <v>1752600</v>
      </c>
    </row>
    <row r="45" spans="1:19" ht="25.5" x14ac:dyDescent="0.2">
      <c r="A45" s="143" t="s">
        <v>105</v>
      </c>
      <c r="B45" s="144"/>
      <c r="C45" s="145"/>
      <c r="D45" s="146" t="s">
        <v>226</v>
      </c>
      <c r="E45" s="147">
        <f>E46</f>
        <v>10798047</v>
      </c>
      <c r="F45" s="148">
        <f>F46</f>
        <v>10798047</v>
      </c>
      <c r="G45" s="148">
        <f>G46</f>
        <v>3031683</v>
      </c>
      <c r="H45" s="148">
        <f>H46</f>
        <v>80800</v>
      </c>
      <c r="I45" s="148">
        <v>0</v>
      </c>
      <c r="J45" s="147">
        <f>J46</f>
        <v>3790000</v>
      </c>
      <c r="K45" s="148">
        <f>K46</f>
        <v>3775000</v>
      </c>
      <c r="L45" s="148">
        <v>15000</v>
      </c>
      <c r="M45" s="148">
        <v>0</v>
      </c>
      <c r="N45" s="148">
        <v>0</v>
      </c>
      <c r="O45" s="148">
        <f>O46</f>
        <v>3775000</v>
      </c>
      <c r="P45" s="147">
        <f t="shared" si="3"/>
        <v>14588047</v>
      </c>
    </row>
    <row r="46" spans="1:19" ht="25.5" x14ac:dyDescent="0.2">
      <c r="A46" s="149" t="s">
        <v>227</v>
      </c>
      <c r="B46" s="149"/>
      <c r="C46" s="150"/>
      <c r="D46" s="151" t="s">
        <v>106</v>
      </c>
      <c r="E46" s="152">
        <f>E47+E48+E49+E50+E51+E52+E53+E54+E55+E56</f>
        <v>10798047</v>
      </c>
      <c r="F46" s="153">
        <f t="shared" ref="F46:O46" si="4">F47+F48+F49+F50+F51+F52+F53+F54+F55+F56</f>
        <v>10798047</v>
      </c>
      <c r="G46" s="153">
        <f>G47+G48+G49+G50+G51+G52+G53+G54+G55+G56</f>
        <v>3031683</v>
      </c>
      <c r="H46" s="153">
        <f t="shared" si="4"/>
        <v>80800</v>
      </c>
      <c r="I46" s="153">
        <f t="shared" si="4"/>
        <v>0</v>
      </c>
      <c r="J46" s="152">
        <f t="shared" si="4"/>
        <v>3790000</v>
      </c>
      <c r="K46" s="153">
        <f t="shared" si="4"/>
        <v>3775000</v>
      </c>
      <c r="L46" s="153">
        <f t="shared" si="4"/>
        <v>15000</v>
      </c>
      <c r="M46" s="153">
        <f t="shared" si="4"/>
        <v>0</v>
      </c>
      <c r="N46" s="153">
        <f t="shared" si="4"/>
        <v>0</v>
      </c>
      <c r="O46" s="153">
        <f t="shared" si="4"/>
        <v>3775000</v>
      </c>
      <c r="P46" s="154">
        <f t="shared" si="3"/>
        <v>14588047</v>
      </c>
      <c r="Q46" s="241"/>
    </row>
    <row r="47" spans="1:19" ht="38.25" x14ac:dyDescent="0.2">
      <c r="A47" s="96" t="s">
        <v>107</v>
      </c>
      <c r="B47" s="96" t="s">
        <v>69</v>
      </c>
      <c r="C47" s="128" t="s">
        <v>34</v>
      </c>
      <c r="D47" s="98" t="s">
        <v>70</v>
      </c>
      <c r="E47" s="129">
        <f>F47</f>
        <v>1993000</v>
      </c>
      <c r="F47" s="99">
        <v>1993000</v>
      </c>
      <c r="G47" s="99">
        <v>1309000</v>
      </c>
      <c r="H47" s="99">
        <v>51200</v>
      </c>
      <c r="I47" s="99"/>
      <c r="J47" s="129"/>
      <c r="K47" s="99"/>
      <c r="L47" s="99"/>
      <c r="M47" s="99"/>
      <c r="N47" s="99"/>
      <c r="O47" s="99"/>
      <c r="P47" s="129">
        <f t="shared" si="3"/>
        <v>1993000</v>
      </c>
      <c r="Q47" s="155"/>
    </row>
    <row r="48" spans="1:19" ht="25.5" x14ac:dyDescent="0.2">
      <c r="A48" s="96" t="s">
        <v>108</v>
      </c>
      <c r="B48" s="96" t="s">
        <v>39</v>
      </c>
      <c r="C48" s="128" t="s">
        <v>40</v>
      </c>
      <c r="D48" s="98" t="s">
        <v>41</v>
      </c>
      <c r="E48" s="129">
        <f>F48</f>
        <v>4164800</v>
      </c>
      <c r="F48" s="99">
        <f>3364800+800000</f>
        <v>4164800</v>
      </c>
      <c r="G48" s="99"/>
      <c r="H48" s="99"/>
      <c r="I48" s="99"/>
      <c r="J48" s="129">
        <f>K48</f>
        <v>3000000</v>
      </c>
      <c r="K48" s="99">
        <f>3800000-800000</f>
        <v>3000000</v>
      </c>
      <c r="L48" s="99"/>
      <c r="M48" s="99"/>
      <c r="N48" s="99"/>
      <c r="O48" s="99">
        <v>3000000</v>
      </c>
      <c r="P48" s="129">
        <f t="shared" si="0"/>
        <v>7164800</v>
      </c>
      <c r="Q48" s="441"/>
      <c r="R48" s="442"/>
      <c r="S48" s="442"/>
    </row>
    <row r="49" spans="1:20" ht="38.25" x14ac:dyDescent="0.2">
      <c r="A49" s="96" t="s">
        <v>109</v>
      </c>
      <c r="B49" s="96" t="s">
        <v>110</v>
      </c>
      <c r="C49" s="128" t="s">
        <v>42</v>
      </c>
      <c r="D49" s="98" t="s">
        <v>43</v>
      </c>
      <c r="E49" s="129">
        <f>F49</f>
        <v>1553000</v>
      </c>
      <c r="F49" s="99">
        <v>1553000</v>
      </c>
      <c r="G49" s="99"/>
      <c r="H49" s="99"/>
      <c r="I49" s="99"/>
      <c r="J49" s="129">
        <v>775000</v>
      </c>
      <c r="K49" s="99">
        <v>775000</v>
      </c>
      <c r="L49" s="99"/>
      <c r="M49" s="99"/>
      <c r="N49" s="99"/>
      <c r="O49" s="99">
        <v>775000</v>
      </c>
      <c r="P49" s="129">
        <f t="shared" si="0"/>
        <v>2328000</v>
      </c>
      <c r="Q49" s="242"/>
      <c r="R49" s="156"/>
      <c r="S49" s="156"/>
      <c r="T49" s="156"/>
    </row>
    <row r="50" spans="1:20" ht="25.5" x14ac:dyDescent="0.2">
      <c r="A50" s="96" t="s">
        <v>111</v>
      </c>
      <c r="B50" s="96" t="s">
        <v>112</v>
      </c>
      <c r="C50" s="128" t="s">
        <v>113</v>
      </c>
      <c r="D50" s="98" t="s">
        <v>114</v>
      </c>
      <c r="E50" s="129">
        <f t="shared" ref="E50:E56" si="5">F50</f>
        <v>0</v>
      </c>
      <c r="F50" s="99"/>
      <c r="G50" s="99"/>
      <c r="H50" s="99"/>
      <c r="I50" s="99"/>
      <c r="J50" s="129"/>
      <c r="K50" s="99"/>
      <c r="L50" s="99"/>
      <c r="M50" s="99"/>
      <c r="N50" s="99"/>
      <c r="O50" s="99"/>
      <c r="P50" s="129">
        <f t="shared" si="0"/>
        <v>0</v>
      </c>
    </row>
    <row r="51" spans="1:20" ht="25.5" x14ac:dyDescent="0.2">
      <c r="A51" s="96" t="s">
        <v>115</v>
      </c>
      <c r="B51" s="96" t="s">
        <v>116</v>
      </c>
      <c r="C51" s="128" t="s">
        <v>45</v>
      </c>
      <c r="D51" s="98" t="s">
        <v>46</v>
      </c>
      <c r="E51" s="129">
        <f t="shared" si="5"/>
        <v>3600</v>
      </c>
      <c r="F51" s="99">
        <v>3600</v>
      </c>
      <c r="G51" s="99"/>
      <c r="H51" s="99"/>
      <c r="I51" s="99"/>
      <c r="J51" s="129"/>
      <c r="K51" s="99"/>
      <c r="L51" s="99"/>
      <c r="M51" s="99"/>
      <c r="N51" s="99"/>
      <c r="O51" s="99"/>
      <c r="P51" s="129">
        <f t="shared" si="0"/>
        <v>3600</v>
      </c>
    </row>
    <row r="52" spans="1:20" ht="51" x14ac:dyDescent="0.2">
      <c r="A52" s="96" t="s">
        <v>117</v>
      </c>
      <c r="B52" s="96" t="s">
        <v>118</v>
      </c>
      <c r="C52" s="128" t="s">
        <v>119</v>
      </c>
      <c r="D52" s="98" t="s">
        <v>44</v>
      </c>
      <c r="E52" s="129">
        <f>F52</f>
        <v>2123675</v>
      </c>
      <c r="F52" s="99">
        <v>2123675</v>
      </c>
      <c r="G52" s="99">
        <v>1681700</v>
      </c>
      <c r="H52" s="99">
        <v>29600</v>
      </c>
      <c r="I52" s="99"/>
      <c r="J52" s="129">
        <f>L52+O52</f>
        <v>15000</v>
      </c>
      <c r="K52" s="99"/>
      <c r="L52" s="99">
        <v>15000</v>
      </c>
      <c r="M52" s="99"/>
      <c r="N52" s="99"/>
      <c r="O52" s="99"/>
      <c r="P52" s="129">
        <f t="shared" si="0"/>
        <v>2138675</v>
      </c>
      <c r="Q52" s="241"/>
    </row>
    <row r="53" spans="1:20" ht="76.5" x14ac:dyDescent="0.2">
      <c r="A53" s="96" t="s">
        <v>120</v>
      </c>
      <c r="B53" s="96" t="s">
        <v>121</v>
      </c>
      <c r="C53" s="128" t="s">
        <v>72</v>
      </c>
      <c r="D53" s="98" t="s">
        <v>50</v>
      </c>
      <c r="E53" s="129">
        <f t="shared" si="5"/>
        <v>139972</v>
      </c>
      <c r="F53" s="99">
        <v>139972</v>
      </c>
      <c r="G53" s="99"/>
      <c r="H53" s="99"/>
      <c r="I53" s="99"/>
      <c r="J53" s="129"/>
      <c r="K53" s="99"/>
      <c r="L53" s="99"/>
      <c r="M53" s="99"/>
      <c r="N53" s="99"/>
      <c r="O53" s="99"/>
      <c r="P53" s="129">
        <f t="shared" si="0"/>
        <v>139972</v>
      </c>
    </row>
    <row r="54" spans="1:20" s="137" customFormat="1" ht="24.75" customHeight="1" x14ac:dyDescent="0.2">
      <c r="A54" s="157" t="s">
        <v>204</v>
      </c>
      <c r="B54" s="157">
        <v>3210</v>
      </c>
      <c r="C54" s="158">
        <v>1050</v>
      </c>
      <c r="D54" s="17" t="s">
        <v>205</v>
      </c>
      <c r="E54" s="159">
        <v>50000</v>
      </c>
      <c r="F54" s="160">
        <v>50000</v>
      </c>
      <c r="G54" s="160">
        <v>40983</v>
      </c>
      <c r="H54" s="160"/>
      <c r="I54" s="160"/>
      <c r="J54" s="159"/>
      <c r="K54" s="160"/>
      <c r="L54" s="160"/>
      <c r="M54" s="160"/>
      <c r="N54" s="160"/>
      <c r="O54" s="161"/>
      <c r="P54" s="129">
        <f t="shared" si="0"/>
        <v>50000</v>
      </c>
    </row>
    <row r="55" spans="1:20" ht="48.75" customHeight="1" x14ac:dyDescent="0.2">
      <c r="A55" s="162" t="s">
        <v>122</v>
      </c>
      <c r="B55" s="163">
        <v>3230</v>
      </c>
      <c r="C55" s="164">
        <v>1070</v>
      </c>
      <c r="D55" s="165" t="s">
        <v>215</v>
      </c>
      <c r="E55" s="129">
        <f t="shared" si="5"/>
        <v>90000</v>
      </c>
      <c r="F55" s="166">
        <v>90000</v>
      </c>
      <c r="G55" s="99"/>
      <c r="H55" s="99"/>
      <c r="I55" s="99"/>
      <c r="J55" s="129"/>
      <c r="K55" s="99"/>
      <c r="L55" s="99"/>
      <c r="M55" s="99"/>
      <c r="N55" s="99"/>
      <c r="O55" s="99"/>
      <c r="P55" s="129">
        <f t="shared" si="0"/>
        <v>90000</v>
      </c>
      <c r="Q55" s="442"/>
      <c r="R55" s="442"/>
    </row>
    <row r="56" spans="1:20" ht="25.5" x14ac:dyDescent="0.2">
      <c r="A56" s="96" t="s">
        <v>123</v>
      </c>
      <c r="B56" s="96" t="s">
        <v>124</v>
      </c>
      <c r="C56" s="128" t="s">
        <v>51</v>
      </c>
      <c r="D56" s="98" t="s">
        <v>52</v>
      </c>
      <c r="E56" s="129">
        <f t="shared" si="5"/>
        <v>680000</v>
      </c>
      <c r="F56" s="99">
        <v>680000</v>
      </c>
      <c r="G56" s="99"/>
      <c r="H56" s="99"/>
      <c r="I56" s="99"/>
      <c r="J56" s="129"/>
      <c r="K56" s="99"/>
      <c r="L56" s="99"/>
      <c r="M56" s="99"/>
      <c r="N56" s="99"/>
      <c r="O56" s="99"/>
      <c r="P56" s="129">
        <f t="shared" si="0"/>
        <v>680000</v>
      </c>
    </row>
    <row r="57" spans="1:20" ht="38.25" x14ac:dyDescent="0.2">
      <c r="A57" s="143" t="s">
        <v>228</v>
      </c>
      <c r="B57" s="144"/>
      <c r="C57" s="145"/>
      <c r="D57" s="146" t="s">
        <v>125</v>
      </c>
      <c r="E57" s="147">
        <f>E58</f>
        <v>20975399</v>
      </c>
      <c r="F57" s="148">
        <f>F58</f>
        <v>20975399</v>
      </c>
      <c r="G57" s="148">
        <f>G58</f>
        <v>4251500</v>
      </c>
      <c r="H57" s="148">
        <v>702300</v>
      </c>
      <c r="I57" s="148">
        <v>0</v>
      </c>
      <c r="J57" s="147">
        <f>J58</f>
        <v>1355088.69</v>
      </c>
      <c r="K57" s="148">
        <f>K58</f>
        <v>1164658</v>
      </c>
      <c r="L57" s="148">
        <f>L58</f>
        <v>190430.69</v>
      </c>
      <c r="M57" s="148">
        <v>0</v>
      </c>
      <c r="N57" s="148">
        <v>0</v>
      </c>
      <c r="O57" s="148">
        <f>O58</f>
        <v>1164658</v>
      </c>
      <c r="P57" s="147">
        <f t="shared" si="0"/>
        <v>22330487.690000001</v>
      </c>
    </row>
    <row r="58" spans="1:20" x14ac:dyDescent="0.2">
      <c r="A58" s="149">
        <v>1510000</v>
      </c>
      <c r="B58" s="149"/>
      <c r="C58" s="150"/>
      <c r="D58" s="151" t="s">
        <v>229</v>
      </c>
      <c r="E58" s="154">
        <f>E59+E60+E61+E62+E63+E64+E66+E67</f>
        <v>20975399</v>
      </c>
      <c r="F58" s="167">
        <f t="shared" ref="F58:O58" si="6">F59+F60+F61+F62+F63+F64+F66+F67</f>
        <v>20975399</v>
      </c>
      <c r="G58" s="167">
        <f>G59+G60+G61+G62+G63+G64+G66+G67</f>
        <v>4251500</v>
      </c>
      <c r="H58" s="167">
        <f t="shared" si="6"/>
        <v>715028.55</v>
      </c>
      <c r="I58" s="167">
        <f t="shared" si="6"/>
        <v>0</v>
      </c>
      <c r="J58" s="154">
        <f t="shared" si="6"/>
        <v>1355088.69</v>
      </c>
      <c r="K58" s="167">
        <f t="shared" si="6"/>
        <v>1164658</v>
      </c>
      <c r="L58" s="167">
        <f t="shared" si="6"/>
        <v>190430.69</v>
      </c>
      <c r="M58" s="167">
        <f t="shared" si="6"/>
        <v>0</v>
      </c>
      <c r="N58" s="167">
        <f t="shared" si="6"/>
        <v>0</v>
      </c>
      <c r="O58" s="167">
        <f t="shared" si="6"/>
        <v>1164658</v>
      </c>
      <c r="P58" s="154">
        <f>E58+J58</f>
        <v>22330487.690000001</v>
      </c>
    </row>
    <row r="59" spans="1:20" ht="38.25" x14ac:dyDescent="0.2">
      <c r="A59" s="96">
        <v>1510160</v>
      </c>
      <c r="B59" s="96" t="s">
        <v>69</v>
      </c>
      <c r="C59" s="97" t="s">
        <v>34</v>
      </c>
      <c r="D59" s="98" t="s">
        <v>70</v>
      </c>
      <c r="E59" s="129">
        <f>F59</f>
        <v>3194061</v>
      </c>
      <c r="F59" s="99">
        <v>3194061</v>
      </c>
      <c r="G59" s="99">
        <v>2343000</v>
      </c>
      <c r="H59" s="99">
        <v>106428.55</v>
      </c>
      <c r="I59" s="99"/>
      <c r="J59" s="129">
        <v>22000</v>
      </c>
      <c r="K59" s="99">
        <v>22000</v>
      </c>
      <c r="L59" s="99"/>
      <c r="M59" s="99"/>
      <c r="N59" s="99"/>
      <c r="O59" s="99">
        <v>22000</v>
      </c>
      <c r="P59" s="129">
        <f>E59+J59</f>
        <v>3216061</v>
      </c>
      <c r="Q59" s="241"/>
    </row>
    <row r="60" spans="1:20" x14ac:dyDescent="0.2">
      <c r="A60" s="96">
        <v>1510180</v>
      </c>
      <c r="B60" s="96" t="s">
        <v>36</v>
      </c>
      <c r="C60" s="97" t="s">
        <v>37</v>
      </c>
      <c r="D60" s="98" t="s">
        <v>38</v>
      </c>
      <c r="E60" s="129">
        <f t="shared" ref="E60:E63" si="7">F60</f>
        <v>2238770</v>
      </c>
      <c r="F60" s="168">
        <v>2238770</v>
      </c>
      <c r="G60" s="99">
        <v>1728500</v>
      </c>
      <c r="H60" s="99"/>
      <c r="I60" s="99"/>
      <c r="J60" s="129">
        <f t="shared" ref="J60" si="8">L60+O60</f>
        <v>0</v>
      </c>
      <c r="K60" s="99"/>
      <c r="L60" s="99"/>
      <c r="M60" s="99"/>
      <c r="N60" s="99"/>
      <c r="O60" s="99"/>
      <c r="P60" s="129">
        <f>E60+J60</f>
        <v>2238770</v>
      </c>
      <c r="Q60" s="241"/>
    </row>
    <row r="61" spans="1:20" x14ac:dyDescent="0.2">
      <c r="A61" s="96">
        <v>1516030</v>
      </c>
      <c r="B61" s="96" t="s">
        <v>126</v>
      </c>
      <c r="C61" s="97" t="s">
        <v>53</v>
      </c>
      <c r="D61" s="98" t="s">
        <v>54</v>
      </c>
      <c r="E61" s="129">
        <f t="shared" si="7"/>
        <v>1352342</v>
      </c>
      <c r="F61" s="168">
        <v>1352342</v>
      </c>
      <c r="G61" s="99">
        <v>180000</v>
      </c>
      <c r="H61" s="99">
        <v>608600</v>
      </c>
      <c r="I61" s="99"/>
      <c r="J61" s="129">
        <f>L61+O61</f>
        <v>445858</v>
      </c>
      <c r="K61" s="99">
        <v>370858</v>
      </c>
      <c r="L61" s="99">
        <v>75000</v>
      </c>
      <c r="M61" s="99"/>
      <c r="N61" s="99"/>
      <c r="O61" s="99">
        <v>370858</v>
      </c>
      <c r="P61" s="129">
        <f t="shared" si="0"/>
        <v>1798200</v>
      </c>
      <c r="Q61" s="241"/>
    </row>
    <row r="62" spans="1:20" s="137" customFormat="1" ht="99.75" customHeight="1" x14ac:dyDescent="0.2">
      <c r="A62" s="138">
        <v>1516071</v>
      </c>
      <c r="B62" s="138">
        <v>6071</v>
      </c>
      <c r="C62" s="139" t="s">
        <v>212</v>
      </c>
      <c r="D62" s="169" t="s">
        <v>211</v>
      </c>
      <c r="E62" s="170">
        <v>37966</v>
      </c>
      <c r="F62" s="171">
        <v>37966</v>
      </c>
      <c r="G62" s="171"/>
      <c r="H62" s="171"/>
      <c r="I62" s="172"/>
      <c r="J62" s="170"/>
      <c r="K62" s="172"/>
      <c r="L62" s="172"/>
      <c r="M62" s="172"/>
      <c r="N62" s="172"/>
      <c r="O62" s="172"/>
      <c r="P62" s="170">
        <f>E62+J62</f>
        <v>37966</v>
      </c>
    </row>
    <row r="63" spans="1:20" ht="25.5" x14ac:dyDescent="0.2">
      <c r="A63" s="96">
        <v>1517350</v>
      </c>
      <c r="B63" s="96" t="s">
        <v>127</v>
      </c>
      <c r="C63" s="97" t="s">
        <v>128</v>
      </c>
      <c r="D63" s="98" t="s">
        <v>129</v>
      </c>
      <c r="E63" s="129">
        <f t="shared" si="7"/>
        <v>0</v>
      </c>
      <c r="F63" s="168"/>
      <c r="G63" s="99"/>
      <c r="H63" s="99"/>
      <c r="I63" s="99"/>
      <c r="J63" s="129">
        <v>450000</v>
      </c>
      <c r="K63" s="99">
        <v>450000</v>
      </c>
      <c r="L63" s="99"/>
      <c r="M63" s="99"/>
      <c r="N63" s="99"/>
      <c r="O63" s="99">
        <v>450000</v>
      </c>
      <c r="P63" s="129">
        <f t="shared" si="0"/>
        <v>450000</v>
      </c>
    </row>
    <row r="64" spans="1:20" ht="38.25" x14ac:dyDescent="0.2">
      <c r="A64" s="96">
        <v>1517461</v>
      </c>
      <c r="B64" s="96" t="s">
        <v>130</v>
      </c>
      <c r="C64" s="97" t="s">
        <v>131</v>
      </c>
      <c r="D64" s="98" t="s">
        <v>361</v>
      </c>
      <c r="E64" s="129">
        <v>7900000</v>
      </c>
      <c r="F64" s="168">
        <f>4400000+3500000</f>
        <v>7900000</v>
      </c>
      <c r="G64" s="99"/>
      <c r="H64" s="99"/>
      <c r="I64" s="99"/>
      <c r="J64" s="129">
        <v>0</v>
      </c>
      <c r="K64" s="99">
        <v>0</v>
      </c>
      <c r="L64" s="99"/>
      <c r="M64" s="99"/>
      <c r="N64" s="99"/>
      <c r="O64" s="99">
        <v>0</v>
      </c>
      <c r="P64" s="129">
        <f>E64+J64</f>
        <v>7900000</v>
      </c>
    </row>
    <row r="65" spans="1:17" ht="61.5" customHeight="1" x14ac:dyDescent="0.2">
      <c r="A65" s="96"/>
      <c r="B65" s="96"/>
      <c r="C65" s="97"/>
      <c r="D65" s="98" t="s">
        <v>360</v>
      </c>
      <c r="E65" s="129">
        <v>3500000</v>
      </c>
      <c r="F65" s="168">
        <v>3500000</v>
      </c>
      <c r="G65" s="99"/>
      <c r="H65" s="99"/>
      <c r="I65" s="99"/>
      <c r="J65" s="129"/>
      <c r="K65" s="99"/>
      <c r="L65" s="99"/>
      <c r="M65" s="99"/>
      <c r="N65" s="99"/>
      <c r="O65" s="99"/>
      <c r="P65" s="129"/>
    </row>
    <row r="66" spans="1:17" s="137" customFormat="1" ht="26.25" customHeight="1" x14ac:dyDescent="0.2">
      <c r="A66" s="173">
        <v>1517693</v>
      </c>
      <c r="B66" s="5">
        <v>7693</v>
      </c>
      <c r="C66" s="6" t="s">
        <v>56</v>
      </c>
      <c r="D66" s="48" t="s">
        <v>206</v>
      </c>
      <c r="E66" s="170">
        <f>F66</f>
        <v>6252260</v>
      </c>
      <c r="F66" s="171">
        <v>6252260</v>
      </c>
      <c r="G66" s="171"/>
      <c r="H66" s="171"/>
      <c r="I66" s="172"/>
      <c r="J66" s="174">
        <f>K66</f>
        <v>321800</v>
      </c>
      <c r="K66" s="172">
        <v>321800</v>
      </c>
      <c r="L66" s="172"/>
      <c r="M66" s="172"/>
      <c r="N66" s="172"/>
      <c r="O66" s="172">
        <f>K66</f>
        <v>321800</v>
      </c>
      <c r="P66" s="174">
        <f t="shared" ref="P66:P67" si="9">E66+J66</f>
        <v>6574060</v>
      </c>
    </row>
    <row r="67" spans="1:17" ht="25.5" x14ac:dyDescent="0.2">
      <c r="A67" s="96">
        <v>1518340</v>
      </c>
      <c r="B67" s="96" t="s">
        <v>133</v>
      </c>
      <c r="C67" s="97" t="s">
        <v>134</v>
      </c>
      <c r="D67" s="98" t="s">
        <v>135</v>
      </c>
      <c r="E67" s="129"/>
      <c r="F67" s="99"/>
      <c r="G67" s="99"/>
      <c r="H67" s="99"/>
      <c r="I67" s="99"/>
      <c r="J67" s="129">
        <f>L67+O67</f>
        <v>115430.69</v>
      </c>
      <c r="K67" s="99"/>
      <c r="L67" s="99">
        <v>115430.69</v>
      </c>
      <c r="M67" s="99"/>
      <c r="N67" s="99"/>
      <c r="O67" s="99"/>
      <c r="P67" s="129">
        <f t="shared" si="9"/>
        <v>115430.69</v>
      </c>
    </row>
    <row r="68" spans="1:17" ht="22.5" customHeight="1" x14ac:dyDescent="0.2">
      <c r="A68" s="121" t="s">
        <v>136</v>
      </c>
      <c r="B68" s="122"/>
      <c r="C68" s="123"/>
      <c r="D68" s="124" t="s">
        <v>137</v>
      </c>
      <c r="E68" s="118">
        <f>E69</f>
        <v>2535120</v>
      </c>
      <c r="F68" s="125">
        <f t="shared" ref="F68:I68" si="10">F69</f>
        <v>1535120</v>
      </c>
      <c r="G68" s="125">
        <f t="shared" si="10"/>
        <v>770000</v>
      </c>
      <c r="H68" s="125">
        <f t="shared" si="10"/>
        <v>48120</v>
      </c>
      <c r="I68" s="125">
        <f t="shared" si="10"/>
        <v>0</v>
      </c>
      <c r="J68" s="118">
        <f>J69</f>
        <v>0</v>
      </c>
      <c r="K68" s="125">
        <f>K69</f>
        <v>0</v>
      </c>
      <c r="L68" s="125">
        <v>0</v>
      </c>
      <c r="M68" s="125">
        <v>0</v>
      </c>
      <c r="N68" s="125">
        <v>0</v>
      </c>
      <c r="O68" s="125">
        <f>O69</f>
        <v>0</v>
      </c>
      <c r="P68" s="118">
        <f t="shared" si="0"/>
        <v>2535120</v>
      </c>
    </row>
    <row r="69" spans="1:17" x14ac:dyDescent="0.2">
      <c r="A69" s="114" t="s">
        <v>138</v>
      </c>
      <c r="B69" s="115"/>
      <c r="C69" s="116"/>
      <c r="D69" s="117" t="s">
        <v>139</v>
      </c>
      <c r="E69" s="118">
        <f>E70+E71+E72</f>
        <v>2535120</v>
      </c>
      <c r="F69" s="167">
        <f>F70+F71+F72</f>
        <v>1535120</v>
      </c>
      <c r="G69" s="167">
        <f t="shared" ref="G69:I69" si="11">G70+G71+G72</f>
        <v>770000</v>
      </c>
      <c r="H69" s="167">
        <f t="shared" si="11"/>
        <v>48120</v>
      </c>
      <c r="I69" s="167">
        <f t="shared" si="11"/>
        <v>0</v>
      </c>
      <c r="J69" s="118">
        <f>J70+J71+J72</f>
        <v>0</v>
      </c>
      <c r="K69" s="125">
        <f>K70+K71+K72</f>
        <v>0</v>
      </c>
      <c r="L69" s="125">
        <f t="shared" ref="L69:O69" si="12">L70+L71+L72</f>
        <v>0</v>
      </c>
      <c r="M69" s="125">
        <f t="shared" si="12"/>
        <v>0</v>
      </c>
      <c r="N69" s="125">
        <f t="shared" si="12"/>
        <v>0</v>
      </c>
      <c r="O69" s="125">
        <f t="shared" si="12"/>
        <v>0</v>
      </c>
      <c r="P69" s="118">
        <f t="shared" si="0"/>
        <v>2535120</v>
      </c>
    </row>
    <row r="70" spans="1:17" ht="38.25" x14ac:dyDescent="0.2">
      <c r="A70" s="72" t="s">
        <v>140</v>
      </c>
      <c r="B70" s="72" t="s">
        <v>69</v>
      </c>
      <c r="C70" s="73" t="s">
        <v>34</v>
      </c>
      <c r="D70" s="74" t="s">
        <v>70</v>
      </c>
      <c r="E70" s="127">
        <f>F70</f>
        <v>1236120</v>
      </c>
      <c r="F70" s="175">
        <v>1236120</v>
      </c>
      <c r="G70" s="175">
        <v>770000</v>
      </c>
      <c r="H70" s="175">
        <v>48120</v>
      </c>
      <c r="I70" s="175"/>
      <c r="J70" s="127"/>
      <c r="K70" s="75"/>
      <c r="L70" s="75"/>
      <c r="M70" s="75"/>
      <c r="N70" s="75"/>
      <c r="O70" s="75"/>
      <c r="P70" s="127">
        <f t="shared" si="0"/>
        <v>1236120</v>
      </c>
      <c r="Q70" s="241"/>
    </row>
    <row r="71" spans="1:17" x14ac:dyDescent="0.2">
      <c r="A71" s="72" t="s">
        <v>141</v>
      </c>
      <c r="B71" s="72" t="s">
        <v>142</v>
      </c>
      <c r="C71" s="73" t="s">
        <v>37</v>
      </c>
      <c r="D71" s="74" t="s">
        <v>143</v>
      </c>
      <c r="E71" s="127">
        <v>1000000</v>
      </c>
      <c r="F71" s="75"/>
      <c r="G71" s="75"/>
      <c r="H71" s="75"/>
      <c r="I71" s="75"/>
      <c r="J71" s="127"/>
      <c r="K71" s="75"/>
      <c r="L71" s="75"/>
      <c r="M71" s="75"/>
      <c r="N71" s="75"/>
      <c r="O71" s="75"/>
      <c r="P71" s="127">
        <f t="shared" si="0"/>
        <v>1000000</v>
      </c>
    </row>
    <row r="72" spans="1:17" x14ac:dyDescent="0.2">
      <c r="A72" s="72">
        <v>3719770</v>
      </c>
      <c r="B72" s="72">
        <v>9770</v>
      </c>
      <c r="C72" s="73" t="s">
        <v>36</v>
      </c>
      <c r="D72" s="142" t="s">
        <v>144</v>
      </c>
      <c r="E72" s="127">
        <f>E73+E74</f>
        <v>299000</v>
      </c>
      <c r="F72" s="75">
        <f>F73+F74</f>
        <v>299000</v>
      </c>
      <c r="G72" s="75"/>
      <c r="H72" s="75"/>
      <c r="I72" s="75"/>
      <c r="J72" s="127"/>
      <c r="K72" s="75"/>
      <c r="L72" s="75"/>
      <c r="M72" s="75"/>
      <c r="N72" s="75"/>
      <c r="O72" s="75"/>
      <c r="P72" s="127">
        <f t="shared" si="0"/>
        <v>299000</v>
      </c>
    </row>
    <row r="73" spans="1:17" ht="29.25" customHeight="1" x14ac:dyDescent="0.2">
      <c r="A73" s="72"/>
      <c r="B73" s="72"/>
      <c r="C73" s="73"/>
      <c r="D73" s="142" t="s">
        <v>145</v>
      </c>
      <c r="E73" s="127">
        <v>249000</v>
      </c>
      <c r="F73" s="75">
        <v>249000</v>
      </c>
      <c r="G73" s="75"/>
      <c r="H73" s="75"/>
      <c r="I73" s="75"/>
      <c r="J73" s="127"/>
      <c r="K73" s="75"/>
      <c r="L73" s="75"/>
      <c r="M73" s="75"/>
      <c r="N73" s="75"/>
      <c r="O73" s="75"/>
      <c r="P73" s="127">
        <f t="shared" si="0"/>
        <v>249000</v>
      </c>
    </row>
    <row r="74" spans="1:17" s="137" customFormat="1" ht="26.25" customHeight="1" x14ac:dyDescent="0.2">
      <c r="A74" s="176"/>
      <c r="B74" s="176"/>
      <c r="C74" s="177"/>
      <c r="D74" s="140" t="s">
        <v>207</v>
      </c>
      <c r="E74" s="170">
        <v>50000</v>
      </c>
      <c r="F74" s="171">
        <v>50000</v>
      </c>
      <c r="G74" s="171"/>
      <c r="H74" s="171"/>
      <c r="I74" s="172"/>
      <c r="J74" s="174"/>
      <c r="K74" s="172"/>
      <c r="L74" s="172"/>
      <c r="M74" s="172"/>
      <c r="N74" s="172"/>
      <c r="O74" s="172"/>
      <c r="P74" s="127">
        <f t="shared" si="0"/>
        <v>50000</v>
      </c>
    </row>
    <row r="75" spans="1:17" x14ac:dyDescent="0.2">
      <c r="A75" s="178" t="s">
        <v>5</v>
      </c>
      <c r="B75" s="179" t="s">
        <v>5</v>
      </c>
      <c r="C75" s="180" t="s">
        <v>5</v>
      </c>
      <c r="D75" s="181" t="s">
        <v>146</v>
      </c>
      <c r="E75" s="120">
        <f>E16+E46+E58+E30+E68</f>
        <v>130879310.60000001</v>
      </c>
      <c r="F75" s="120">
        <f>F17+F46+F58+F30+F68</f>
        <v>129879310.60000001</v>
      </c>
      <c r="G75" s="120">
        <f>Q62+G16+G46+G58+G30+G68</f>
        <v>66187585</v>
      </c>
      <c r="H75" s="120">
        <f>H16+H46+H58+H30+H68</f>
        <v>19808348.550000001</v>
      </c>
      <c r="I75" s="120">
        <v>0</v>
      </c>
      <c r="J75" s="118">
        <f>J16+J46+J58+J30+J69</f>
        <v>20551888.689999998</v>
      </c>
      <c r="K75" s="120">
        <f>K16+K46+K58+K30+K68</f>
        <v>18969658</v>
      </c>
      <c r="L75" s="120">
        <f>L16+L46+L58+L30+L68</f>
        <v>1582230.69</v>
      </c>
      <c r="M75" s="120">
        <v>0</v>
      </c>
      <c r="N75" s="120">
        <v>0</v>
      </c>
      <c r="O75" s="120">
        <f>O17+O30+O46+O58+O68</f>
        <v>18969658</v>
      </c>
      <c r="P75" s="120">
        <f t="shared" si="0"/>
        <v>151431199.29000002</v>
      </c>
    </row>
    <row r="76" spans="1:17" x14ac:dyDescent="0.2">
      <c r="E76" s="182"/>
      <c r="F76" s="182"/>
      <c r="G76" s="183"/>
      <c r="H76" s="184"/>
      <c r="I76" s="185"/>
      <c r="J76" s="184"/>
      <c r="K76" s="184"/>
      <c r="L76" s="184"/>
      <c r="M76" s="185"/>
      <c r="N76" s="185"/>
      <c r="O76" s="184"/>
      <c r="P76" s="186"/>
    </row>
    <row r="77" spans="1:17" x14ac:dyDescent="0.2">
      <c r="D77" s="187"/>
      <c r="E77" s="182"/>
      <c r="F77" s="188"/>
      <c r="G77" s="189"/>
      <c r="H77" s="189"/>
      <c r="I77" s="190"/>
      <c r="J77" s="189"/>
      <c r="K77" s="189"/>
      <c r="L77" s="189"/>
      <c r="M77" s="190"/>
      <c r="N77" s="190"/>
      <c r="O77" s="189"/>
      <c r="P77" s="189"/>
    </row>
    <row r="78" spans="1:17" x14ac:dyDescent="0.2">
      <c r="B78" s="191" t="s">
        <v>6</v>
      </c>
      <c r="E78" s="192"/>
      <c r="F78" s="185"/>
      <c r="G78" s="185"/>
      <c r="H78" s="192"/>
      <c r="I78" s="7" t="s">
        <v>191</v>
      </c>
    </row>
  </sheetData>
  <mergeCells count="28">
    <mergeCell ref="Q48:S48"/>
    <mergeCell ref="Q55:R55"/>
    <mergeCell ref="P11:P14"/>
    <mergeCell ref="E12:E14"/>
    <mergeCell ref="F12:F14"/>
    <mergeCell ref="G12:H12"/>
    <mergeCell ref="I12:I14"/>
    <mergeCell ref="J12:J14"/>
    <mergeCell ref="K12:K14"/>
    <mergeCell ref="L12:L14"/>
    <mergeCell ref="M12:N12"/>
    <mergeCell ref="O12:O14"/>
    <mergeCell ref="J11:O11"/>
    <mergeCell ref="M13:M14"/>
    <mergeCell ref="N13:N14"/>
    <mergeCell ref="A11:A14"/>
    <mergeCell ref="B11:B14"/>
    <mergeCell ref="C11:C14"/>
    <mergeCell ref="D11:D14"/>
    <mergeCell ref="E11:I11"/>
    <mergeCell ref="G13:G14"/>
    <mergeCell ref="H13:H14"/>
    <mergeCell ref="D8:N8"/>
    <mergeCell ref="L2:P2"/>
    <mergeCell ref="L3:P3"/>
    <mergeCell ref="L4:P4"/>
    <mergeCell ref="A6:P6"/>
    <mergeCell ref="A7:P7"/>
  </mergeCells>
  <pageMargins left="0.196850393700787" right="0.196850393700787" top="0.39370078740157499" bottom="0.196850393700787" header="0" footer="0"/>
  <pageSetup paperSize="9" scale="7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1"/>
  <sheetViews>
    <sheetView view="pageLayout" topLeftCell="A13" zoomScale="85" zoomScaleNormal="100" zoomScalePageLayoutView="85" workbookViewId="0">
      <selection activeCell="E44" sqref="E44"/>
    </sheetView>
  </sheetViews>
  <sheetFormatPr defaultRowHeight="12.75" x14ac:dyDescent="0.2"/>
  <cols>
    <col min="1" max="1" width="17.140625" style="4" customWidth="1"/>
    <col min="2" max="2" width="20.7109375" style="4" customWidth="1"/>
    <col min="3" max="3" width="46.5703125" style="4" customWidth="1"/>
    <col min="4" max="4" width="47" style="4" customWidth="1"/>
    <col min="5" max="5" width="20.7109375" style="310" customWidth="1"/>
    <col min="6" max="6" width="12.28515625" style="4" bestFit="1" customWidth="1"/>
    <col min="7" max="16384" width="9.140625" style="4"/>
  </cols>
  <sheetData>
    <row r="1" spans="1:12" x14ac:dyDescent="0.2">
      <c r="A1" s="247"/>
      <c r="B1" s="248"/>
      <c r="C1" s="247" t="s">
        <v>321</v>
      </c>
      <c r="D1" s="471" t="s">
        <v>349</v>
      </c>
      <c r="E1" s="471"/>
    </row>
    <row r="2" spans="1:12" s="249" customFormat="1" ht="12" customHeight="1" x14ac:dyDescent="0.2">
      <c r="C2" s="250"/>
      <c r="D2" s="472" t="s">
        <v>365</v>
      </c>
      <c r="E2" s="473"/>
      <c r="F2" s="250"/>
      <c r="G2" s="250"/>
      <c r="H2" s="250"/>
    </row>
    <row r="3" spans="1:12" ht="37.5" customHeight="1" x14ac:dyDescent="0.2">
      <c r="A3" s="1"/>
      <c r="B3" s="1"/>
      <c r="C3" s="251" t="s">
        <v>322</v>
      </c>
      <c r="D3" s="413" t="s">
        <v>232</v>
      </c>
      <c r="E3" s="413"/>
      <c r="F3" s="251"/>
      <c r="G3" s="251"/>
      <c r="H3" s="251"/>
      <c r="I3" s="251"/>
      <c r="J3" s="251"/>
      <c r="K3" s="251"/>
      <c r="L3" s="2"/>
    </row>
    <row r="4" spans="1:12" ht="12.75" customHeight="1" x14ac:dyDescent="0.2">
      <c r="A4" s="1"/>
      <c r="B4" s="1"/>
      <c r="C4" s="251" t="s">
        <v>323</v>
      </c>
      <c r="D4" s="251"/>
      <c r="E4" s="251"/>
      <c r="F4" s="251"/>
      <c r="G4" s="251"/>
      <c r="H4" s="251"/>
      <c r="I4" s="251"/>
      <c r="J4" s="251"/>
      <c r="K4" s="251"/>
      <c r="L4" s="2"/>
    </row>
    <row r="5" spans="1:12" x14ac:dyDescent="0.2">
      <c r="A5" s="474" t="s">
        <v>324</v>
      </c>
      <c r="B5" s="475"/>
      <c r="C5" s="475"/>
      <c r="D5" s="475"/>
      <c r="E5" s="475"/>
    </row>
    <row r="6" spans="1:12" ht="27.75" customHeight="1" x14ac:dyDescent="0.2">
      <c r="A6" s="252"/>
      <c r="B6" s="476" t="s">
        <v>325</v>
      </c>
      <c r="C6" s="476"/>
      <c r="D6" s="476"/>
      <c r="E6" s="252"/>
    </row>
    <row r="7" spans="1:12" x14ac:dyDescent="0.2">
      <c r="A7" s="253">
        <v>11512000000</v>
      </c>
      <c r="B7" s="247"/>
      <c r="C7" s="247"/>
      <c r="D7" s="247"/>
      <c r="E7" s="247"/>
    </row>
    <row r="8" spans="1:12" x14ac:dyDescent="0.2">
      <c r="A8" s="254" t="s">
        <v>177</v>
      </c>
      <c r="B8" s="255"/>
      <c r="C8" s="256"/>
      <c r="D8" s="256"/>
      <c r="E8" s="255"/>
    </row>
    <row r="9" spans="1:12" ht="15" x14ac:dyDescent="0.25">
      <c r="A9" s="257" t="s">
        <v>326</v>
      </c>
      <c r="B9" s="248"/>
      <c r="C9" s="248"/>
      <c r="D9" s="248"/>
      <c r="E9" s="258"/>
    </row>
    <row r="10" spans="1:12" x14ac:dyDescent="0.2">
      <c r="A10" s="248"/>
      <c r="B10" s="248"/>
      <c r="C10" s="248"/>
      <c r="D10" s="248"/>
      <c r="E10" s="258" t="s">
        <v>9</v>
      </c>
      <c r="H10" s="246"/>
    </row>
    <row r="11" spans="1:12" ht="38.25" customHeight="1" x14ac:dyDescent="0.2">
      <c r="A11" s="259" t="s">
        <v>327</v>
      </c>
      <c r="B11" s="464" t="s">
        <v>328</v>
      </c>
      <c r="C11" s="477"/>
      <c r="D11" s="465"/>
      <c r="E11" s="260" t="s">
        <v>0</v>
      </c>
    </row>
    <row r="12" spans="1:12" x14ac:dyDescent="0.2">
      <c r="A12" s="261">
        <v>1</v>
      </c>
      <c r="B12" s="469">
        <v>2</v>
      </c>
      <c r="C12" s="478"/>
      <c r="D12" s="470"/>
      <c r="E12" s="262">
        <v>3</v>
      </c>
    </row>
    <row r="13" spans="1:12" x14ac:dyDescent="0.2">
      <c r="A13" s="462" t="s">
        <v>329</v>
      </c>
      <c r="B13" s="462"/>
      <c r="C13" s="462"/>
      <c r="D13" s="462"/>
      <c r="E13" s="462"/>
    </row>
    <row r="14" spans="1:12" x14ac:dyDescent="0.2">
      <c r="A14" s="245" t="s">
        <v>175</v>
      </c>
      <c r="B14" s="479" t="s">
        <v>176</v>
      </c>
      <c r="C14" s="480"/>
      <c r="D14" s="481"/>
      <c r="E14" s="263">
        <f>E15</f>
        <v>13783400</v>
      </c>
      <c r="F14" s="264"/>
    </row>
    <row r="15" spans="1:12" x14ac:dyDescent="0.2">
      <c r="A15" s="265" t="s">
        <v>7</v>
      </c>
      <c r="B15" s="266" t="s">
        <v>330</v>
      </c>
      <c r="C15" s="267"/>
      <c r="D15" s="267"/>
      <c r="E15" s="268">
        <v>13783400</v>
      </c>
      <c r="F15" s="269"/>
    </row>
    <row r="16" spans="1:12" x14ac:dyDescent="0.2">
      <c r="A16" s="270" t="s">
        <v>331</v>
      </c>
      <c r="B16" s="271" t="s">
        <v>11</v>
      </c>
      <c r="C16" s="272"/>
      <c r="D16" s="272"/>
      <c r="E16" s="273">
        <f>E17</f>
        <v>28870200</v>
      </c>
    </row>
    <row r="17" spans="1:14" x14ac:dyDescent="0.2">
      <c r="A17" s="274">
        <v>99000000000</v>
      </c>
      <c r="B17" s="459" t="s">
        <v>332</v>
      </c>
      <c r="C17" s="460"/>
      <c r="D17" s="461"/>
      <c r="E17" s="275">
        <v>28870200</v>
      </c>
    </row>
    <row r="18" spans="1:14" x14ac:dyDescent="0.2">
      <c r="A18" s="270" t="s">
        <v>333</v>
      </c>
      <c r="B18" s="271" t="s">
        <v>12</v>
      </c>
      <c r="C18" s="272"/>
      <c r="D18" s="272"/>
      <c r="E18" s="273">
        <f>E19</f>
        <v>1089700</v>
      </c>
    </row>
    <row r="19" spans="1:14" x14ac:dyDescent="0.2">
      <c r="A19" s="276">
        <v>11100000000</v>
      </c>
      <c r="B19" s="459" t="s">
        <v>334</v>
      </c>
      <c r="C19" s="460"/>
      <c r="D19" s="461"/>
      <c r="E19" s="275">
        <v>1089700</v>
      </c>
    </row>
    <row r="20" spans="1:14" ht="25.5" x14ac:dyDescent="0.2">
      <c r="A20" s="270" t="s">
        <v>335</v>
      </c>
      <c r="B20" s="271" t="s">
        <v>13</v>
      </c>
      <c r="C20" s="272"/>
      <c r="D20" s="272"/>
      <c r="E20" s="277">
        <f>E21</f>
        <v>135200</v>
      </c>
    </row>
    <row r="21" spans="1:14" ht="12.75" customHeight="1" x14ac:dyDescent="0.2">
      <c r="A21" s="276">
        <v>11100000000</v>
      </c>
      <c r="B21" s="459" t="s">
        <v>334</v>
      </c>
      <c r="C21" s="460"/>
      <c r="D21" s="461"/>
      <c r="E21" s="275">
        <v>135200</v>
      </c>
    </row>
    <row r="22" spans="1:14" s="338" customFormat="1" ht="27" customHeight="1" x14ac:dyDescent="0.2">
      <c r="A22" s="336">
        <v>41051700</v>
      </c>
      <c r="B22" s="457" t="s">
        <v>362</v>
      </c>
      <c r="C22" s="458"/>
      <c r="D22" s="456"/>
      <c r="E22" s="337">
        <v>73156</v>
      </c>
    </row>
    <row r="23" spans="1:14" ht="12.75" customHeight="1" x14ac:dyDescent="0.2">
      <c r="A23" s="276">
        <v>11100000000</v>
      </c>
      <c r="B23" s="459" t="s">
        <v>334</v>
      </c>
      <c r="C23" s="460"/>
      <c r="D23" s="461"/>
      <c r="E23" s="278"/>
    </row>
    <row r="24" spans="1:14" x14ac:dyDescent="0.2">
      <c r="A24" s="462" t="s">
        <v>336</v>
      </c>
      <c r="B24" s="462"/>
      <c r="C24" s="462"/>
      <c r="D24" s="462"/>
      <c r="E24" s="462"/>
    </row>
    <row r="25" spans="1:14" x14ac:dyDescent="0.2">
      <c r="A25" s="279" t="s">
        <v>5</v>
      </c>
      <c r="B25" s="445" t="s">
        <v>337</v>
      </c>
      <c r="C25" s="463"/>
      <c r="D25" s="446"/>
      <c r="E25" s="280">
        <f>E14+E16+E18+E20+E22</f>
        <v>43951656</v>
      </c>
      <c r="F25" s="3"/>
    </row>
    <row r="26" spans="1:14" x14ac:dyDescent="0.2">
      <c r="A26" s="279" t="s">
        <v>5</v>
      </c>
      <c r="B26" s="445" t="s">
        <v>338</v>
      </c>
      <c r="C26" s="463"/>
      <c r="D26" s="446"/>
      <c r="E26" s="281">
        <f>E25</f>
        <v>43951656</v>
      </c>
    </row>
    <row r="27" spans="1:14" x14ac:dyDescent="0.2">
      <c r="A27" s="279" t="s">
        <v>5</v>
      </c>
      <c r="B27" s="445" t="s">
        <v>339</v>
      </c>
      <c r="C27" s="463"/>
      <c r="D27" s="446"/>
      <c r="E27" s="281"/>
    </row>
    <row r="28" spans="1:14" x14ac:dyDescent="0.2">
      <c r="A28" s="248"/>
      <c r="B28" s="248"/>
      <c r="C28" s="248"/>
      <c r="D28" s="248"/>
      <c r="E28" s="258"/>
    </row>
    <row r="29" spans="1:14" ht="22.15" customHeight="1" x14ac:dyDescent="0.25">
      <c r="A29" s="257" t="s">
        <v>340</v>
      </c>
      <c r="B29" s="248"/>
      <c r="C29" s="248"/>
      <c r="D29" s="248"/>
      <c r="E29" s="258" t="s">
        <v>9</v>
      </c>
      <c r="N29" s="282"/>
    </row>
    <row r="30" spans="1:14" ht="83.25" customHeight="1" x14ac:dyDescent="0.2">
      <c r="A30" s="283" t="s">
        <v>341</v>
      </c>
      <c r="B30" s="283" t="s">
        <v>342</v>
      </c>
      <c r="C30" s="464" t="s">
        <v>343</v>
      </c>
      <c r="D30" s="465"/>
      <c r="E30" s="284" t="s">
        <v>0</v>
      </c>
      <c r="F30" s="285"/>
      <c r="G30" s="286"/>
    </row>
    <row r="31" spans="1:14" x14ac:dyDescent="0.2">
      <c r="A31" s="287">
        <v>1</v>
      </c>
      <c r="B31" s="288">
        <v>2</v>
      </c>
      <c r="C31" s="469">
        <v>3</v>
      </c>
      <c r="D31" s="470"/>
      <c r="E31" s="289">
        <v>4</v>
      </c>
    </row>
    <row r="32" spans="1:14" x14ac:dyDescent="0.2">
      <c r="A32" s="466" t="s">
        <v>329</v>
      </c>
      <c r="B32" s="466"/>
      <c r="C32" s="466"/>
      <c r="D32" s="466"/>
      <c r="E32" s="466"/>
    </row>
    <row r="33" spans="1:5" ht="27" customHeight="1" x14ac:dyDescent="0.2">
      <c r="A33" s="290" t="s">
        <v>198</v>
      </c>
      <c r="B33" s="291">
        <v>9800</v>
      </c>
      <c r="C33" s="467" t="s">
        <v>344</v>
      </c>
      <c r="D33" s="468"/>
      <c r="E33" s="292">
        <f>E34+E35+E36+E37</f>
        <v>385000</v>
      </c>
    </row>
    <row r="34" spans="1:5" ht="17.25" customHeight="1" x14ac:dyDescent="0.2">
      <c r="A34" s="293"/>
      <c r="B34" s="291"/>
      <c r="C34" s="448" t="s">
        <v>201</v>
      </c>
      <c r="D34" s="449"/>
      <c r="E34" s="294">
        <v>60000</v>
      </c>
    </row>
    <row r="35" spans="1:5" ht="25.5" customHeight="1" x14ac:dyDescent="0.2">
      <c r="A35" s="293">
        <v>11314200000</v>
      </c>
      <c r="B35" s="291"/>
      <c r="C35" s="448" t="s">
        <v>345</v>
      </c>
      <c r="D35" s="449"/>
      <c r="E35" s="294">
        <v>100000</v>
      </c>
    </row>
    <row r="36" spans="1:5" ht="17.25" customHeight="1" x14ac:dyDescent="0.2">
      <c r="A36" s="293"/>
      <c r="B36" s="291"/>
      <c r="C36" s="448" t="s">
        <v>219</v>
      </c>
      <c r="D36" s="449"/>
      <c r="E36" s="294">
        <v>25000</v>
      </c>
    </row>
    <row r="37" spans="1:5" ht="29.25" customHeight="1" x14ac:dyDescent="0.2">
      <c r="A37" s="293">
        <v>11314200000</v>
      </c>
      <c r="B37" s="291"/>
      <c r="C37" s="448" t="s">
        <v>203</v>
      </c>
      <c r="D37" s="449"/>
      <c r="E37" s="294">
        <v>200000</v>
      </c>
    </row>
    <row r="38" spans="1:5" x14ac:dyDescent="0.2">
      <c r="A38" s="295" t="s">
        <v>346</v>
      </c>
      <c r="B38" s="291">
        <v>9770</v>
      </c>
      <c r="C38" s="450" t="s">
        <v>8</v>
      </c>
      <c r="D38" s="451"/>
      <c r="E38" s="296">
        <f>E39+E40</f>
        <v>299000</v>
      </c>
    </row>
    <row r="39" spans="1:5" ht="38.25" x14ac:dyDescent="0.2">
      <c r="A39" s="297">
        <v>11502000000</v>
      </c>
      <c r="B39" s="298"/>
      <c r="C39" s="299" t="s">
        <v>347</v>
      </c>
      <c r="D39" s="299"/>
      <c r="E39" s="300">
        <v>249000</v>
      </c>
    </row>
    <row r="40" spans="1:5" ht="25.5" x14ac:dyDescent="0.2">
      <c r="A40" s="297">
        <v>11517000000</v>
      </c>
      <c r="B40" s="298"/>
      <c r="C40" s="301" t="s">
        <v>348</v>
      </c>
      <c r="D40" s="301"/>
      <c r="E40" s="300">
        <v>50000</v>
      </c>
    </row>
    <row r="41" spans="1:5" ht="19.899999999999999" customHeight="1" x14ac:dyDescent="0.2">
      <c r="A41" s="452" t="s">
        <v>336</v>
      </c>
      <c r="B41" s="453"/>
      <c r="C41" s="453"/>
      <c r="D41" s="453"/>
      <c r="E41" s="454"/>
    </row>
    <row r="42" spans="1:5" x14ac:dyDescent="0.2">
      <c r="A42" s="302"/>
      <c r="B42" s="303"/>
      <c r="C42" s="455" t="s">
        <v>8</v>
      </c>
      <c r="D42" s="456"/>
      <c r="E42" s="292">
        <v>0</v>
      </c>
    </row>
    <row r="43" spans="1:5" x14ac:dyDescent="0.2">
      <c r="A43" s="304" t="s">
        <v>5</v>
      </c>
      <c r="B43" s="305" t="s">
        <v>5</v>
      </c>
      <c r="C43" s="445" t="s">
        <v>337</v>
      </c>
      <c r="D43" s="446"/>
      <c r="E43" s="306">
        <f>E38+E33</f>
        <v>684000</v>
      </c>
    </row>
    <row r="44" spans="1:5" x14ac:dyDescent="0.2">
      <c r="A44" s="304" t="s">
        <v>5</v>
      </c>
      <c r="B44" s="305" t="s">
        <v>5</v>
      </c>
      <c r="C44" s="445" t="s">
        <v>338</v>
      </c>
      <c r="D44" s="446"/>
      <c r="E44" s="306">
        <v>684000</v>
      </c>
    </row>
    <row r="45" spans="1:5" x14ac:dyDescent="0.2">
      <c r="A45" s="304" t="s">
        <v>5</v>
      </c>
      <c r="B45" s="305" t="s">
        <v>5</v>
      </c>
      <c r="C45" s="445" t="s">
        <v>339</v>
      </c>
      <c r="D45" s="446"/>
      <c r="E45" s="306">
        <v>0</v>
      </c>
    </row>
    <row r="46" spans="1:5" x14ac:dyDescent="0.2">
      <c r="A46" s="307"/>
      <c r="B46" s="248"/>
      <c r="C46" s="248"/>
      <c r="D46" s="248"/>
      <c r="E46" s="258"/>
    </row>
    <row r="47" spans="1:5" x14ac:dyDescent="0.2">
      <c r="A47" s="248"/>
      <c r="B47" s="248"/>
      <c r="C47" s="248"/>
      <c r="D47" s="248"/>
      <c r="E47" s="258"/>
    </row>
    <row r="48" spans="1:5" x14ac:dyDescent="0.2">
      <c r="A48" s="248"/>
      <c r="B48" s="248"/>
      <c r="C48" s="248"/>
      <c r="D48" s="248"/>
      <c r="E48" s="258"/>
    </row>
    <row r="49" spans="1:8" x14ac:dyDescent="0.2">
      <c r="A49" s="248"/>
      <c r="B49" s="308" t="s">
        <v>6</v>
      </c>
      <c r="C49" s="309" t="s">
        <v>191</v>
      </c>
      <c r="D49" s="309"/>
      <c r="E49" s="258"/>
    </row>
    <row r="50" spans="1:8" x14ac:dyDescent="0.2">
      <c r="A50" s="447"/>
      <c r="B50" s="447"/>
      <c r="C50" s="447"/>
      <c r="D50" s="447"/>
      <c r="E50" s="447"/>
    </row>
    <row r="51" spans="1:8" x14ac:dyDescent="0.2">
      <c r="H51" s="282"/>
    </row>
  </sheetData>
  <mergeCells count="33">
    <mergeCell ref="B21:D21"/>
    <mergeCell ref="D1:E1"/>
    <mergeCell ref="D2:E2"/>
    <mergeCell ref="D3:E3"/>
    <mergeCell ref="A5:E5"/>
    <mergeCell ref="B6:D6"/>
    <mergeCell ref="B11:D11"/>
    <mergeCell ref="B12:D12"/>
    <mergeCell ref="A13:E13"/>
    <mergeCell ref="B14:D14"/>
    <mergeCell ref="B17:D17"/>
    <mergeCell ref="B19:D19"/>
    <mergeCell ref="C36:D36"/>
    <mergeCell ref="B22:D22"/>
    <mergeCell ref="B23:D23"/>
    <mergeCell ref="A24:E24"/>
    <mergeCell ref="B25:D25"/>
    <mergeCell ref="B26:D26"/>
    <mergeCell ref="B27:D27"/>
    <mergeCell ref="C30:D30"/>
    <mergeCell ref="A32:E32"/>
    <mergeCell ref="C33:D33"/>
    <mergeCell ref="C34:D34"/>
    <mergeCell ref="C35:D35"/>
    <mergeCell ref="C31:D31"/>
    <mergeCell ref="C45:D45"/>
    <mergeCell ref="A50:E50"/>
    <mergeCell ref="C37:D37"/>
    <mergeCell ref="C38:D38"/>
    <mergeCell ref="A41:E41"/>
    <mergeCell ref="C42:D42"/>
    <mergeCell ref="C43:D43"/>
    <mergeCell ref="C44:D44"/>
  </mergeCells>
  <pageMargins left="0.59055118110236204" right="0.43593749999999998" top="0.39370078740157499" bottom="0.39370078740157499" header="0" footer="0"/>
  <pageSetup paperSize="9" scale="59" fitToHeight="50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72"/>
  <sheetViews>
    <sheetView topLeftCell="A58" zoomScale="85" zoomScaleNormal="85" workbookViewId="0">
      <selection activeCell="J20" sqref="J20"/>
    </sheetView>
  </sheetViews>
  <sheetFormatPr defaultRowHeight="12.75" x14ac:dyDescent="0.2"/>
  <cols>
    <col min="1" max="1" width="12.7109375" style="4" customWidth="1"/>
    <col min="2" max="3" width="12.140625" style="4" customWidth="1"/>
    <col min="4" max="4" width="38.140625" style="4" customWidth="1"/>
    <col min="5" max="5" width="41.28515625" style="4" customWidth="1"/>
    <col min="6" max="6" width="34.140625" style="4" customWidth="1"/>
    <col min="7" max="7" width="14.7109375" style="4" customWidth="1"/>
    <col min="8" max="8" width="14" style="4" customWidth="1"/>
    <col min="9" max="9" width="13.140625" style="4" customWidth="1"/>
    <col min="10" max="10" width="14.5703125" style="4" customWidth="1"/>
    <col min="11" max="11" width="11.85546875" style="4" customWidth="1"/>
    <col min="12" max="12" width="9.7109375" style="4" bestFit="1" customWidth="1"/>
    <col min="13" max="16384" width="9.140625" style="4"/>
  </cols>
  <sheetData>
    <row r="1" spans="1:11" x14ac:dyDescent="0.2">
      <c r="A1" s="1"/>
      <c r="B1" s="1"/>
      <c r="C1" s="1"/>
      <c r="D1" s="1"/>
      <c r="E1" s="1"/>
      <c r="G1" s="8" t="s">
        <v>320</v>
      </c>
      <c r="H1" s="9"/>
      <c r="I1" s="9"/>
      <c r="J1" s="9"/>
    </row>
    <row r="2" spans="1:11" s="54" customFormat="1" ht="29.25" customHeight="1" x14ac:dyDescent="0.2">
      <c r="D2" s="482"/>
      <c r="E2" s="483"/>
      <c r="F2" s="483"/>
      <c r="G2" s="484" t="s">
        <v>366</v>
      </c>
      <c r="H2" s="482"/>
      <c r="I2" s="482"/>
      <c r="J2" s="482"/>
    </row>
    <row r="3" spans="1:11" s="54" customFormat="1" ht="42.75" customHeight="1" x14ac:dyDescent="0.2">
      <c r="D3" s="55"/>
      <c r="E3" s="56"/>
      <c r="F3" s="56"/>
      <c r="G3" s="485" t="s">
        <v>231</v>
      </c>
      <c r="H3" s="482"/>
      <c r="I3" s="482"/>
      <c r="J3" s="482"/>
    </row>
    <row r="4" spans="1:11" s="54" customFormat="1" ht="10.5" customHeight="1" x14ac:dyDescent="0.2">
      <c r="D4" s="483"/>
      <c r="E4" s="483"/>
      <c r="F4" s="483"/>
      <c r="G4" s="482"/>
      <c r="H4" s="482"/>
      <c r="I4" s="482"/>
      <c r="J4" s="482"/>
    </row>
    <row r="5" spans="1:11" ht="15" customHeight="1" x14ac:dyDescent="0.2">
      <c r="A5" s="1"/>
      <c r="B5" s="1"/>
      <c r="C5" s="1"/>
      <c r="D5" s="413"/>
      <c r="E5" s="413"/>
      <c r="F5" s="413"/>
      <c r="G5" s="413"/>
      <c r="H5" s="413"/>
      <c r="I5" s="413"/>
      <c r="J5" s="413"/>
      <c r="K5" s="2"/>
    </row>
    <row r="6" spans="1:11" ht="17.25" customHeight="1" x14ac:dyDescent="0.2">
      <c r="A6" s="10"/>
      <c r="B6" s="10"/>
      <c r="C6" s="11"/>
      <c r="D6" s="491" t="s">
        <v>178</v>
      </c>
      <c r="E6" s="491"/>
      <c r="F6" s="491"/>
      <c r="G6" s="491"/>
      <c r="H6" s="491"/>
      <c r="I6" s="491"/>
      <c r="J6" s="10"/>
    </row>
    <row r="7" spans="1:11" ht="28.5" customHeight="1" x14ac:dyDescent="0.2">
      <c r="A7" s="10"/>
      <c r="B7" s="10"/>
      <c r="C7" s="425" t="s">
        <v>222</v>
      </c>
      <c r="D7" s="425"/>
      <c r="E7" s="425"/>
      <c r="F7" s="425"/>
      <c r="G7" s="425"/>
      <c r="H7" s="425"/>
      <c r="I7" s="53"/>
      <c r="J7" s="10"/>
    </row>
    <row r="8" spans="1:11" ht="14.25" x14ac:dyDescent="0.2">
      <c r="A8" s="1">
        <v>11512000000</v>
      </c>
      <c r="B8" s="10"/>
      <c r="C8" s="10"/>
      <c r="D8" s="492"/>
      <c r="E8" s="492"/>
      <c r="F8" s="492"/>
      <c r="G8" s="492"/>
      <c r="H8" s="10"/>
      <c r="I8" s="10"/>
      <c r="J8" s="10"/>
    </row>
    <row r="9" spans="1:11" x14ac:dyDescent="0.2">
      <c r="A9" s="204" t="s">
        <v>177</v>
      </c>
      <c r="B9" s="1"/>
      <c r="C9" s="1"/>
      <c r="D9" s="1"/>
      <c r="E9" s="11"/>
      <c r="F9" s="1"/>
      <c r="G9" s="1"/>
      <c r="H9" s="1"/>
      <c r="I9" s="1"/>
      <c r="J9" s="1"/>
    </row>
    <row r="10" spans="1:11" x14ac:dyDescent="0.2">
      <c r="A10" s="1"/>
      <c r="B10" s="1"/>
      <c r="C10" s="1"/>
      <c r="D10" s="1"/>
      <c r="E10" s="1"/>
      <c r="F10" s="1"/>
      <c r="G10" s="1"/>
      <c r="H10" s="1"/>
      <c r="I10" s="1"/>
      <c r="J10" s="12" t="s">
        <v>17</v>
      </c>
    </row>
    <row r="11" spans="1:11" ht="13.9" customHeight="1" x14ac:dyDescent="0.2">
      <c r="A11" s="493" t="s">
        <v>18</v>
      </c>
      <c r="B11" s="493" t="s">
        <v>19</v>
      </c>
      <c r="C11" s="493" t="s">
        <v>20</v>
      </c>
      <c r="D11" s="486" t="s">
        <v>21</v>
      </c>
      <c r="E11" s="486" t="s">
        <v>147</v>
      </c>
      <c r="F11" s="493" t="s">
        <v>148</v>
      </c>
      <c r="G11" s="495" t="s">
        <v>0</v>
      </c>
      <c r="H11" s="486" t="s">
        <v>1</v>
      </c>
      <c r="I11" s="488" t="s">
        <v>2</v>
      </c>
      <c r="J11" s="489"/>
    </row>
    <row r="12" spans="1:11" ht="99" customHeight="1" x14ac:dyDescent="0.2">
      <c r="A12" s="494"/>
      <c r="B12" s="494"/>
      <c r="C12" s="494"/>
      <c r="D12" s="487"/>
      <c r="E12" s="487"/>
      <c r="F12" s="494"/>
      <c r="G12" s="496"/>
      <c r="H12" s="487"/>
      <c r="I12" s="49" t="s">
        <v>3</v>
      </c>
      <c r="J12" s="49" t="s">
        <v>4</v>
      </c>
    </row>
    <row r="13" spans="1:11" x14ac:dyDescent="0.2">
      <c r="A13" s="13">
        <v>1</v>
      </c>
      <c r="B13" s="13">
        <v>2</v>
      </c>
      <c r="C13" s="13">
        <v>3</v>
      </c>
      <c r="D13" s="13">
        <v>4</v>
      </c>
      <c r="E13" s="13">
        <v>5</v>
      </c>
      <c r="F13" s="13">
        <v>6</v>
      </c>
      <c r="G13" s="14">
        <v>7</v>
      </c>
      <c r="H13" s="13">
        <v>8</v>
      </c>
      <c r="I13" s="13">
        <v>9</v>
      </c>
      <c r="J13" s="13">
        <v>10</v>
      </c>
    </row>
    <row r="14" spans="1:11" x14ac:dyDescent="0.2">
      <c r="A14" s="57" t="s">
        <v>28</v>
      </c>
      <c r="B14" s="58" t="s">
        <v>149</v>
      </c>
      <c r="C14" s="58" t="s">
        <v>149</v>
      </c>
      <c r="D14" s="58" t="s">
        <v>150</v>
      </c>
      <c r="E14" s="58" t="s">
        <v>149</v>
      </c>
      <c r="F14" s="58" t="s">
        <v>149</v>
      </c>
      <c r="G14" s="15">
        <f>H14+I14</f>
        <v>15489621.73</v>
      </c>
      <c r="H14" s="59">
        <f>H15</f>
        <v>15439621.73</v>
      </c>
      <c r="I14" s="59">
        <f>SUM(I16:I21)</f>
        <v>50000</v>
      </c>
      <c r="J14" s="59">
        <f>SUM(J16:J20)</f>
        <v>30000</v>
      </c>
    </row>
    <row r="15" spans="1:11" ht="111" customHeight="1" x14ac:dyDescent="0.2">
      <c r="A15" s="60" t="s">
        <v>30</v>
      </c>
      <c r="B15" s="58" t="s">
        <v>149</v>
      </c>
      <c r="C15" s="58" t="s">
        <v>149</v>
      </c>
      <c r="D15" s="61" t="s">
        <v>31</v>
      </c>
      <c r="E15" s="58" t="s">
        <v>149</v>
      </c>
      <c r="F15" s="58" t="s">
        <v>149</v>
      </c>
      <c r="G15" s="15">
        <f>H15+I15</f>
        <v>15489621.73</v>
      </c>
      <c r="H15" s="59">
        <f>SUM(H16:H21)</f>
        <v>15439621.73</v>
      </c>
      <c r="I15" s="59">
        <f>SUM(I16:I21)</f>
        <v>50000</v>
      </c>
      <c r="J15" s="59">
        <f>SUM(J17:J21)</f>
        <v>0</v>
      </c>
    </row>
    <row r="16" spans="1:11" ht="63.75" x14ac:dyDescent="0.2">
      <c r="A16" s="16" t="s">
        <v>32</v>
      </c>
      <c r="B16" s="5" t="s">
        <v>33</v>
      </c>
      <c r="C16" s="5" t="s">
        <v>34</v>
      </c>
      <c r="D16" s="17" t="s">
        <v>35</v>
      </c>
      <c r="E16" s="18" t="s">
        <v>151</v>
      </c>
      <c r="F16" s="18" t="s">
        <v>239</v>
      </c>
      <c r="G16" s="19">
        <f t="shared" ref="G16:G25" si="0">H16+I16</f>
        <v>13762624.73</v>
      </c>
      <c r="H16" s="20">
        <v>13712624.73</v>
      </c>
      <c r="I16" s="20">
        <v>50000</v>
      </c>
      <c r="J16" s="20">
        <v>30000</v>
      </c>
    </row>
    <row r="17" spans="1:11" ht="38.25" x14ac:dyDescent="0.2">
      <c r="A17" s="21" t="s">
        <v>47</v>
      </c>
      <c r="B17" s="49" t="s">
        <v>157</v>
      </c>
      <c r="C17" s="49" t="s">
        <v>48</v>
      </c>
      <c r="D17" s="18" t="s">
        <v>49</v>
      </c>
      <c r="E17" s="40" t="s">
        <v>237</v>
      </c>
      <c r="F17" s="18" t="s">
        <v>240</v>
      </c>
      <c r="G17" s="19">
        <f t="shared" si="0"/>
        <v>40000</v>
      </c>
      <c r="H17" s="20">
        <v>40000</v>
      </c>
      <c r="I17" s="20"/>
      <c r="J17" s="20"/>
    </row>
    <row r="18" spans="1:11" ht="51" x14ac:dyDescent="0.2">
      <c r="A18" s="5" t="s">
        <v>55</v>
      </c>
      <c r="B18" s="49">
        <v>7680</v>
      </c>
      <c r="C18" s="6" t="s">
        <v>56</v>
      </c>
      <c r="D18" s="26" t="s">
        <v>57</v>
      </c>
      <c r="E18" s="18" t="s">
        <v>151</v>
      </c>
      <c r="F18" s="18" t="s">
        <v>239</v>
      </c>
      <c r="G18" s="19">
        <f t="shared" si="0"/>
        <v>14400</v>
      </c>
      <c r="H18" s="27">
        <v>14400</v>
      </c>
      <c r="I18" s="20"/>
      <c r="J18" s="20"/>
    </row>
    <row r="19" spans="1:11" ht="51" x14ac:dyDescent="0.2">
      <c r="A19" s="62" t="s">
        <v>58</v>
      </c>
      <c r="B19" s="49">
        <v>8110</v>
      </c>
      <c r="C19" s="63" t="s">
        <v>59</v>
      </c>
      <c r="D19" s="64" t="s">
        <v>234</v>
      </c>
      <c r="E19" s="64" t="s">
        <v>195</v>
      </c>
      <c r="F19" s="18" t="s">
        <v>152</v>
      </c>
      <c r="G19" s="19">
        <f>H19+I19</f>
        <v>1237597</v>
      </c>
      <c r="H19" s="65">
        <f>1237597</f>
        <v>1237597</v>
      </c>
      <c r="I19" s="20">
        <v>0</v>
      </c>
      <c r="J19" s="20">
        <v>0</v>
      </c>
    </row>
    <row r="20" spans="1:11" ht="60" customHeight="1" x14ac:dyDescent="0.2">
      <c r="A20" s="62" t="s">
        <v>61</v>
      </c>
      <c r="B20" s="5">
        <v>8240</v>
      </c>
      <c r="C20" s="63" t="s">
        <v>62</v>
      </c>
      <c r="D20" s="64" t="s">
        <v>63</v>
      </c>
      <c r="E20" s="64" t="s">
        <v>233</v>
      </c>
      <c r="F20" s="18" t="s">
        <v>161</v>
      </c>
      <c r="G20" s="19">
        <f t="shared" si="0"/>
        <v>50000</v>
      </c>
      <c r="H20" s="20">
        <v>50000</v>
      </c>
      <c r="I20" s="20"/>
      <c r="J20" s="20"/>
      <c r="K20" s="25"/>
    </row>
    <row r="21" spans="1:11" ht="38.25" x14ac:dyDescent="0.2">
      <c r="A21" s="16" t="s">
        <v>198</v>
      </c>
      <c r="B21" s="49">
        <v>9800</v>
      </c>
      <c r="C21" s="5" t="s">
        <v>36</v>
      </c>
      <c r="D21" s="50" t="s">
        <v>200</v>
      </c>
      <c r="E21" s="22"/>
      <c r="F21" s="18"/>
      <c r="G21" s="19">
        <f t="shared" si="0"/>
        <v>385000</v>
      </c>
      <c r="H21" s="20">
        <v>385000</v>
      </c>
      <c r="I21" s="20"/>
      <c r="J21" s="20"/>
    </row>
    <row r="22" spans="1:11" ht="86.25" customHeight="1" x14ac:dyDescent="0.2">
      <c r="A22" s="5"/>
      <c r="B22" s="49"/>
      <c r="C22" s="6"/>
      <c r="D22" s="26" t="s">
        <v>230</v>
      </c>
      <c r="E22" s="50" t="s">
        <v>201</v>
      </c>
      <c r="F22" s="18" t="s">
        <v>236</v>
      </c>
      <c r="G22" s="19">
        <f t="shared" si="0"/>
        <v>60000</v>
      </c>
      <c r="H22" s="27">
        <v>60000</v>
      </c>
      <c r="I22" s="20"/>
      <c r="J22" s="20"/>
    </row>
    <row r="23" spans="1:11" ht="69" customHeight="1" x14ac:dyDescent="0.2">
      <c r="A23" s="5"/>
      <c r="B23" s="49"/>
      <c r="C23" s="6"/>
      <c r="D23" s="26" t="s">
        <v>238</v>
      </c>
      <c r="E23" s="18" t="s">
        <v>151</v>
      </c>
      <c r="F23" s="18" t="s">
        <v>239</v>
      </c>
      <c r="G23" s="19">
        <f t="shared" si="0"/>
        <v>100000</v>
      </c>
      <c r="H23" s="27">
        <v>100000</v>
      </c>
      <c r="I23" s="20"/>
      <c r="J23" s="20"/>
    </row>
    <row r="24" spans="1:11" ht="51" x14ac:dyDescent="0.2">
      <c r="A24" s="62"/>
      <c r="B24" s="49"/>
      <c r="C24" s="63"/>
      <c r="D24" s="64" t="s">
        <v>219</v>
      </c>
      <c r="E24" s="18" t="s">
        <v>151</v>
      </c>
      <c r="F24" s="18" t="s">
        <v>239</v>
      </c>
      <c r="G24" s="19">
        <f t="shared" si="0"/>
        <v>25000</v>
      </c>
      <c r="H24" s="65">
        <v>25000</v>
      </c>
      <c r="I24" s="20"/>
      <c r="J24" s="20"/>
    </row>
    <row r="25" spans="1:11" ht="74.25" customHeight="1" x14ac:dyDescent="0.2">
      <c r="A25" s="62"/>
      <c r="B25" s="5"/>
      <c r="C25" s="63"/>
      <c r="D25" s="64" t="s">
        <v>221</v>
      </c>
      <c r="E25" s="18" t="s">
        <v>151</v>
      </c>
      <c r="F25" s="18" t="s">
        <v>239</v>
      </c>
      <c r="G25" s="19">
        <f t="shared" si="0"/>
        <v>200000</v>
      </c>
      <c r="H25" s="20">
        <v>200000</v>
      </c>
      <c r="I25" s="20"/>
      <c r="J25" s="20"/>
      <c r="K25" s="25"/>
    </row>
    <row r="26" spans="1:11" s="25" customFormat="1" ht="39.75" customHeight="1" x14ac:dyDescent="0.2">
      <c r="A26" s="66" t="s">
        <v>64</v>
      </c>
      <c r="B26" s="58" t="s">
        <v>149</v>
      </c>
      <c r="C26" s="67" t="s">
        <v>149</v>
      </c>
      <c r="D26" s="58" t="s">
        <v>162</v>
      </c>
      <c r="E26" s="58" t="s">
        <v>149</v>
      </c>
      <c r="F26" s="58" t="s">
        <v>149</v>
      </c>
      <c r="G26" s="47">
        <f>G27</f>
        <v>67617722.870000005</v>
      </c>
      <c r="H26" s="59">
        <f t="shared" ref="H26:J26" si="1">H27</f>
        <v>52260922.870000005</v>
      </c>
      <c r="I26" s="59">
        <f t="shared" si="1"/>
        <v>15356800</v>
      </c>
      <c r="J26" s="59">
        <f t="shared" si="1"/>
        <v>14000000</v>
      </c>
    </row>
    <row r="27" spans="1:11" s="25" customFormat="1" ht="39.75" customHeight="1" x14ac:dyDescent="0.2">
      <c r="A27" s="68" t="s">
        <v>66</v>
      </c>
      <c r="B27" s="58" t="s">
        <v>149</v>
      </c>
      <c r="C27" s="67" t="s">
        <v>149</v>
      </c>
      <c r="D27" s="58" t="s">
        <v>162</v>
      </c>
      <c r="E27" s="58" t="s">
        <v>149</v>
      </c>
      <c r="F27" s="58" t="s">
        <v>149</v>
      </c>
      <c r="G27" s="47">
        <f>H27+I27</f>
        <v>67617722.870000005</v>
      </c>
      <c r="H27" s="69">
        <f>SUM(H28:H39)</f>
        <v>52260922.870000005</v>
      </c>
      <c r="I27" s="69">
        <f>SUM(I28:I39)</f>
        <v>15356800</v>
      </c>
      <c r="J27" s="69">
        <f>SUM(J28:J39)</f>
        <v>14000000</v>
      </c>
    </row>
    <row r="28" spans="1:11" s="29" customFormat="1" ht="51" x14ac:dyDescent="0.2">
      <c r="A28" s="16" t="s">
        <v>163</v>
      </c>
      <c r="B28" s="5" t="s">
        <v>69</v>
      </c>
      <c r="C28" s="5" t="s">
        <v>34</v>
      </c>
      <c r="D28" s="18" t="s">
        <v>70</v>
      </c>
      <c r="E28" s="18" t="s">
        <v>164</v>
      </c>
      <c r="F28" s="18" t="s">
        <v>152</v>
      </c>
      <c r="G28" s="19">
        <f>H28+I28</f>
        <v>3520100</v>
      </c>
      <c r="H28" s="70">
        <v>3520100</v>
      </c>
      <c r="I28" s="20"/>
      <c r="J28" s="20"/>
    </row>
    <row r="29" spans="1:11" ht="51" x14ac:dyDescent="0.2">
      <c r="A29" s="16" t="s">
        <v>71</v>
      </c>
      <c r="B29" s="49">
        <v>1010</v>
      </c>
      <c r="C29" s="5" t="s">
        <v>73</v>
      </c>
      <c r="D29" s="18" t="s">
        <v>74</v>
      </c>
      <c r="E29" s="18" t="s">
        <v>164</v>
      </c>
      <c r="F29" s="18" t="s">
        <v>152</v>
      </c>
      <c r="G29" s="19">
        <f t="shared" ref="G29:G39" si="2">H29+I29</f>
        <v>14297500</v>
      </c>
      <c r="H29" s="70">
        <v>13693500</v>
      </c>
      <c r="I29" s="20">
        <v>604000</v>
      </c>
      <c r="J29" s="20"/>
      <c r="K29" s="30" t="s">
        <v>149</v>
      </c>
    </row>
    <row r="30" spans="1:11" ht="51" x14ac:dyDescent="0.2">
      <c r="A30" s="21" t="s">
        <v>75</v>
      </c>
      <c r="B30" s="49" t="s">
        <v>76</v>
      </c>
      <c r="C30" s="49" t="s">
        <v>77</v>
      </c>
      <c r="D30" s="18" t="s">
        <v>78</v>
      </c>
      <c r="E30" s="18" t="s">
        <v>164</v>
      </c>
      <c r="F30" s="18" t="s">
        <v>152</v>
      </c>
      <c r="G30" s="19">
        <f t="shared" si="2"/>
        <v>29102231.370000001</v>
      </c>
      <c r="H30" s="75">
        <v>22981231.370000001</v>
      </c>
      <c r="I30" s="20">
        <v>6121000</v>
      </c>
      <c r="J30" s="20">
        <v>5500000</v>
      </c>
      <c r="K30" s="31"/>
    </row>
    <row r="31" spans="1:11" ht="51" x14ac:dyDescent="0.2">
      <c r="A31" s="16" t="s">
        <v>81</v>
      </c>
      <c r="B31" s="49">
        <v>1070</v>
      </c>
      <c r="C31" s="5" t="s">
        <v>82</v>
      </c>
      <c r="D31" s="17" t="s">
        <v>165</v>
      </c>
      <c r="E31" s="18" t="s">
        <v>164</v>
      </c>
      <c r="F31" s="18" t="s">
        <v>152</v>
      </c>
      <c r="G31" s="19">
        <f t="shared" si="2"/>
        <v>4835900</v>
      </c>
      <c r="H31" s="20">
        <v>4750900</v>
      </c>
      <c r="I31" s="20">
        <v>85000</v>
      </c>
      <c r="J31" s="20"/>
    </row>
    <row r="32" spans="1:11" ht="51" x14ac:dyDescent="0.2">
      <c r="A32" s="16" t="s">
        <v>84</v>
      </c>
      <c r="B32" s="49">
        <v>1080</v>
      </c>
      <c r="C32" s="5" t="s">
        <v>82</v>
      </c>
      <c r="D32" s="17" t="s">
        <v>166</v>
      </c>
      <c r="E32" s="18" t="s">
        <v>164</v>
      </c>
      <c r="F32" s="18" t="s">
        <v>152</v>
      </c>
      <c r="G32" s="19">
        <f t="shared" si="2"/>
        <v>3678335.5</v>
      </c>
      <c r="H32" s="20">
        <v>3631535.5</v>
      </c>
      <c r="I32" s="20">
        <v>46800</v>
      </c>
      <c r="J32" s="20"/>
    </row>
    <row r="33" spans="1:11" ht="51" x14ac:dyDescent="0.2">
      <c r="A33" s="16" t="s">
        <v>87</v>
      </c>
      <c r="B33" s="49">
        <v>1142</v>
      </c>
      <c r="C33" s="33" t="s">
        <v>89</v>
      </c>
      <c r="D33" s="71" t="s">
        <v>90</v>
      </c>
      <c r="E33" s="18" t="s">
        <v>164</v>
      </c>
      <c r="F33" s="18" t="s">
        <v>152</v>
      </c>
      <c r="G33" s="19">
        <f t="shared" si="2"/>
        <v>20000</v>
      </c>
      <c r="H33" s="20">
        <v>20000</v>
      </c>
      <c r="I33" s="32"/>
      <c r="J33" s="32"/>
    </row>
    <row r="34" spans="1:11" ht="51" x14ac:dyDescent="0.2">
      <c r="A34" s="72" t="s">
        <v>91</v>
      </c>
      <c r="B34" s="72" t="s">
        <v>92</v>
      </c>
      <c r="C34" s="73" t="s">
        <v>89</v>
      </c>
      <c r="D34" s="74" t="s">
        <v>93</v>
      </c>
      <c r="E34" s="18" t="s">
        <v>164</v>
      </c>
      <c r="F34" s="18" t="s">
        <v>152</v>
      </c>
      <c r="G34" s="19">
        <f t="shared" si="2"/>
        <v>1089700</v>
      </c>
      <c r="H34" s="75">
        <v>1089700</v>
      </c>
      <c r="I34" s="32"/>
      <c r="J34" s="32"/>
    </row>
    <row r="35" spans="1:11" ht="66.75" customHeight="1" x14ac:dyDescent="0.2">
      <c r="A35" s="72" t="s">
        <v>94</v>
      </c>
      <c r="B35" s="72" t="s">
        <v>95</v>
      </c>
      <c r="C35" s="73" t="s">
        <v>89</v>
      </c>
      <c r="D35" s="74" t="s">
        <v>96</v>
      </c>
      <c r="E35" s="18" t="s">
        <v>164</v>
      </c>
      <c r="F35" s="18" t="s">
        <v>152</v>
      </c>
      <c r="G35" s="19">
        <f t="shared" si="2"/>
        <v>135200</v>
      </c>
      <c r="H35" s="75">
        <v>135200</v>
      </c>
      <c r="I35" s="32"/>
      <c r="J35" s="32"/>
    </row>
    <row r="36" spans="1:11" ht="66.75" customHeight="1" x14ac:dyDescent="0.2">
      <c r="A36" s="334" t="s">
        <v>357</v>
      </c>
      <c r="B36" s="334" t="s">
        <v>358</v>
      </c>
      <c r="C36" s="73">
        <v>990</v>
      </c>
      <c r="D36" s="335" t="s">
        <v>359</v>
      </c>
      <c r="E36" s="18" t="s">
        <v>164</v>
      </c>
      <c r="F36" s="18" t="s">
        <v>152</v>
      </c>
      <c r="G36" s="19">
        <f>H36+I36</f>
        <v>73156</v>
      </c>
      <c r="H36" s="407">
        <v>73156</v>
      </c>
      <c r="I36" s="32"/>
      <c r="J36" s="32"/>
    </row>
    <row r="37" spans="1:11" ht="46.5" customHeight="1" x14ac:dyDescent="0.2">
      <c r="A37" s="16" t="s">
        <v>223</v>
      </c>
      <c r="B37" s="72">
        <v>7321</v>
      </c>
      <c r="C37" s="6" t="s">
        <v>128</v>
      </c>
      <c r="D37" s="17" t="s">
        <v>224</v>
      </c>
      <c r="E37" s="18" t="s">
        <v>164</v>
      </c>
      <c r="F37" s="18" t="s">
        <v>152</v>
      </c>
      <c r="G37" s="19">
        <f>H37+I37</f>
        <v>8500000</v>
      </c>
      <c r="H37" s="75"/>
      <c r="I37" s="205">
        <v>8500000</v>
      </c>
      <c r="J37" s="201">
        <v>8500000</v>
      </c>
    </row>
    <row r="38" spans="1:11" ht="51" x14ac:dyDescent="0.2">
      <c r="A38" s="21" t="s">
        <v>97</v>
      </c>
      <c r="B38" s="49" t="s">
        <v>98</v>
      </c>
      <c r="C38" s="49" t="s">
        <v>99</v>
      </c>
      <c r="D38" s="18" t="s">
        <v>100</v>
      </c>
      <c r="E38" s="18" t="s">
        <v>167</v>
      </c>
      <c r="F38" s="18" t="s">
        <v>152</v>
      </c>
      <c r="G38" s="19">
        <f t="shared" si="2"/>
        <v>613000</v>
      </c>
      <c r="H38" s="20">
        <v>613000</v>
      </c>
      <c r="I38" s="20"/>
      <c r="J38" s="20"/>
    </row>
    <row r="39" spans="1:11" ht="51" x14ac:dyDescent="0.2">
      <c r="A39" s="16" t="s">
        <v>101</v>
      </c>
      <c r="B39" s="49">
        <v>4060</v>
      </c>
      <c r="C39" s="5" t="s">
        <v>103</v>
      </c>
      <c r="D39" s="17" t="s">
        <v>168</v>
      </c>
      <c r="E39" s="18" t="s">
        <v>167</v>
      </c>
      <c r="F39" s="18" t="s">
        <v>152</v>
      </c>
      <c r="G39" s="19">
        <f t="shared" si="2"/>
        <v>1752600</v>
      </c>
      <c r="H39" s="24">
        <v>1752600</v>
      </c>
      <c r="I39" s="24"/>
      <c r="J39" s="20"/>
    </row>
    <row r="40" spans="1:11" ht="25.5" x14ac:dyDescent="0.2">
      <c r="A40" s="76" t="s">
        <v>105</v>
      </c>
      <c r="B40" s="77"/>
      <c r="C40" s="78"/>
      <c r="D40" s="79" t="s">
        <v>226</v>
      </c>
      <c r="E40" s="80"/>
      <c r="F40" s="80"/>
      <c r="G40" s="34">
        <f>G41</f>
        <v>14588047</v>
      </c>
      <c r="H40" s="81">
        <f t="shared" ref="H40:J40" si="3">H41</f>
        <v>10798047</v>
      </c>
      <c r="I40" s="81">
        <f t="shared" si="3"/>
        <v>3790000</v>
      </c>
      <c r="J40" s="81">
        <f t="shared" si="3"/>
        <v>3775000</v>
      </c>
    </row>
    <row r="41" spans="1:11" ht="25.5" x14ac:dyDescent="0.2">
      <c r="A41" s="76" t="s">
        <v>227</v>
      </c>
      <c r="B41" s="77"/>
      <c r="C41" s="78"/>
      <c r="D41" s="79" t="s">
        <v>106</v>
      </c>
      <c r="E41" s="80"/>
      <c r="F41" s="80"/>
      <c r="G41" s="34">
        <f>H41+I41</f>
        <v>14588047</v>
      </c>
      <c r="H41" s="82">
        <f>H42+H43+H44+H45+H46+H47+H48+H49+H50+H51+H52+H53</f>
        <v>10798047</v>
      </c>
      <c r="I41" s="82">
        <f>I42+I43+I44+I45+I46+I47+I48+I49+I50+I51+I52+I53</f>
        <v>3790000</v>
      </c>
      <c r="J41" s="83">
        <v>3775000</v>
      </c>
    </row>
    <row r="42" spans="1:11" ht="51" x14ac:dyDescent="0.2">
      <c r="A42" s="84" t="s">
        <v>107</v>
      </c>
      <c r="B42" s="84" t="s">
        <v>69</v>
      </c>
      <c r="C42" s="85" t="s">
        <v>34</v>
      </c>
      <c r="D42" s="86" t="s">
        <v>70</v>
      </c>
      <c r="E42" s="35" t="s">
        <v>151</v>
      </c>
      <c r="F42" s="35" t="s">
        <v>152</v>
      </c>
      <c r="G42" s="36">
        <f>H42+I42</f>
        <v>1993000</v>
      </c>
      <c r="H42" s="87">
        <v>1993000</v>
      </c>
      <c r="I42" s="37"/>
      <c r="J42" s="38"/>
    </row>
    <row r="43" spans="1:11" ht="51" x14ac:dyDescent="0.2">
      <c r="A43" s="84" t="s">
        <v>108</v>
      </c>
      <c r="B43" s="39">
        <v>2020</v>
      </c>
      <c r="C43" s="85" t="s">
        <v>40</v>
      </c>
      <c r="D43" s="86" t="s">
        <v>41</v>
      </c>
      <c r="E43" s="35" t="s">
        <v>153</v>
      </c>
      <c r="F43" s="40" t="s">
        <v>154</v>
      </c>
      <c r="G43" s="36">
        <f t="shared" ref="G43:G53" si="4">H43+I43</f>
        <v>7164800</v>
      </c>
      <c r="H43" s="88">
        <v>4164800</v>
      </c>
      <c r="I43" s="37">
        <v>3000000</v>
      </c>
      <c r="J43" s="38">
        <v>3000000</v>
      </c>
      <c r="K43" s="25"/>
    </row>
    <row r="44" spans="1:11" ht="63.75" x14ac:dyDescent="0.2">
      <c r="A44" s="84" t="s">
        <v>109</v>
      </c>
      <c r="B44" s="84" t="s">
        <v>110</v>
      </c>
      <c r="C44" s="85" t="s">
        <v>42</v>
      </c>
      <c r="D44" s="86" t="s">
        <v>43</v>
      </c>
      <c r="E44" s="40" t="s">
        <v>155</v>
      </c>
      <c r="F44" s="40" t="s">
        <v>156</v>
      </c>
      <c r="G44" s="36">
        <f t="shared" si="4"/>
        <v>2328000</v>
      </c>
      <c r="H44" s="89">
        <v>1553000</v>
      </c>
      <c r="I44" s="38">
        <v>775000</v>
      </c>
      <c r="J44" s="38">
        <v>775000</v>
      </c>
    </row>
    <row r="45" spans="1:11" ht="38.25" x14ac:dyDescent="0.2">
      <c r="A45" s="84" t="s">
        <v>111</v>
      </c>
      <c r="B45" s="39">
        <v>3031</v>
      </c>
      <c r="C45" s="85" t="s">
        <v>113</v>
      </c>
      <c r="D45" s="86" t="s">
        <v>114</v>
      </c>
      <c r="E45" s="40" t="s">
        <v>169</v>
      </c>
      <c r="F45" s="40" t="s">
        <v>159</v>
      </c>
      <c r="G45" s="36">
        <f t="shared" si="4"/>
        <v>0</v>
      </c>
      <c r="H45" s="90">
        <v>0</v>
      </c>
      <c r="I45" s="38"/>
      <c r="J45" s="38"/>
    </row>
    <row r="46" spans="1:11" ht="48.75" customHeight="1" x14ac:dyDescent="0.2">
      <c r="A46" s="84" t="s">
        <v>115</v>
      </c>
      <c r="B46" s="39">
        <v>3032</v>
      </c>
      <c r="C46" s="85" t="s">
        <v>45</v>
      </c>
      <c r="D46" s="86" t="s">
        <v>46</v>
      </c>
      <c r="E46" s="40" t="s">
        <v>169</v>
      </c>
      <c r="F46" s="40" t="s">
        <v>159</v>
      </c>
      <c r="G46" s="36">
        <f t="shared" si="4"/>
        <v>3600</v>
      </c>
      <c r="H46" s="90">
        <v>3600</v>
      </c>
      <c r="I46" s="38"/>
      <c r="J46" s="38"/>
    </row>
    <row r="47" spans="1:11" ht="51" x14ac:dyDescent="0.2">
      <c r="A47" s="84" t="s">
        <v>117</v>
      </c>
      <c r="B47" s="84">
        <v>3104</v>
      </c>
      <c r="C47" s="85" t="s">
        <v>119</v>
      </c>
      <c r="D47" s="86" t="s">
        <v>44</v>
      </c>
      <c r="E47" s="35" t="s">
        <v>151</v>
      </c>
      <c r="F47" s="40" t="s">
        <v>152</v>
      </c>
      <c r="G47" s="36">
        <f t="shared" si="4"/>
        <v>2138675</v>
      </c>
      <c r="H47" s="88">
        <v>2123675</v>
      </c>
      <c r="I47" s="88">
        <v>15000</v>
      </c>
      <c r="J47" s="38"/>
    </row>
    <row r="48" spans="1:11" ht="89.25" customHeight="1" x14ac:dyDescent="0.2">
      <c r="A48" s="84" t="s">
        <v>120</v>
      </c>
      <c r="B48" s="84">
        <v>3160</v>
      </c>
      <c r="C48" s="85" t="s">
        <v>72</v>
      </c>
      <c r="D48" s="86" t="s">
        <v>50</v>
      </c>
      <c r="E48" s="41" t="s">
        <v>158</v>
      </c>
      <c r="F48" s="40" t="s">
        <v>159</v>
      </c>
      <c r="G48" s="36">
        <f t="shared" si="4"/>
        <v>139972</v>
      </c>
      <c r="H48" s="90">
        <v>139972</v>
      </c>
      <c r="I48" s="38">
        <v>0</v>
      </c>
      <c r="J48" s="38"/>
    </row>
    <row r="49" spans="1:11" ht="67.5" customHeight="1" x14ac:dyDescent="0.2">
      <c r="A49" s="91" t="s">
        <v>218</v>
      </c>
      <c r="B49" s="42">
        <v>3230</v>
      </c>
      <c r="C49" s="92">
        <v>1070</v>
      </c>
      <c r="D49" s="93" t="s">
        <v>215</v>
      </c>
      <c r="E49" s="52" t="s">
        <v>170</v>
      </c>
      <c r="F49" s="40" t="s">
        <v>171</v>
      </c>
      <c r="G49" s="36">
        <f t="shared" si="4"/>
        <v>90000</v>
      </c>
      <c r="H49" s="94">
        <v>90000</v>
      </c>
      <c r="I49" s="38"/>
      <c r="J49" s="38"/>
      <c r="K49" s="25"/>
    </row>
    <row r="50" spans="1:11" ht="53.25" customHeight="1" x14ac:dyDescent="0.2">
      <c r="A50" s="91" t="s">
        <v>122</v>
      </c>
      <c r="B50" s="42">
        <v>3210</v>
      </c>
      <c r="C50" s="92">
        <v>1050</v>
      </c>
      <c r="D50" s="93" t="s">
        <v>205</v>
      </c>
      <c r="E50" s="51" t="s">
        <v>151</v>
      </c>
      <c r="F50" s="40" t="s">
        <v>152</v>
      </c>
      <c r="G50" s="36">
        <f t="shared" si="4"/>
        <v>50000</v>
      </c>
      <c r="H50" s="94">
        <v>50000</v>
      </c>
      <c r="I50" s="38"/>
      <c r="J50" s="38"/>
      <c r="K50" s="25"/>
    </row>
    <row r="51" spans="1:11" ht="114" customHeight="1" x14ac:dyDescent="0.2">
      <c r="A51" s="84" t="s">
        <v>123</v>
      </c>
      <c r="B51" s="84">
        <v>3242</v>
      </c>
      <c r="C51" s="85" t="s">
        <v>51</v>
      </c>
      <c r="D51" s="86" t="s">
        <v>52</v>
      </c>
      <c r="E51" s="40" t="s">
        <v>172</v>
      </c>
      <c r="F51" s="40" t="s">
        <v>152</v>
      </c>
      <c r="G51" s="36">
        <f t="shared" si="4"/>
        <v>130400</v>
      </c>
      <c r="H51" s="90">
        <v>130400</v>
      </c>
      <c r="I51" s="38"/>
      <c r="J51" s="38"/>
      <c r="K51" s="3"/>
    </row>
    <row r="52" spans="1:11" ht="51" x14ac:dyDescent="0.2">
      <c r="A52" s="84" t="s">
        <v>123</v>
      </c>
      <c r="B52" s="84">
        <v>3242</v>
      </c>
      <c r="C52" s="85" t="s">
        <v>51</v>
      </c>
      <c r="D52" s="86" t="s">
        <v>52</v>
      </c>
      <c r="E52" s="40" t="s">
        <v>173</v>
      </c>
      <c r="F52" s="40" t="s">
        <v>152</v>
      </c>
      <c r="G52" s="36">
        <f t="shared" si="4"/>
        <v>141300</v>
      </c>
      <c r="H52" s="90">
        <v>141300</v>
      </c>
      <c r="I52" s="38"/>
      <c r="J52" s="38"/>
    </row>
    <row r="53" spans="1:11" ht="51" x14ac:dyDescent="0.2">
      <c r="A53" s="84" t="s">
        <v>123</v>
      </c>
      <c r="B53" s="84">
        <v>3242</v>
      </c>
      <c r="C53" s="85" t="s">
        <v>51</v>
      </c>
      <c r="D53" s="86" t="s">
        <v>52</v>
      </c>
      <c r="E53" s="35" t="s">
        <v>160</v>
      </c>
      <c r="F53" s="40" t="s">
        <v>152</v>
      </c>
      <c r="G53" s="36">
        <f t="shared" si="4"/>
        <v>408300</v>
      </c>
      <c r="H53" s="90">
        <v>408300</v>
      </c>
      <c r="I53" s="38"/>
      <c r="J53" s="38"/>
    </row>
    <row r="54" spans="1:11" ht="42" customHeight="1" x14ac:dyDescent="0.2">
      <c r="A54" s="76">
        <v>1500000</v>
      </c>
      <c r="B54" s="77"/>
      <c r="C54" s="95"/>
      <c r="D54" s="79" t="s">
        <v>125</v>
      </c>
      <c r="E54" s="80"/>
      <c r="F54" s="80"/>
      <c r="G54" s="34">
        <f>G55</f>
        <v>22330487.690000001</v>
      </c>
      <c r="H54" s="82">
        <f>H55</f>
        <v>20975399</v>
      </c>
      <c r="I54" s="82">
        <f t="shared" ref="I54:J54" si="5">I55</f>
        <v>1355088.69</v>
      </c>
      <c r="J54" s="82">
        <f t="shared" si="5"/>
        <v>1164658</v>
      </c>
    </row>
    <row r="55" spans="1:11" ht="43.5" customHeight="1" x14ac:dyDescent="0.2">
      <c r="A55" s="76">
        <v>1510000</v>
      </c>
      <c r="B55" s="77"/>
      <c r="C55" s="95"/>
      <c r="D55" s="79" t="s">
        <v>125</v>
      </c>
      <c r="E55" s="80"/>
      <c r="F55" s="80"/>
      <c r="G55" s="34">
        <f>H55+I55</f>
        <v>22330487.690000001</v>
      </c>
      <c r="H55" s="82">
        <f>H56+H57+H58+H59+H60+H61+H62+H63</f>
        <v>20975399</v>
      </c>
      <c r="I55" s="82">
        <f t="shared" ref="I55:J55" si="6">I56+I57+I58+I59+I60+I61+I62+I63</f>
        <v>1355088.69</v>
      </c>
      <c r="J55" s="82">
        <f t="shared" si="6"/>
        <v>1164658</v>
      </c>
    </row>
    <row r="56" spans="1:11" ht="51" x14ac:dyDescent="0.2">
      <c r="A56" s="84">
        <v>1510160</v>
      </c>
      <c r="B56" s="84" t="s">
        <v>69</v>
      </c>
      <c r="C56" s="85" t="s">
        <v>34</v>
      </c>
      <c r="D56" s="86" t="s">
        <v>70</v>
      </c>
      <c r="E56" s="35" t="s">
        <v>151</v>
      </c>
      <c r="F56" s="35" t="s">
        <v>152</v>
      </c>
      <c r="G56" s="36">
        <f>H56+I56</f>
        <v>3216061</v>
      </c>
      <c r="H56" s="87">
        <v>3194061</v>
      </c>
      <c r="I56" s="37">
        <v>22000</v>
      </c>
      <c r="J56" s="38">
        <v>22000</v>
      </c>
    </row>
    <row r="57" spans="1:11" ht="51" x14ac:dyDescent="0.2">
      <c r="A57" s="84">
        <v>1510180</v>
      </c>
      <c r="B57" s="84" t="s">
        <v>36</v>
      </c>
      <c r="C57" s="85" t="s">
        <v>37</v>
      </c>
      <c r="D57" s="86" t="s">
        <v>38</v>
      </c>
      <c r="E57" s="35" t="s">
        <v>151</v>
      </c>
      <c r="F57" s="35" t="s">
        <v>152</v>
      </c>
      <c r="G57" s="36">
        <f t="shared" ref="G57:G63" si="7">H57+I57</f>
        <v>2238770</v>
      </c>
      <c r="H57" s="87">
        <v>2238770</v>
      </c>
      <c r="I57" s="37"/>
      <c r="J57" s="38"/>
    </row>
    <row r="58" spans="1:11" ht="51" x14ac:dyDescent="0.2">
      <c r="A58" s="84">
        <v>1516030</v>
      </c>
      <c r="B58" s="84" t="s">
        <v>126</v>
      </c>
      <c r="C58" s="85" t="s">
        <v>53</v>
      </c>
      <c r="D58" s="86" t="s">
        <v>54</v>
      </c>
      <c r="E58" s="35" t="s">
        <v>151</v>
      </c>
      <c r="F58" s="35" t="s">
        <v>152</v>
      </c>
      <c r="G58" s="36">
        <f t="shared" si="7"/>
        <v>1798200</v>
      </c>
      <c r="H58" s="87">
        <v>1352342</v>
      </c>
      <c r="I58" s="87">
        <v>445858</v>
      </c>
      <c r="J58" s="38">
        <v>370858</v>
      </c>
    </row>
    <row r="59" spans="1:11" ht="105.75" customHeight="1" x14ac:dyDescent="0.2">
      <c r="A59" s="84">
        <v>1516071</v>
      </c>
      <c r="B59" s="84">
        <v>6071</v>
      </c>
      <c r="C59" s="85" t="s">
        <v>212</v>
      </c>
      <c r="D59" s="86" t="s">
        <v>211</v>
      </c>
      <c r="E59" s="35" t="s">
        <v>151</v>
      </c>
      <c r="F59" s="35" t="s">
        <v>152</v>
      </c>
      <c r="G59" s="36">
        <f t="shared" si="7"/>
        <v>37966</v>
      </c>
      <c r="H59" s="87">
        <v>37966</v>
      </c>
      <c r="I59" s="87"/>
      <c r="J59" s="38"/>
    </row>
    <row r="60" spans="1:11" ht="51" x14ac:dyDescent="0.2">
      <c r="A60" s="96">
        <v>1517350</v>
      </c>
      <c r="B60" s="96" t="s">
        <v>127</v>
      </c>
      <c r="C60" s="97" t="s">
        <v>128</v>
      </c>
      <c r="D60" s="98" t="s">
        <v>129</v>
      </c>
      <c r="E60" s="35" t="s">
        <v>151</v>
      </c>
      <c r="F60" s="35" t="s">
        <v>152</v>
      </c>
      <c r="G60" s="36">
        <f t="shared" si="7"/>
        <v>450000</v>
      </c>
      <c r="H60" s="99"/>
      <c r="I60" s="99">
        <v>450000</v>
      </c>
      <c r="J60" s="99">
        <v>450000</v>
      </c>
    </row>
    <row r="61" spans="1:11" ht="51" x14ac:dyDescent="0.2">
      <c r="A61" s="84">
        <v>1517461</v>
      </c>
      <c r="B61" s="39">
        <v>7461</v>
      </c>
      <c r="C61" s="85" t="s">
        <v>131</v>
      </c>
      <c r="D61" s="86" t="s">
        <v>132</v>
      </c>
      <c r="E61" s="35" t="s">
        <v>151</v>
      </c>
      <c r="F61" s="35" t="s">
        <v>152</v>
      </c>
      <c r="G61" s="36">
        <f t="shared" si="7"/>
        <v>7900000</v>
      </c>
      <c r="H61" s="87">
        <f>4400000+3500000</f>
        <v>7900000</v>
      </c>
      <c r="I61" s="37">
        <v>0</v>
      </c>
      <c r="J61" s="38">
        <v>0</v>
      </c>
    </row>
    <row r="62" spans="1:11" ht="51" x14ac:dyDescent="0.2">
      <c r="A62" s="84">
        <v>1517693</v>
      </c>
      <c r="B62" s="39">
        <v>7693</v>
      </c>
      <c r="C62" s="85" t="s">
        <v>56</v>
      </c>
      <c r="D62" s="86" t="s">
        <v>206</v>
      </c>
      <c r="E62" s="35" t="s">
        <v>151</v>
      </c>
      <c r="F62" s="35" t="s">
        <v>220</v>
      </c>
      <c r="G62" s="36">
        <f t="shared" si="7"/>
        <v>6574060</v>
      </c>
      <c r="H62" s="87">
        <v>6252260</v>
      </c>
      <c r="I62" s="37">
        <v>321800</v>
      </c>
      <c r="J62" s="38">
        <v>321800</v>
      </c>
      <c r="K62" s="25"/>
    </row>
    <row r="63" spans="1:11" ht="51" x14ac:dyDescent="0.2">
      <c r="A63" s="84">
        <v>1518340</v>
      </c>
      <c r="B63" s="39">
        <v>8340</v>
      </c>
      <c r="C63" s="85" t="s">
        <v>134</v>
      </c>
      <c r="D63" s="86" t="s">
        <v>135</v>
      </c>
      <c r="E63" s="40" t="s">
        <v>174</v>
      </c>
      <c r="F63" s="40" t="s">
        <v>154</v>
      </c>
      <c r="G63" s="36">
        <f t="shared" si="7"/>
        <v>115430.69</v>
      </c>
      <c r="H63" s="87"/>
      <c r="I63" s="37">
        <v>115430.69</v>
      </c>
      <c r="J63" s="38"/>
      <c r="K63" s="25"/>
    </row>
    <row r="64" spans="1:11" ht="25.5" x14ac:dyDescent="0.2">
      <c r="A64" s="66">
        <v>3700000</v>
      </c>
      <c r="B64" s="58" t="s">
        <v>149</v>
      </c>
      <c r="C64" s="67" t="s">
        <v>149</v>
      </c>
      <c r="D64" s="58" t="s">
        <v>137</v>
      </c>
      <c r="E64" s="58" t="s">
        <v>149</v>
      </c>
      <c r="F64" s="58" t="s">
        <v>149</v>
      </c>
      <c r="G64" s="15">
        <f>G65</f>
        <v>1535120</v>
      </c>
      <c r="H64" s="59">
        <f t="shared" ref="H64:J64" si="8">H65</f>
        <v>1535120</v>
      </c>
      <c r="I64" s="59">
        <f t="shared" si="8"/>
        <v>0</v>
      </c>
      <c r="J64" s="59">
        <f t="shared" si="8"/>
        <v>0</v>
      </c>
    </row>
    <row r="65" spans="1:11" x14ac:dyDescent="0.2">
      <c r="A65" s="66">
        <v>3710000</v>
      </c>
      <c r="B65" s="58" t="s">
        <v>149</v>
      </c>
      <c r="C65" s="67" t="s">
        <v>149</v>
      </c>
      <c r="D65" s="61" t="s">
        <v>139</v>
      </c>
      <c r="E65" s="58" t="s">
        <v>149</v>
      </c>
      <c r="F65" s="58" t="s">
        <v>149</v>
      </c>
      <c r="G65" s="15">
        <f>G66+G67</f>
        <v>1535120</v>
      </c>
      <c r="H65" s="206">
        <f t="shared" ref="H65:I65" si="9">H66+H67</f>
        <v>1535120</v>
      </c>
      <c r="I65" s="206">
        <f t="shared" si="9"/>
        <v>0</v>
      </c>
      <c r="J65" s="69">
        <v>0</v>
      </c>
    </row>
    <row r="66" spans="1:11" s="29" customFormat="1" ht="51" x14ac:dyDescent="0.2">
      <c r="A66" s="16">
        <v>37110160</v>
      </c>
      <c r="B66" s="5" t="s">
        <v>69</v>
      </c>
      <c r="C66" s="5" t="s">
        <v>34</v>
      </c>
      <c r="D66" s="18" t="s">
        <v>70</v>
      </c>
      <c r="E66" s="18" t="s">
        <v>151</v>
      </c>
      <c r="F66" s="18" t="s">
        <v>152</v>
      </c>
      <c r="G66" s="19">
        <f>H66+I66</f>
        <v>1236120</v>
      </c>
      <c r="H66" s="20">
        <v>1236120</v>
      </c>
      <c r="I66" s="20"/>
      <c r="J66" s="20"/>
    </row>
    <row r="67" spans="1:11" ht="51" x14ac:dyDescent="0.2">
      <c r="A67" s="21">
        <v>3719770</v>
      </c>
      <c r="B67" s="23">
        <v>9770</v>
      </c>
      <c r="C67" s="28" t="s">
        <v>36</v>
      </c>
      <c r="D67" s="100" t="s">
        <v>8</v>
      </c>
      <c r="E67" s="18" t="s">
        <v>151</v>
      </c>
      <c r="F67" s="18" t="s">
        <v>152</v>
      </c>
      <c r="G67" s="19">
        <f>H67+I67</f>
        <v>299000</v>
      </c>
      <c r="H67" s="101">
        <v>299000</v>
      </c>
      <c r="I67" s="24"/>
      <c r="J67" s="24"/>
      <c r="K67" s="25"/>
    </row>
    <row r="68" spans="1:11" x14ac:dyDescent="0.2">
      <c r="A68" s="43" t="s">
        <v>5</v>
      </c>
      <c r="B68" s="43" t="s">
        <v>5</v>
      </c>
      <c r="C68" s="43" t="s">
        <v>5</v>
      </c>
      <c r="D68" s="44" t="s">
        <v>146</v>
      </c>
      <c r="E68" s="44" t="s">
        <v>5</v>
      </c>
      <c r="F68" s="44" t="s">
        <v>5</v>
      </c>
      <c r="G68" s="45">
        <f>G14+G27+G65+G41+G55</f>
        <v>121560999.29000001</v>
      </c>
      <c r="H68" s="45">
        <f>H14+H27+H65+H55+H41</f>
        <v>101009110.60000001</v>
      </c>
      <c r="I68" s="45">
        <f>I14+I27+I65+I55+I40</f>
        <v>20551888.689999998</v>
      </c>
      <c r="J68" s="45">
        <f>J14+J27+J41+J55+J65</f>
        <v>18969658</v>
      </c>
    </row>
    <row r="69" spans="1:1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</row>
    <row r="70" spans="1:11" x14ac:dyDescent="0.2">
      <c r="A70" s="1"/>
      <c r="B70" s="7"/>
      <c r="C70" s="1"/>
      <c r="D70" s="1"/>
      <c r="E70" s="1"/>
      <c r="F70" s="1"/>
      <c r="G70" s="1"/>
      <c r="H70" s="46"/>
      <c r="I70" s="7"/>
      <c r="J70" s="1"/>
    </row>
    <row r="71" spans="1:11" x14ac:dyDescent="0.2">
      <c r="A71" s="1"/>
      <c r="B71" s="7" t="s">
        <v>6</v>
      </c>
      <c r="C71" s="1"/>
      <c r="D71" s="1"/>
      <c r="E71" s="1"/>
      <c r="F71" s="7" t="s">
        <v>191</v>
      </c>
      <c r="G71" s="1"/>
      <c r="H71" s="1"/>
      <c r="I71" s="1"/>
      <c r="J71" s="1"/>
    </row>
    <row r="72" spans="1:11" x14ac:dyDescent="0.2">
      <c r="A72" s="490"/>
      <c r="B72" s="490"/>
      <c r="C72" s="490"/>
      <c r="D72" s="490"/>
      <c r="E72" s="490"/>
      <c r="F72" s="490"/>
      <c r="G72" s="490"/>
      <c r="H72" s="490"/>
      <c r="I72" s="490"/>
      <c r="J72" s="490"/>
    </row>
  </sheetData>
  <mergeCells count="20">
    <mergeCell ref="H11:H12"/>
    <mergeCell ref="I11:J11"/>
    <mergeCell ref="A72:J72"/>
    <mergeCell ref="D6:I6"/>
    <mergeCell ref="C7:H7"/>
    <mergeCell ref="D8:G8"/>
    <mergeCell ref="A11:A12"/>
    <mergeCell ref="B11:B12"/>
    <mergeCell ref="C11:C12"/>
    <mergeCell ref="D11:D12"/>
    <mergeCell ref="E11:E12"/>
    <mergeCell ref="F11:F12"/>
    <mergeCell ref="G11:G12"/>
    <mergeCell ref="D5:F5"/>
    <mergeCell ref="G5:J5"/>
    <mergeCell ref="D2:F2"/>
    <mergeCell ref="G2:J2"/>
    <mergeCell ref="G3:J3"/>
    <mergeCell ref="D4:F4"/>
    <mergeCell ref="G4:J4"/>
  </mergeCells>
  <pageMargins left="0.196850393700787" right="0.196850393700787" top="0.39370078740157499" bottom="0.196850393700787" header="0" footer="0"/>
  <pageSetup paperSize="9" scale="77" fitToHeight="50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zoomScaleNormal="100" workbookViewId="0">
      <selection activeCell="N14" sqref="N14"/>
    </sheetView>
  </sheetViews>
  <sheetFormatPr defaultRowHeight="12.75" x14ac:dyDescent="0.2"/>
  <cols>
    <col min="1" max="1" width="12.85546875" style="4" customWidth="1"/>
    <col min="2" max="2" width="33" style="4" customWidth="1"/>
    <col min="3" max="3" width="19.42578125" style="4" customWidth="1"/>
    <col min="4" max="4" width="15.28515625" style="4" customWidth="1"/>
    <col min="5" max="16384" width="9.140625" style="4"/>
  </cols>
  <sheetData>
    <row r="1" spans="1:6" x14ac:dyDescent="0.2">
      <c r="A1" s="497" t="s">
        <v>350</v>
      </c>
      <c r="B1" s="497"/>
      <c r="C1" s="497"/>
      <c r="D1" s="497"/>
      <c r="E1" s="497"/>
      <c r="F1" s="497"/>
    </row>
    <row r="2" spans="1:6" x14ac:dyDescent="0.2">
      <c r="A2" s="498" t="s">
        <v>351</v>
      </c>
      <c r="B2" s="498"/>
      <c r="C2" s="498"/>
      <c r="D2" s="498"/>
      <c r="E2" s="498"/>
      <c r="F2" s="498"/>
    </row>
    <row r="3" spans="1:6" x14ac:dyDescent="0.2">
      <c r="A3" s="311"/>
      <c r="B3" s="498" t="s">
        <v>352</v>
      </c>
      <c r="C3" s="498"/>
      <c r="D3" s="498"/>
      <c r="E3" s="498"/>
      <c r="F3" s="498"/>
    </row>
    <row r="4" spans="1:6" x14ac:dyDescent="0.2">
      <c r="A4" s="312"/>
      <c r="B4" s="313" t="s">
        <v>353</v>
      </c>
      <c r="C4" s="314" t="s">
        <v>7</v>
      </c>
      <c r="D4" s="315"/>
      <c r="E4" s="315"/>
      <c r="F4" s="316" t="s">
        <v>9</v>
      </c>
    </row>
    <row r="5" spans="1:6" x14ac:dyDescent="0.2">
      <c r="A5" s="499" t="s">
        <v>10</v>
      </c>
      <c r="B5" s="499" t="s">
        <v>246</v>
      </c>
      <c r="C5" s="500" t="s">
        <v>0</v>
      </c>
      <c r="D5" s="499" t="s">
        <v>1</v>
      </c>
      <c r="E5" s="499" t="s">
        <v>2</v>
      </c>
      <c r="F5" s="499"/>
    </row>
    <row r="6" spans="1:6" x14ac:dyDescent="0.2">
      <c r="A6" s="499"/>
      <c r="B6" s="499"/>
      <c r="C6" s="499"/>
      <c r="D6" s="499"/>
      <c r="E6" s="499" t="s">
        <v>3</v>
      </c>
      <c r="F6" s="501" t="s">
        <v>4</v>
      </c>
    </row>
    <row r="7" spans="1:6" ht="22.5" customHeight="1" x14ac:dyDescent="0.2">
      <c r="A7" s="499"/>
      <c r="B7" s="499"/>
      <c r="C7" s="499"/>
      <c r="D7" s="499"/>
      <c r="E7" s="499"/>
      <c r="F7" s="499"/>
    </row>
    <row r="8" spans="1:6" x14ac:dyDescent="0.2">
      <c r="A8" s="317">
        <v>1</v>
      </c>
      <c r="B8" s="317">
        <v>2</v>
      </c>
      <c r="C8" s="318">
        <v>3</v>
      </c>
      <c r="D8" s="317">
        <v>4</v>
      </c>
      <c r="E8" s="317">
        <v>5</v>
      </c>
      <c r="F8" s="317">
        <v>6</v>
      </c>
    </row>
    <row r="9" spans="1:6" ht="33" customHeight="1" x14ac:dyDescent="0.2">
      <c r="A9" s="220">
        <v>40000000</v>
      </c>
      <c r="B9" s="221" t="s">
        <v>311</v>
      </c>
      <c r="C9" s="319">
        <f>D9</f>
        <v>73156</v>
      </c>
      <c r="D9" s="320">
        <v>73156</v>
      </c>
      <c r="E9" s="320"/>
      <c r="F9" s="320"/>
    </row>
    <row r="10" spans="1:6" ht="42" customHeight="1" x14ac:dyDescent="0.2">
      <c r="A10" s="220">
        <v>41000000</v>
      </c>
      <c r="B10" s="221" t="s">
        <v>312</v>
      </c>
      <c r="C10" s="319">
        <f t="shared" ref="C10:C12" si="0">D10</f>
        <v>73156</v>
      </c>
      <c r="D10" s="320">
        <v>73156</v>
      </c>
      <c r="E10" s="320"/>
      <c r="F10" s="320"/>
    </row>
    <row r="11" spans="1:6" ht="39.75" customHeight="1" x14ac:dyDescent="0.2">
      <c r="A11" s="220">
        <v>41050000</v>
      </c>
      <c r="B11" s="221" t="s">
        <v>314</v>
      </c>
      <c r="C11" s="319">
        <f t="shared" si="0"/>
        <v>73156</v>
      </c>
      <c r="D11" s="320">
        <v>73156</v>
      </c>
      <c r="E11" s="320"/>
      <c r="F11" s="320"/>
    </row>
    <row r="12" spans="1:6" ht="48.75" customHeight="1" x14ac:dyDescent="0.2">
      <c r="A12" s="224">
        <v>41051700</v>
      </c>
      <c r="B12" s="333" t="s">
        <v>356</v>
      </c>
      <c r="C12" s="319">
        <f t="shared" si="0"/>
        <v>73156</v>
      </c>
      <c r="D12" s="323">
        <v>73156</v>
      </c>
      <c r="E12" s="323"/>
      <c r="F12" s="323"/>
    </row>
    <row r="13" spans="1:6" x14ac:dyDescent="0.2">
      <c r="A13" s="324"/>
      <c r="B13" s="325"/>
      <c r="C13" s="322"/>
      <c r="D13" s="323"/>
      <c r="E13" s="323"/>
      <c r="F13" s="323"/>
    </row>
    <row r="14" spans="1:6" x14ac:dyDescent="0.2">
      <c r="A14" s="326" t="s">
        <v>5</v>
      </c>
      <c r="B14" s="327" t="s">
        <v>315</v>
      </c>
      <c r="C14" s="321">
        <f>C12</f>
        <v>73156</v>
      </c>
      <c r="D14" s="321">
        <f>D12</f>
        <v>73156</v>
      </c>
      <c r="E14" s="321">
        <v>0</v>
      </c>
      <c r="F14" s="321">
        <v>0</v>
      </c>
    </row>
  </sheetData>
  <mergeCells count="10">
    <mergeCell ref="A1:F1"/>
    <mergeCell ref="A2:F2"/>
    <mergeCell ref="B3:F3"/>
    <mergeCell ref="A5:A7"/>
    <mergeCell ref="B5:B7"/>
    <mergeCell ref="C5:C7"/>
    <mergeCell ref="D5:D7"/>
    <mergeCell ref="E5:F5"/>
    <mergeCell ref="E6:E7"/>
    <mergeCell ref="F6:F7"/>
  </mergeCells>
  <pageMargins left="0.7" right="0.7" top="0.75" bottom="0.75" header="0.3" footer="0.3"/>
  <pageSetup paperSize="9" scale="9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1"/>
  <sheetViews>
    <sheetView topLeftCell="A10" zoomScaleNormal="100" zoomScalePageLayoutView="85" workbookViewId="0">
      <selection activeCell="E25" sqref="E25"/>
    </sheetView>
  </sheetViews>
  <sheetFormatPr defaultRowHeight="12.75" x14ac:dyDescent="0.2"/>
  <cols>
    <col min="1" max="3" width="10.42578125" style="339" customWidth="1"/>
    <col min="4" max="4" width="50.7109375" style="339" customWidth="1"/>
    <col min="5" max="5" width="15" style="339" customWidth="1"/>
    <col min="6" max="6" width="13.85546875" style="339" customWidth="1"/>
    <col min="7" max="7" width="14.7109375" style="339" customWidth="1"/>
    <col min="8" max="8" width="14" style="339" customWidth="1"/>
    <col min="9" max="9" width="11.85546875" style="339" customWidth="1"/>
    <col min="10" max="10" width="13" style="339" customWidth="1"/>
    <col min="11" max="11" width="14" style="339" customWidth="1"/>
    <col min="12" max="12" width="11.85546875" style="339" customWidth="1"/>
    <col min="13" max="13" width="10.7109375" style="339" customWidth="1"/>
    <col min="14" max="14" width="11.85546875" style="339" customWidth="1"/>
    <col min="15" max="15" width="13" style="339" customWidth="1"/>
    <col min="16" max="16" width="14.42578125" style="339" customWidth="1"/>
    <col min="17" max="17" width="13.7109375" style="339" customWidth="1"/>
    <col min="18" max="16384" width="9.140625" style="339"/>
  </cols>
  <sheetData>
    <row r="1" spans="1:20" x14ac:dyDescent="0.2">
      <c r="L1" s="340" t="s">
        <v>196</v>
      </c>
    </row>
    <row r="2" spans="1:20" x14ac:dyDescent="0.2">
      <c r="L2" s="504"/>
      <c r="M2" s="504"/>
      <c r="N2" s="504"/>
      <c r="O2" s="504"/>
      <c r="P2" s="504"/>
    </row>
    <row r="3" spans="1:20" x14ac:dyDescent="0.2">
      <c r="A3" s="505" t="s">
        <v>58</v>
      </c>
      <c r="B3" s="506"/>
      <c r="C3" s="506"/>
      <c r="D3" s="506"/>
      <c r="E3" s="506"/>
      <c r="F3" s="506"/>
      <c r="G3" s="506"/>
      <c r="H3" s="506"/>
      <c r="I3" s="506"/>
      <c r="J3" s="506"/>
      <c r="K3" s="506"/>
      <c r="L3" s="506"/>
      <c r="M3" s="506"/>
      <c r="N3" s="506"/>
      <c r="O3" s="506"/>
      <c r="P3" s="506"/>
    </row>
    <row r="4" spans="1:20" x14ac:dyDescent="0.2">
      <c r="A4" s="505" t="s">
        <v>197</v>
      </c>
      <c r="B4" s="506"/>
      <c r="C4" s="506"/>
      <c r="D4" s="506"/>
      <c r="E4" s="506"/>
      <c r="F4" s="506"/>
      <c r="G4" s="506"/>
      <c r="H4" s="506"/>
      <c r="I4" s="506"/>
      <c r="J4" s="506"/>
      <c r="K4" s="506"/>
      <c r="L4" s="506"/>
      <c r="M4" s="506"/>
      <c r="N4" s="506"/>
      <c r="O4" s="506"/>
      <c r="P4" s="506"/>
    </row>
    <row r="5" spans="1:20" x14ac:dyDescent="0.2">
      <c r="A5" s="505" t="s">
        <v>209</v>
      </c>
      <c r="B5" s="505"/>
      <c r="C5" s="505"/>
      <c r="D5" s="505"/>
      <c r="E5" s="505"/>
      <c r="F5" s="505"/>
      <c r="G5" s="505"/>
      <c r="H5" s="505"/>
      <c r="I5" s="505"/>
      <c r="J5" s="505"/>
      <c r="K5" s="505"/>
      <c r="L5" s="505"/>
      <c r="M5" s="505"/>
      <c r="N5" s="505"/>
      <c r="O5" s="505"/>
      <c r="P5" s="505"/>
      <c r="Q5" s="341"/>
      <c r="R5" s="341"/>
      <c r="S5" s="341"/>
      <c r="T5" s="341"/>
    </row>
    <row r="6" spans="1:20" x14ac:dyDescent="0.2">
      <c r="A6" s="342" t="s">
        <v>7</v>
      </c>
      <c r="B6" s="343"/>
      <c r="C6" s="343"/>
      <c r="D6" s="505" t="s">
        <v>210</v>
      </c>
      <c r="E6" s="505"/>
      <c r="F6" s="505"/>
      <c r="G6" s="505"/>
      <c r="H6" s="505"/>
      <c r="I6" s="505"/>
      <c r="J6" s="505"/>
      <c r="K6" s="505"/>
      <c r="L6" s="505"/>
      <c r="M6" s="505"/>
      <c r="N6" s="505"/>
      <c r="O6" s="343"/>
      <c r="P6" s="343"/>
    </row>
    <row r="7" spans="1:20" x14ac:dyDescent="0.2">
      <c r="A7" s="344" t="s">
        <v>16</v>
      </c>
      <c r="P7" s="345" t="s">
        <v>17</v>
      </c>
    </row>
    <row r="8" spans="1:20" x14ac:dyDescent="0.2">
      <c r="A8" s="507" t="s">
        <v>18</v>
      </c>
      <c r="B8" s="507" t="s">
        <v>19</v>
      </c>
      <c r="C8" s="507" t="s">
        <v>20</v>
      </c>
      <c r="D8" s="502" t="s">
        <v>21</v>
      </c>
      <c r="E8" s="502" t="s">
        <v>1</v>
      </c>
      <c r="F8" s="502"/>
      <c r="G8" s="502"/>
      <c r="H8" s="502"/>
      <c r="I8" s="502"/>
      <c r="J8" s="502" t="s">
        <v>2</v>
      </c>
      <c r="K8" s="502"/>
      <c r="L8" s="502"/>
      <c r="M8" s="502"/>
      <c r="N8" s="502"/>
      <c r="O8" s="502"/>
      <c r="P8" s="503" t="s">
        <v>22</v>
      </c>
    </row>
    <row r="9" spans="1:20" x14ac:dyDescent="0.2">
      <c r="A9" s="502"/>
      <c r="B9" s="502"/>
      <c r="C9" s="502"/>
      <c r="D9" s="502"/>
      <c r="E9" s="503" t="s">
        <v>3</v>
      </c>
      <c r="F9" s="502" t="s">
        <v>23</v>
      </c>
      <c r="G9" s="502" t="s">
        <v>24</v>
      </c>
      <c r="H9" s="502"/>
      <c r="I9" s="502" t="s">
        <v>25</v>
      </c>
      <c r="J9" s="503" t="s">
        <v>3</v>
      </c>
      <c r="K9" s="502" t="s">
        <v>4</v>
      </c>
      <c r="L9" s="502" t="s">
        <v>23</v>
      </c>
      <c r="M9" s="502" t="s">
        <v>24</v>
      </c>
      <c r="N9" s="502"/>
      <c r="O9" s="502" t="s">
        <v>25</v>
      </c>
      <c r="P9" s="502"/>
    </row>
    <row r="10" spans="1:20" x14ac:dyDescent="0.2">
      <c r="A10" s="502"/>
      <c r="B10" s="502"/>
      <c r="C10" s="502"/>
      <c r="D10" s="502"/>
      <c r="E10" s="502"/>
      <c r="F10" s="502"/>
      <c r="G10" s="502" t="s">
        <v>26</v>
      </c>
      <c r="H10" s="502" t="s">
        <v>27</v>
      </c>
      <c r="I10" s="502"/>
      <c r="J10" s="502"/>
      <c r="K10" s="502"/>
      <c r="L10" s="502"/>
      <c r="M10" s="502" t="s">
        <v>26</v>
      </c>
      <c r="N10" s="502" t="s">
        <v>27</v>
      </c>
      <c r="O10" s="502"/>
      <c r="P10" s="502"/>
    </row>
    <row r="11" spans="1:20" ht="44.25" customHeight="1" x14ac:dyDescent="0.2">
      <c r="A11" s="502"/>
      <c r="B11" s="502"/>
      <c r="C11" s="502"/>
      <c r="D11" s="502"/>
      <c r="E11" s="502"/>
      <c r="F11" s="502"/>
      <c r="G11" s="502"/>
      <c r="H11" s="502"/>
      <c r="I11" s="502"/>
      <c r="J11" s="502"/>
      <c r="K11" s="502"/>
      <c r="L11" s="502"/>
      <c r="M11" s="502"/>
      <c r="N11" s="502"/>
      <c r="O11" s="502"/>
      <c r="P11" s="502"/>
      <c r="Q11" s="346"/>
    </row>
    <row r="12" spans="1:20" x14ac:dyDescent="0.2">
      <c r="A12" s="347">
        <v>1</v>
      </c>
      <c r="B12" s="347">
        <v>2</v>
      </c>
      <c r="C12" s="347">
        <v>3</v>
      </c>
      <c r="D12" s="347">
        <v>4</v>
      </c>
      <c r="E12" s="348">
        <v>5</v>
      </c>
      <c r="F12" s="347">
        <v>6</v>
      </c>
      <c r="G12" s="347"/>
      <c r="H12" s="347">
        <v>8</v>
      </c>
      <c r="I12" s="347">
        <v>9</v>
      </c>
      <c r="J12" s="348">
        <v>10</v>
      </c>
      <c r="K12" s="347">
        <v>11</v>
      </c>
      <c r="L12" s="347">
        <v>12</v>
      </c>
      <c r="M12" s="347">
        <v>13</v>
      </c>
      <c r="N12" s="347">
        <v>14</v>
      </c>
      <c r="O12" s="347">
        <v>15</v>
      </c>
      <c r="P12" s="348">
        <v>16</v>
      </c>
    </row>
    <row r="13" spans="1:20" ht="24" customHeight="1" x14ac:dyDescent="0.2">
      <c r="A13" s="349" t="s">
        <v>28</v>
      </c>
      <c r="B13" s="350"/>
      <c r="C13" s="351"/>
      <c r="D13" s="352" t="s">
        <v>29</v>
      </c>
      <c r="E13" s="353">
        <f>E14</f>
        <v>200000</v>
      </c>
      <c r="F13" s="354">
        <f>F14</f>
        <v>200000</v>
      </c>
      <c r="G13" s="354"/>
      <c r="H13" s="354"/>
      <c r="I13" s="354"/>
      <c r="J13" s="353"/>
      <c r="K13" s="354"/>
      <c r="L13" s="354"/>
      <c r="M13" s="354"/>
      <c r="N13" s="354"/>
      <c r="O13" s="354"/>
      <c r="P13" s="353">
        <f>E13+J13</f>
        <v>200000</v>
      </c>
    </row>
    <row r="14" spans="1:20" ht="63.75" x14ac:dyDescent="0.2">
      <c r="A14" s="355" t="s">
        <v>30</v>
      </c>
      <c r="B14" s="356"/>
      <c r="C14" s="357"/>
      <c r="D14" s="358" t="s">
        <v>31</v>
      </c>
      <c r="E14" s="359">
        <f>E15+E16+E18</f>
        <v>200000</v>
      </c>
      <c r="F14" s="359">
        <f>F15+F16+F18</f>
        <v>200000</v>
      </c>
      <c r="G14" s="359"/>
      <c r="H14" s="359"/>
      <c r="I14" s="359"/>
      <c r="J14" s="359"/>
      <c r="K14" s="359"/>
      <c r="L14" s="359"/>
      <c r="M14" s="359"/>
      <c r="N14" s="359"/>
      <c r="O14" s="359"/>
      <c r="P14" s="359">
        <f>E14+J14</f>
        <v>200000</v>
      </c>
    </row>
    <row r="15" spans="1:20" ht="51" x14ac:dyDescent="0.2">
      <c r="A15" s="360" t="s">
        <v>32</v>
      </c>
      <c r="B15" s="360" t="s">
        <v>33</v>
      </c>
      <c r="C15" s="361" t="s">
        <v>34</v>
      </c>
      <c r="D15" s="362" t="s">
        <v>35</v>
      </c>
      <c r="E15" s="363">
        <v>200000</v>
      </c>
      <c r="F15" s="364">
        <v>200000</v>
      </c>
      <c r="G15" s="365"/>
      <c r="H15" s="364"/>
      <c r="I15" s="365"/>
      <c r="J15" s="366">
        <v>0</v>
      </c>
      <c r="K15" s="365">
        <v>0</v>
      </c>
      <c r="L15" s="365"/>
      <c r="M15" s="365"/>
      <c r="N15" s="365"/>
      <c r="O15" s="365">
        <v>0</v>
      </c>
      <c r="P15" s="363">
        <f>E15+J15</f>
        <v>200000</v>
      </c>
    </row>
    <row r="16" spans="1:20" ht="25.5" x14ac:dyDescent="0.2">
      <c r="A16" s="130" t="s">
        <v>58</v>
      </c>
      <c r="B16" s="96">
        <v>8110</v>
      </c>
      <c r="C16" s="128" t="s">
        <v>59</v>
      </c>
      <c r="D16" s="98" t="s">
        <v>60</v>
      </c>
      <c r="E16" s="363">
        <v>400000</v>
      </c>
      <c r="F16" s="364">
        <v>400000</v>
      </c>
      <c r="G16" s="365"/>
      <c r="H16" s="364"/>
      <c r="I16" s="365"/>
      <c r="J16" s="366"/>
      <c r="K16" s="365"/>
      <c r="L16" s="365"/>
      <c r="M16" s="365"/>
      <c r="N16" s="365"/>
      <c r="O16" s="365"/>
      <c r="P16" s="369">
        <v>400000</v>
      </c>
    </row>
    <row r="17" spans="1:17" ht="38.25" x14ac:dyDescent="0.2">
      <c r="A17" s="130"/>
      <c r="B17" s="96"/>
      <c r="C17" s="128"/>
      <c r="D17" s="98" t="s">
        <v>195</v>
      </c>
      <c r="E17" s="363">
        <v>400000</v>
      </c>
      <c r="F17" s="364">
        <v>400000</v>
      </c>
      <c r="G17" s="365"/>
      <c r="H17" s="364"/>
      <c r="I17" s="365"/>
      <c r="J17" s="366"/>
      <c r="K17" s="365"/>
      <c r="L17" s="365"/>
      <c r="M17" s="365"/>
      <c r="N17" s="365"/>
      <c r="O17" s="365"/>
      <c r="P17" s="369">
        <v>400000</v>
      </c>
    </row>
    <row r="18" spans="1:17" ht="89.25" x14ac:dyDescent="0.2">
      <c r="A18" s="243" t="s">
        <v>317</v>
      </c>
      <c r="B18" s="138">
        <v>9820</v>
      </c>
      <c r="C18" s="330">
        <v>2620</v>
      </c>
      <c r="D18" s="329" t="s">
        <v>355</v>
      </c>
      <c r="E18" s="134">
        <v>-400000</v>
      </c>
      <c r="F18" s="135">
        <v>-400000</v>
      </c>
      <c r="G18" s="365"/>
      <c r="H18" s="364"/>
      <c r="I18" s="365"/>
      <c r="J18" s="366"/>
      <c r="K18" s="365"/>
      <c r="L18" s="365"/>
      <c r="M18" s="365"/>
      <c r="N18" s="365"/>
      <c r="O18" s="365"/>
      <c r="P18" s="369">
        <v>-400000</v>
      </c>
    </row>
    <row r="19" spans="1:17" x14ac:dyDescent="0.2">
      <c r="A19" s="367" t="s">
        <v>64</v>
      </c>
      <c r="B19" s="360"/>
      <c r="C19" s="361"/>
      <c r="D19" s="368" t="s">
        <v>65</v>
      </c>
      <c r="E19" s="363">
        <f t="shared" ref="E19:G20" si="0">E20</f>
        <v>73156</v>
      </c>
      <c r="F19" s="364">
        <f t="shared" si="0"/>
        <v>73156</v>
      </c>
      <c r="G19" s="365">
        <f t="shared" si="0"/>
        <v>57060</v>
      </c>
      <c r="H19" s="364"/>
      <c r="I19" s="365"/>
      <c r="J19" s="366"/>
      <c r="K19" s="365"/>
      <c r="L19" s="365"/>
      <c r="M19" s="365"/>
      <c r="N19" s="365"/>
      <c r="O19" s="365"/>
      <c r="P19" s="369">
        <f>E19+J19</f>
        <v>73156</v>
      </c>
    </row>
    <row r="20" spans="1:17" x14ac:dyDescent="0.2">
      <c r="A20" s="370" t="s">
        <v>66</v>
      </c>
      <c r="B20" s="360"/>
      <c r="C20" s="361"/>
      <c r="D20" s="371" t="s">
        <v>67</v>
      </c>
      <c r="E20" s="363">
        <f t="shared" si="0"/>
        <v>73156</v>
      </c>
      <c r="F20" s="364">
        <f t="shared" si="0"/>
        <v>73156</v>
      </c>
      <c r="G20" s="365">
        <f t="shared" si="0"/>
        <v>57060</v>
      </c>
      <c r="H20" s="364"/>
      <c r="I20" s="365"/>
      <c r="J20" s="366"/>
      <c r="K20" s="365"/>
      <c r="L20" s="365"/>
      <c r="M20" s="365"/>
      <c r="N20" s="365"/>
      <c r="O20" s="365"/>
      <c r="P20" s="369">
        <f>E20+J20</f>
        <v>73156</v>
      </c>
    </row>
    <row r="21" spans="1:17" ht="51" x14ac:dyDescent="0.2">
      <c r="A21" s="372" t="s">
        <v>357</v>
      </c>
      <c r="B21" s="372" t="s">
        <v>358</v>
      </c>
      <c r="C21" s="373">
        <v>990</v>
      </c>
      <c r="D21" s="374" t="s">
        <v>359</v>
      </c>
      <c r="E21" s="375">
        <v>73156</v>
      </c>
      <c r="F21" s="376">
        <v>73156</v>
      </c>
      <c r="G21" s="377">
        <v>57060</v>
      </c>
      <c r="H21" s="364"/>
      <c r="I21" s="365"/>
      <c r="J21" s="366"/>
      <c r="K21" s="365"/>
      <c r="L21" s="365"/>
      <c r="M21" s="365"/>
      <c r="N21" s="365"/>
      <c r="O21" s="365"/>
      <c r="P21" s="375">
        <v>73156</v>
      </c>
    </row>
    <row r="22" spans="1:17" ht="29.25" customHeight="1" x14ac:dyDescent="0.2">
      <c r="A22" s="378">
        <v>1500000</v>
      </c>
      <c r="B22" s="379"/>
      <c r="C22" s="380"/>
      <c r="D22" s="381" t="s">
        <v>125</v>
      </c>
      <c r="E22" s="382">
        <f>E24+E23</f>
        <v>5169260</v>
      </c>
      <c r="F22" s="382">
        <f>F24+F23</f>
        <v>5169260</v>
      </c>
      <c r="G22" s="382"/>
      <c r="H22" s="382"/>
      <c r="I22" s="382"/>
      <c r="J22" s="382">
        <v>-1669260</v>
      </c>
      <c r="K22" s="382">
        <v>-1669260</v>
      </c>
      <c r="L22" s="382"/>
      <c r="M22" s="382"/>
      <c r="N22" s="382"/>
      <c r="O22" s="382"/>
      <c r="P22" s="383">
        <f>E22+J22</f>
        <v>3500000</v>
      </c>
      <c r="Q22" s="384"/>
    </row>
    <row r="23" spans="1:17" ht="29.25" customHeight="1" x14ac:dyDescent="0.2">
      <c r="A23" s="173">
        <v>1517693</v>
      </c>
      <c r="B23" s="5">
        <v>7693</v>
      </c>
      <c r="C23" s="6" t="s">
        <v>56</v>
      </c>
      <c r="D23" s="48" t="s">
        <v>206</v>
      </c>
      <c r="E23" s="382">
        <v>1669260</v>
      </c>
      <c r="F23" s="382">
        <v>1669260</v>
      </c>
      <c r="G23" s="382"/>
      <c r="H23" s="382"/>
      <c r="I23" s="382"/>
      <c r="J23" s="382">
        <v>-1669260</v>
      </c>
      <c r="K23" s="382">
        <v>-1669260</v>
      </c>
      <c r="L23" s="382"/>
      <c r="M23" s="382"/>
      <c r="N23" s="382"/>
      <c r="O23" s="382"/>
      <c r="P23" s="383">
        <f>E23+J23</f>
        <v>0</v>
      </c>
      <c r="Q23" s="384"/>
    </row>
    <row r="24" spans="1:17" ht="27.75" customHeight="1" x14ac:dyDescent="0.2">
      <c r="A24" s="385">
        <v>1517461</v>
      </c>
      <c r="B24" s="385" t="s">
        <v>130</v>
      </c>
      <c r="C24" s="386" t="s">
        <v>131</v>
      </c>
      <c r="D24" s="387" t="s">
        <v>132</v>
      </c>
      <c r="E24" s="388">
        <v>3500000</v>
      </c>
      <c r="F24" s="389">
        <v>3500000</v>
      </c>
      <c r="G24" s="389"/>
      <c r="H24" s="389"/>
      <c r="I24" s="390"/>
      <c r="J24" s="391"/>
      <c r="K24" s="390"/>
      <c r="L24" s="390"/>
      <c r="M24" s="390"/>
      <c r="N24" s="390"/>
      <c r="O24" s="390"/>
      <c r="P24" s="391">
        <f t="shared" ref="P24" si="1">E24+J24</f>
        <v>3500000</v>
      </c>
      <c r="Q24" s="384"/>
    </row>
    <row r="25" spans="1:17" x14ac:dyDescent="0.2">
      <c r="A25" s="392" t="s">
        <v>5</v>
      </c>
      <c r="B25" s="393" t="s">
        <v>5</v>
      </c>
      <c r="C25" s="394" t="s">
        <v>5</v>
      </c>
      <c r="D25" s="395" t="s">
        <v>146</v>
      </c>
      <c r="E25" s="353">
        <f>E13+E22+E19</f>
        <v>5442416</v>
      </c>
      <c r="F25" s="353">
        <f>F13+F22+F19</f>
        <v>5442416</v>
      </c>
      <c r="G25" s="353">
        <f>G13+G22+G19</f>
        <v>57060</v>
      </c>
      <c r="H25" s="353"/>
      <c r="I25" s="353"/>
      <c r="J25" s="353">
        <v>-1669260</v>
      </c>
      <c r="K25" s="353">
        <v>-1669260</v>
      </c>
      <c r="L25" s="353"/>
      <c r="M25" s="353"/>
      <c r="N25" s="353"/>
      <c r="O25" s="353"/>
      <c r="P25" s="353">
        <f>P13+P22+P19</f>
        <v>3773156</v>
      </c>
      <c r="Q25" s="396"/>
    </row>
    <row r="26" spans="1:17" x14ac:dyDescent="0.2">
      <c r="E26" s="397"/>
      <c r="F26" s="398"/>
      <c r="G26" s="399"/>
      <c r="H26" s="400"/>
      <c r="I26" s="398"/>
      <c r="J26" s="400"/>
      <c r="K26" s="400"/>
      <c r="L26" s="400"/>
      <c r="M26" s="398"/>
      <c r="N26" s="398"/>
      <c r="O26" s="400"/>
      <c r="P26" s="397"/>
    </row>
    <row r="27" spans="1:17" x14ac:dyDescent="0.2">
      <c r="E27" s="397"/>
      <c r="F27" s="398"/>
      <c r="G27" s="399"/>
      <c r="H27" s="400"/>
      <c r="I27" s="398"/>
      <c r="J27" s="400"/>
      <c r="K27" s="400"/>
      <c r="L27" s="400"/>
      <c r="M27" s="398"/>
      <c r="N27" s="398"/>
      <c r="O27" s="400"/>
      <c r="P27" s="397"/>
    </row>
    <row r="28" spans="1:17" x14ac:dyDescent="0.2">
      <c r="B28" s="401" t="s">
        <v>208</v>
      </c>
      <c r="E28" s="397"/>
      <c r="I28" s="7" t="s">
        <v>235</v>
      </c>
    </row>
    <row r="31" spans="1:17" x14ac:dyDescent="0.2">
      <c r="E31" s="402"/>
      <c r="J31" s="353"/>
    </row>
  </sheetData>
  <mergeCells count="25">
    <mergeCell ref="A8:A11"/>
    <mergeCell ref="B8:B11"/>
    <mergeCell ref="C8:C11"/>
    <mergeCell ref="D8:D11"/>
    <mergeCell ref="E8:I8"/>
    <mergeCell ref="L2:P2"/>
    <mergeCell ref="A3:P3"/>
    <mergeCell ref="A4:P4"/>
    <mergeCell ref="A5:P5"/>
    <mergeCell ref="D6:N6"/>
    <mergeCell ref="J8:O8"/>
    <mergeCell ref="P8:P11"/>
    <mergeCell ref="E9:E11"/>
    <mergeCell ref="F9:F11"/>
    <mergeCell ref="G9:H9"/>
    <mergeCell ref="I9:I11"/>
    <mergeCell ref="J9:J11"/>
    <mergeCell ref="K9:K11"/>
    <mergeCell ref="L9:L11"/>
    <mergeCell ref="M9:N9"/>
    <mergeCell ref="O9:O11"/>
    <mergeCell ref="G10:G11"/>
    <mergeCell ref="H10:H11"/>
    <mergeCell ref="M10:M11"/>
    <mergeCell ref="N10:N11"/>
  </mergeCells>
  <pageMargins left="0.25" right="0.25" top="0.75" bottom="0.75" header="0.3" footer="0.3"/>
  <pageSetup paperSize="9" scale="6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5</vt:i4>
      </vt:variant>
    </vt:vector>
  </HeadingPairs>
  <TitlesOfParts>
    <vt:vector size="12" baseType="lpstr">
      <vt:lpstr>Дод.1</vt:lpstr>
      <vt:lpstr>Дод.2</vt:lpstr>
      <vt:lpstr>Дод.3</vt:lpstr>
      <vt:lpstr>Дод.4</vt:lpstr>
      <vt:lpstr>Дод.5</vt:lpstr>
      <vt:lpstr>Порівняльна таблиця_Доходи</vt:lpstr>
      <vt:lpstr>Порівняльна таблиця_Видатки</vt:lpstr>
      <vt:lpstr>Дод.1!Область_печати</vt:lpstr>
      <vt:lpstr>Дод.3!Область_печати</vt:lpstr>
      <vt:lpstr>Дод.4!Область_печати</vt:lpstr>
      <vt:lpstr>Дод.5!Область_печати</vt:lpstr>
      <vt:lpstr>'Порівняльна таблиця_Видатки'!Область_печати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Ревенко</dc:creator>
  <cp:lastModifiedBy>user</cp:lastModifiedBy>
  <cp:lastPrinted>2023-05-11T11:45:12Z</cp:lastPrinted>
  <dcterms:created xsi:type="dcterms:W3CDTF">2020-12-23T06:51:23Z</dcterms:created>
  <dcterms:modified xsi:type="dcterms:W3CDTF">2023-05-12T06:21:01Z</dcterms:modified>
</cp:coreProperties>
</file>