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0" windowWidth="18135" windowHeight="12270" activeTab="6"/>
  </bookViews>
  <sheets>
    <sheet name="Дод.1" sheetId="32" r:id="rId1"/>
    <sheet name="Дод.2" sheetId="21" r:id="rId2"/>
    <sheet name="Дод.3" sheetId="27" r:id="rId3"/>
    <sheet name="Дод.4" sheetId="29" r:id="rId4"/>
    <sheet name="Дод.5" sheetId="26" r:id="rId5"/>
    <sheet name="Порівняльна таблиця_Доходи" sheetId="33" r:id="rId6"/>
    <sheet name="Порівняльна таблиця_Видатки" sheetId="31" r:id="rId7"/>
  </sheets>
  <definedNames>
    <definedName name="_xlnm.Print_Area" localSheetId="0">Дод.1!$A$1:$F$90</definedName>
    <definedName name="_xlnm.Print_Area" localSheetId="2">Дод.3!$A$1:$P$83</definedName>
    <definedName name="_xlnm.Print_Area" localSheetId="3">Дод.4!$A$1:$E$54</definedName>
    <definedName name="_xlnm.Print_Area" localSheetId="4">Дод.5!$A$1:$J$73</definedName>
    <definedName name="_xlnm.Print_Area" localSheetId="6">'Порівняльна таблиця_Видатки'!$A$1:$P$42</definedName>
  </definedNames>
  <calcPr calcId="145621"/>
</workbook>
</file>

<file path=xl/calcChain.xml><?xml version="1.0" encoding="utf-8"?>
<calcChain xmlns="http://schemas.openxmlformats.org/spreadsheetml/2006/main">
  <c r="C87" i="32" l="1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O31" i="27" l="1"/>
  <c r="F31" i="27"/>
  <c r="P43" i="27"/>
  <c r="K31" i="27" l="1"/>
  <c r="C18" i="33" l="1"/>
  <c r="C17" i="33" s="1"/>
  <c r="C16" i="33" s="1"/>
  <c r="D18" i="33"/>
  <c r="D17" i="33" s="1"/>
  <c r="D16" i="33" s="1"/>
  <c r="D22" i="33" s="1"/>
  <c r="O33" i="31" l="1"/>
  <c r="K34" i="31"/>
  <c r="K33" i="31" s="1"/>
  <c r="J34" i="31"/>
  <c r="J33" i="31" s="1"/>
  <c r="O19" i="31"/>
  <c r="O18" i="31" s="1"/>
  <c r="P37" i="31"/>
  <c r="E22" i="33" l="1"/>
  <c r="D9" i="33"/>
  <c r="C9" i="33"/>
  <c r="C22" i="33" s="1"/>
  <c r="E39" i="29" l="1"/>
  <c r="K74" i="27"/>
  <c r="E74" i="27"/>
  <c r="F74" i="27"/>
  <c r="F71" i="27" s="1"/>
  <c r="O26" i="31" l="1"/>
  <c r="J26" i="31"/>
  <c r="K26" i="31"/>
  <c r="E19" i="31"/>
  <c r="F19" i="31"/>
  <c r="K19" i="31"/>
  <c r="K18" i="31" s="1"/>
  <c r="F35" i="31" l="1"/>
  <c r="E36" i="31"/>
  <c r="E35" i="31" s="1"/>
  <c r="P36" i="31" l="1"/>
  <c r="P42" i="27"/>
  <c r="J23" i="31" l="1"/>
  <c r="J19" i="31" s="1"/>
  <c r="E18" i="31" l="1"/>
  <c r="F26" i="31"/>
  <c r="E26" i="31"/>
  <c r="E14" i="31"/>
  <c r="F30" i="31"/>
  <c r="E30" i="31"/>
  <c r="E29" i="31" s="1"/>
  <c r="F29" i="31" l="1"/>
  <c r="P29" i="31"/>
  <c r="E19" i="27" l="1"/>
  <c r="P20" i="31"/>
  <c r="J18" i="31"/>
  <c r="F18" i="31"/>
  <c r="P18" i="31" l="1"/>
  <c r="P19" i="31"/>
  <c r="J43" i="26"/>
  <c r="H15" i="26"/>
  <c r="P35" i="31" l="1"/>
  <c r="F34" i="31"/>
  <c r="F33" i="31" s="1"/>
  <c r="E34" i="31"/>
  <c r="P34" i="31" s="1"/>
  <c r="O25" i="31"/>
  <c r="O39" i="31" s="1"/>
  <c r="K25" i="31"/>
  <c r="K39" i="31" s="1"/>
  <c r="J25" i="31"/>
  <c r="F25" i="31"/>
  <c r="P26" i="31"/>
  <c r="E33" i="31" l="1"/>
  <c r="P33" i="31" s="1"/>
  <c r="E25" i="31"/>
  <c r="P25" i="31" s="1"/>
  <c r="O14" i="31"/>
  <c r="K14" i="31"/>
  <c r="J14" i="31"/>
  <c r="J13" i="31" s="1"/>
  <c r="J39" i="31" s="1"/>
  <c r="F22" i="27"/>
  <c r="G19" i="26" l="1"/>
  <c r="J17" i="27"/>
  <c r="J22" i="27"/>
  <c r="E34" i="29" l="1"/>
  <c r="E48" i="29" l="1"/>
  <c r="E47" i="29"/>
  <c r="F14" i="31"/>
  <c r="G36" i="26" l="1"/>
  <c r="G31" i="27"/>
  <c r="G39" i="31" l="1"/>
  <c r="P14" i="31"/>
  <c r="E13" i="31"/>
  <c r="E39" i="31" s="1"/>
  <c r="F13" i="31"/>
  <c r="F39" i="31" s="1"/>
  <c r="P13" i="31" l="1"/>
  <c r="P39" i="31" l="1"/>
  <c r="P41" i="27" l="1"/>
  <c r="E20" i="29" l="1"/>
  <c r="E18" i="29"/>
  <c r="E16" i="29"/>
  <c r="E14" i="29"/>
  <c r="E26" i="29" s="1"/>
  <c r="E27" i="29" l="1"/>
  <c r="H14" i="26" l="1"/>
  <c r="E54" i="27" l="1"/>
  <c r="E33" i="27" l="1"/>
  <c r="E45" i="27"/>
  <c r="J50" i="27"/>
  <c r="E49" i="27" l="1"/>
  <c r="E37" i="27" l="1"/>
  <c r="E34" i="27"/>
  <c r="E32" i="27"/>
  <c r="E31" i="27" l="1"/>
  <c r="E72" i="27"/>
  <c r="J63" i="27"/>
  <c r="E22" i="27"/>
  <c r="E21" i="27"/>
  <c r="H67" i="26" l="1"/>
  <c r="I67" i="26"/>
  <c r="P77" i="27" l="1"/>
  <c r="P56" i="27" l="1"/>
  <c r="P76" i="27" l="1"/>
  <c r="E71" i="27"/>
  <c r="E70" i="27" s="1"/>
  <c r="P73" i="27"/>
  <c r="P72" i="27"/>
  <c r="O71" i="27"/>
  <c r="O70" i="27" s="1"/>
  <c r="N71" i="27"/>
  <c r="M71" i="27"/>
  <c r="L71" i="27"/>
  <c r="K71" i="27"/>
  <c r="K70" i="27" s="1"/>
  <c r="J71" i="27"/>
  <c r="J70" i="27" s="1"/>
  <c r="I71" i="27"/>
  <c r="H71" i="27"/>
  <c r="H70" i="27" s="1"/>
  <c r="G71" i="27"/>
  <c r="G70" i="27" s="1"/>
  <c r="F70" i="27"/>
  <c r="I70" i="27"/>
  <c r="J69" i="27"/>
  <c r="P69" i="27" s="1"/>
  <c r="O68" i="27"/>
  <c r="O60" i="27" s="1"/>
  <c r="O59" i="27" s="1"/>
  <c r="J68" i="27"/>
  <c r="P68" i="27" s="1"/>
  <c r="P66" i="27"/>
  <c r="E65" i="27"/>
  <c r="P65" i="27" s="1"/>
  <c r="P64" i="27"/>
  <c r="E63" i="27"/>
  <c r="J62" i="27"/>
  <c r="E62" i="27"/>
  <c r="E61" i="27"/>
  <c r="N60" i="27"/>
  <c r="M60" i="27"/>
  <c r="L60" i="27"/>
  <c r="L59" i="27" s="1"/>
  <c r="K60" i="27"/>
  <c r="K59" i="27" s="1"/>
  <c r="I60" i="27"/>
  <c r="I59" i="27" s="1"/>
  <c r="I80" i="27" s="1"/>
  <c r="H60" i="27"/>
  <c r="G60" i="27"/>
  <c r="G59" i="27" s="1"/>
  <c r="F60" i="27"/>
  <c r="F59" i="27" s="1"/>
  <c r="E58" i="27"/>
  <c r="P58" i="27" s="1"/>
  <c r="E57" i="27"/>
  <c r="P57" i="27" s="1"/>
  <c r="E55" i="27"/>
  <c r="P55" i="27" s="1"/>
  <c r="J54" i="27"/>
  <c r="P54" i="27" s="1"/>
  <c r="E53" i="27"/>
  <c r="P53" i="27" s="1"/>
  <c r="E52" i="27"/>
  <c r="P52" i="27" s="1"/>
  <c r="E51" i="27"/>
  <c r="P51" i="27" s="1"/>
  <c r="E50" i="27"/>
  <c r="P50" i="27" s="1"/>
  <c r="P49" i="27"/>
  <c r="O48" i="27"/>
  <c r="O47" i="27" s="1"/>
  <c r="N48" i="27"/>
  <c r="M48" i="27"/>
  <c r="L48" i="27"/>
  <c r="K48" i="27"/>
  <c r="K47" i="27" s="1"/>
  <c r="I48" i="27"/>
  <c r="H48" i="27"/>
  <c r="H47" i="27" s="1"/>
  <c r="G48" i="27"/>
  <c r="G47" i="27" s="1"/>
  <c r="F48" i="27"/>
  <c r="F47" i="27" s="1"/>
  <c r="P45" i="27"/>
  <c r="P44" i="27"/>
  <c r="P40" i="27"/>
  <c r="P39" i="27"/>
  <c r="P38" i="27"/>
  <c r="P37" i="27"/>
  <c r="P36" i="27"/>
  <c r="P35" i="27"/>
  <c r="J34" i="27"/>
  <c r="J31" i="27" s="1"/>
  <c r="P33" i="27"/>
  <c r="P32" i="27"/>
  <c r="O30" i="27"/>
  <c r="L31" i="27"/>
  <c r="L30" i="27" s="1"/>
  <c r="K30" i="27"/>
  <c r="H31" i="27"/>
  <c r="H30" i="27" s="1"/>
  <c r="G30" i="27"/>
  <c r="F30" i="27"/>
  <c r="E30" i="27"/>
  <c r="P29" i="27"/>
  <c r="P28" i="27"/>
  <c r="P27" i="27"/>
  <c r="P26" i="27"/>
  <c r="F25" i="27"/>
  <c r="F17" i="27" s="1"/>
  <c r="E25" i="27"/>
  <c r="P25" i="27" s="1"/>
  <c r="P24" i="27"/>
  <c r="P23" i="27"/>
  <c r="P22" i="27"/>
  <c r="P21" i="27"/>
  <c r="P20" i="27"/>
  <c r="P18" i="27"/>
  <c r="O17" i="27"/>
  <c r="O16" i="27" s="1"/>
  <c r="N17" i="27"/>
  <c r="M17" i="27"/>
  <c r="L17" i="27"/>
  <c r="L16" i="27" s="1"/>
  <c r="K17" i="27"/>
  <c r="K16" i="27" s="1"/>
  <c r="J16" i="27"/>
  <c r="I17" i="27"/>
  <c r="H17" i="27"/>
  <c r="H16" i="27" s="1"/>
  <c r="G17" i="27"/>
  <c r="G16" i="27" s="1"/>
  <c r="G69" i="26"/>
  <c r="G68" i="26"/>
  <c r="I66" i="26"/>
  <c r="H66" i="26"/>
  <c r="J66" i="26"/>
  <c r="G65" i="26"/>
  <c r="G64" i="26"/>
  <c r="G63" i="26"/>
  <c r="G62" i="26"/>
  <c r="G61" i="26"/>
  <c r="G60" i="26"/>
  <c r="G59" i="26"/>
  <c r="G58" i="26"/>
  <c r="J57" i="26"/>
  <c r="J56" i="26" s="1"/>
  <c r="I57" i="26"/>
  <c r="I56" i="26" s="1"/>
  <c r="H57" i="26"/>
  <c r="H56" i="26" s="1"/>
  <c r="G55" i="26"/>
  <c r="G54" i="26"/>
  <c r="G53" i="26"/>
  <c r="G52" i="26"/>
  <c r="G51" i="26"/>
  <c r="G50" i="26"/>
  <c r="G49" i="26"/>
  <c r="G48" i="26"/>
  <c r="G47" i="26"/>
  <c r="G46" i="26"/>
  <c r="G45" i="26"/>
  <c r="G44" i="26"/>
  <c r="I43" i="26"/>
  <c r="I42" i="26" s="1"/>
  <c r="H43" i="26"/>
  <c r="J42" i="26"/>
  <c r="G41" i="26"/>
  <c r="G40" i="26"/>
  <c r="G39" i="26"/>
  <c r="G35" i="26"/>
  <c r="G34" i="26"/>
  <c r="G33" i="26"/>
  <c r="G32" i="26"/>
  <c r="G31" i="26"/>
  <c r="G30" i="26"/>
  <c r="G29" i="26"/>
  <c r="G28" i="26"/>
  <c r="J27" i="26"/>
  <c r="I27" i="26"/>
  <c r="H27" i="26"/>
  <c r="G25" i="26"/>
  <c r="G24" i="26"/>
  <c r="G23" i="26"/>
  <c r="G22" i="26"/>
  <c r="G21" i="26"/>
  <c r="G20" i="26"/>
  <c r="G18" i="26"/>
  <c r="G17" i="26"/>
  <c r="G16" i="26"/>
  <c r="J15" i="26"/>
  <c r="J14" i="26"/>
  <c r="I14" i="26"/>
  <c r="K80" i="27" l="1"/>
  <c r="G67" i="26"/>
  <c r="E17" i="27"/>
  <c r="E16" i="27" s="1"/>
  <c r="P34" i="27"/>
  <c r="J30" i="27"/>
  <c r="P30" i="27" s="1"/>
  <c r="P61" i="27"/>
  <c r="E60" i="27"/>
  <c r="E59" i="27" s="1"/>
  <c r="G80" i="27"/>
  <c r="F16" i="27"/>
  <c r="G43" i="26"/>
  <c r="G42" i="26" s="1"/>
  <c r="G27" i="26"/>
  <c r="G26" i="26" s="1"/>
  <c r="H26" i="26"/>
  <c r="P70" i="27"/>
  <c r="G66" i="26"/>
  <c r="E48" i="27"/>
  <c r="E47" i="27" s="1"/>
  <c r="G15" i="26"/>
  <c r="I70" i="26"/>
  <c r="J48" i="27"/>
  <c r="J47" i="27" s="1"/>
  <c r="P62" i="27"/>
  <c r="P63" i="27"/>
  <c r="P74" i="27"/>
  <c r="L80" i="27"/>
  <c r="J70" i="26"/>
  <c r="H42" i="26"/>
  <c r="O80" i="27"/>
  <c r="J60" i="27"/>
  <c r="J59" i="27" s="1"/>
  <c r="G57" i="26"/>
  <c r="G56" i="26" s="1"/>
  <c r="H70" i="26"/>
  <c r="H80" i="27"/>
  <c r="F80" i="27"/>
  <c r="P71" i="27"/>
  <c r="P19" i="27"/>
  <c r="G14" i="26"/>
  <c r="E80" i="27" l="1"/>
  <c r="P47" i="27"/>
  <c r="P48" i="27"/>
  <c r="P59" i="27"/>
  <c r="P17" i="27"/>
  <c r="G70" i="26"/>
  <c r="P60" i="27"/>
  <c r="J80" i="27"/>
  <c r="P16" i="27"/>
  <c r="P31" i="27"/>
  <c r="P80" i="27" l="1"/>
</calcChain>
</file>

<file path=xl/sharedStrings.xml><?xml version="1.0" encoding="utf-8"?>
<sst xmlns="http://schemas.openxmlformats.org/spreadsheetml/2006/main" count="816" uniqueCount="378">
  <si>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</si>
  <si>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</si>
  <si>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</si>
  <si>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</si>
  <si>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</si>
  <si>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</si>
  <si>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</si>
  <si>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</si>
  <si>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</si>
  <si>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</si>
  <si>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</si>
  <si>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</si>
  <si>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</si>
  <si>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</si>
  <si>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</si>
  <si>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</si>
  <si>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</si>
  <si>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</si>
  <si>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</si>
  <si>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</si>
  <si>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</si>
  <si>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</si>
  <si>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</si>
  <si>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</si>
  <si>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</si>
  <si>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</si>
  <si>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</si>
  <si>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</si>
  <si>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</si>
  <si>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</si>
  <si>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</si>
  <si>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</si>
  <si>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</si>
  <si>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</si>
  <si>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</si>
  <si>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</si>
  <si>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</si>
  <si>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</si>
  <si>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</si>
  <si>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</si>
  <si>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</si>
  <si>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</si>
  <si>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</si>
  <si>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</si>
  <si>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</si>
  <si>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</si>
  <si>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</si>
  <si>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</si>
  <si>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</si>
  <si>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</si>
  <si>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</si>
  <si>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</si>
  <si>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</si>
  <si>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</si>
  <si>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</si>
  <si>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</si>
  <si>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</si>
  <si>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</si>
  <si>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</si>
  <si>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</si>
  <si>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</si>
  <si>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</si>
  <si>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</si>
  <si>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</si>
  <si>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</si>
  <si>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</si>
  <si>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</si>
  <si>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</si>
  <si>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</si>
  <si>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</si>
  <si>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</si>
  <si>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</si>
  <si>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</si>
  <si>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</si>
  <si>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</si>
  <si>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</si>
  <si>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</si>
  <si>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</si>
  <si>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</si>
  <si>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</si>
  <si>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</si>
  <si>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</si>
  <si>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</si>
  <si>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</si>
  <si>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</si>
  <si>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</si>
  <si>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</si>
  <si>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</si>
  <si>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</si>
  <si>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</si>
  <si>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</si>
  <si>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</si>
  <si>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</si>
  <si>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</si>
  <si>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</si>
  <si>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</si>
  <si>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</si>
  <si>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</si>
  <si>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</si>
  <si>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</si>
  <si>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</si>
  <si>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</si>
  <si>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</si>
  <si>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</si>
  <si>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</si>
  <si>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</si>
  <si>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</si>
  <si>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</si>
  <si>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</si>
  <si>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</si>
  <si>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</si>
  <si>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</si>
  <si>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</si>
  <si>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</si>
  <si>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</si>
  <si>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</si>
  <si>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</si>
  <si>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</si>
  <si>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</si>
  <si>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</si>
  <si>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</si>
  <si>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</si>
  <si>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</si>
  <si>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</si>
  <si>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</si>
  <si>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</si>
  <si>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</si>
  <si>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</si>
  <si>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</si>
  <si>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</si>
  <si>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</si>
  <si>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</si>
  <si>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</si>
  <si>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</si>
  <si>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</si>
  <si>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</si>
  <si>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</si>
  <si>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</si>
  <si>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</si>
  <si>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</si>
  <si>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</si>
  <si>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</si>
  <si>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</si>
  <si>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</si>
  <si>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</si>
  <si>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</si>
  <si>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</si>
  <si>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</si>
  <si>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</si>
  <si>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</si>
  <si>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</si>
  <si>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</si>
  <si>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</si>
  <si>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</si>
  <si>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</si>
  <si>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</si>
  <si>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</si>
  <si>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</si>
  <si>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</si>
  <si>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</si>
  <si>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</si>
  <si>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</si>
  <si>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</si>
  <si>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</si>
  <si>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</si>
  <si>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</si>
  <si>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</si>
  <si>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</si>
  <si>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</si>
  <si>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</si>
  <si>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</si>
  <si>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</si>
  <si>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</si>
  <si>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</si>
  <si>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</si>
  <si>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</si>
  <si>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</si>
  <si>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</si>
  <si>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</si>
  <si>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</si>
  <si>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</si>
  <si>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</si>
  <si>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</si>
  <si>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</si>
  <si>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</si>
  <si>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</si>
  <si>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</si>
  <si>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</si>
  <si>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</si>
  <si>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</si>
  <si>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</si>
  <si>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</si>
  <si>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</si>
  <si>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</si>
  <si>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</si>
  <si>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 xml:space="preserve">Додаток </t>
  </si>
  <si>
    <t xml:space="preserve">до  рішення сесії  Смолінської селищної територіальної громади  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</si>
  <si>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</si>
  <si>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</si>
  <si>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</si>
  <si>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</si>
  <si>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Новоукраїнському районному територіальгному центру комплектування та соціальної підтримки ( перший відділ)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</si>
  <si>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</si>
  <si>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083210</t>
  </si>
  <si>
    <t>Організація та проведення громадських робіт</t>
  </si>
  <si>
    <t>Інші заходи, повязані з економічною діяльністю</t>
  </si>
  <si>
    <t>Начальник фінансового відділу</t>
  </si>
  <si>
    <t>"Про внесення змін до рішення Смолінської селищної ради від 16.12.2022 р. № 359</t>
  </si>
  <si>
    <t xml:space="preserve"> "Про бюджет Смолінської селищної територіальної громади на 2023 рік""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</si>
  <si>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</si>
  <si>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</si>
  <si>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</si>
  <si>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</si>
  <si>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</si>
  <si>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</si>
  <si>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</si>
  <si>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</si>
  <si>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субвенція військовій частині  А2077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</si>
  <si>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</si>
  <si>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</si>
  <si>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</si>
  <si>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</si>
  <si>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</si>
  <si>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</si>
  <si>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</si>
  <si>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</si>
  <si>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</si>
  <si>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Орган з питань будівництва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</si>
  <si>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</si>
  <si>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</si>
  <si>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</si>
  <si>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</si>
  <si>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</si>
  <si>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Альвіна ДЕМЧЕНКО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</si>
  <si>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</si>
  <si>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</si>
  <si>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</si>
  <si>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</si>
  <si>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</si>
  <si>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Додаток 3</t>
  </si>
  <si>
    <t>Додаток 5</t>
  </si>
  <si>
    <t xml:space="preserve">                                                                                                                                             </t>
  </si>
  <si>
    <t xml:space="preserve">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</si>
  <si>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</si>
  <si>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</si>
  <si>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</si>
  <si>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</si>
  <si>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</si>
  <si>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</si>
  <si>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</si>
  <si>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Бюджет Смолінської селищної територіальної громади</t>
  </si>
  <si>
    <t>41033900</t>
  </si>
  <si>
    <t>Державний бюджет</t>
  </si>
  <si>
    <t>41051000</t>
  </si>
  <si>
    <t>Обласний бюджет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</si>
  <si>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</si>
  <si>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</si>
  <si>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</si>
  <si>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</si>
  <si>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</si>
  <si>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</si>
  <si>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</si>
  <si>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</si>
  <si>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</si>
  <si>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Субвеція з місцевого бюджету державному бюджету на виконання програм соціально - економічного розвитку регіонів, в т.ч.:</t>
  </si>
  <si>
    <t>субвенція Новоукраїнському районному територіальному центру комплектування та соціальної підтримки ( перший відділ)</t>
  </si>
  <si>
    <t>3719770</t>
  </si>
  <si>
    <t>Додаток 4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</si>
  <si>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</si>
  <si>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</si>
  <si>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</si>
  <si>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</si>
  <si>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</si>
  <si>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Субвенція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</si>
  <si>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Додаток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</si>
  <si>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</si>
  <si>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</si>
  <si>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</si>
  <si>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Додаток 1</t>
  </si>
  <si>
    <t>ДОХОДИ_x000D_
місцевого бюджету на 2023 рік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</si>
  <si>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</si>
  <si>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</si>
  <si>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</si>
  <si>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</si>
  <si>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</si>
  <si>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</si>
  <si>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</si>
  <si>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</si>
  <si>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</si>
  <si>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</si>
  <si>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</si>
  <si>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</si>
  <si>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</si>
  <si>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Єдиний податок 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</si>
  <si>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</si>
  <si>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</si>
  <si>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</si>
  <si>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</si>
  <si>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</si>
  <si>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</si>
  <si>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</si>
  <si>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</si>
  <si>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</si>
  <si>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</si>
  <si>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</si>
  <si>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Субвенції з місцевих бюджетів іншим місцевим бюджетам</t>
  </si>
  <si>
    <t>Разом доходів</t>
  </si>
  <si>
    <t>до рішення сесії Смолінської селищної ради від 02.06.2023 року № 438</t>
  </si>
  <si>
    <t>до рішення Смолінської селищної ради від 02.06.2023 року № 438</t>
  </si>
  <si>
    <t>до рішення  сесії Смолінської селищної ради  від 02.06.2023 № 438</t>
  </si>
  <si>
    <t>до рішення сесії Смолінської селищної ради  від 02.06.2023 року № 438</t>
  </si>
  <si>
    <t>0611252</t>
  </si>
  <si>
    <t>Виконання заходів щодо придбання шкільних автобусів за рахунок субвенції з державного бюджету місцевим бюджетам</t>
  </si>
  <si>
    <t>субвенція до обласного бюджету для ОКВП Дніпро - Кіровоград  надання фінансової підтримки    1390,0 тис.грн</t>
  </si>
  <si>
    <t>субвенція до обласного бюджету для ОКВП Дніпро - Кіровоград   на відновлювальні роботи каналізаційного колектора по вул. Казакова 7    210,00 тис.грн</t>
  </si>
  <si>
    <t>субвенція до бюджету Маловисківської територіальної громади</t>
  </si>
  <si>
    <t>субвенція до бюджету Добровеличківської  міської територіальної громади</t>
  </si>
  <si>
    <t xml:space="preserve">         _x000D_Порівняльна таблиця до  рішення сесії  Смолінської селищної ради  </t>
  </si>
  <si>
    <t xml:space="preserve">"Про внесення змін до рішення Смолінської селищної ради від 16.12.2022 р. № 359 </t>
  </si>
  <si>
    <t xml:space="preserve"> "Про бюджет Смолінської  селищної територіальної громади на 2023 рік"</t>
  </si>
  <si>
    <t xml:space="preserve">                                                                                                   (код бюджету)</t>
  </si>
  <si>
    <t>субвенція до обласного бюджету для ОКВП Дніпро - Кіровоград надання фінансової підтримки    1390,0 тис.грн</t>
  </si>
  <si>
    <t>Субвенція з місцевого бюджету на придбання шкільних автобусів за рахунок відповідної субвенції з державного бюджету ї</t>
  </si>
  <si>
    <t>субвенція до обласного бюджету для ОКВП Дніпро - Кіровоград   надання фінансової підтримки    1390,0 тис.грн</t>
  </si>
  <si>
    <t>Субвенція до бюджету Добровеличківської  міської територіальної громади (відшкодування комунальних послугКНП"Добровеличківська лікарня")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</si>
  <si>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 49,0 тис.грн.; проведення гемодіалізу ( медикаменти50,0 тис.грн).; відшкодування комунальних послуг 100,0 тис.грн та придбання медикаментів 50,0 тис.грн.)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</si>
  <si>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</si>
  <si>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</si>
  <si>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</si>
  <si>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</si>
  <si>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</si>
  <si>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</si>
  <si>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</si>
  <si>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</si>
  <si>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</si>
  <si>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</si>
  <si>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</si>
  <si>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</si>
  <si>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</si>
  <si>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</si>
  <si>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</si>
  <si>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</si>
  <si>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</si>
  <si>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</si>
  <si>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</si>
  <si>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</si>
  <si>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</si>
  <si>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</si>
  <si>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</si>
  <si>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</si>
  <si>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</si>
  <si>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</si>
  <si>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</si>
  <si>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</si>
  <si>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</si>
  <si>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</si>
  <si>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</si>
  <si>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</si>
  <si>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</si>
  <si>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</si>
  <si>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</si>
  <si>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</si>
  <si>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</si>
  <si>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</si>
  <si>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</si>
  <si>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</si>
  <si>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</si>
  <si>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</si>
  <si>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</si>
  <si>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</si>
  <si>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</si>
  <si>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</si>
  <si>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</si>
  <si>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</si>
  <si>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</si>
  <si>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</si>
  <si>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придбання шкільних автобусів за рахунок відповідної субвенції з державного бюджету</t>
  </si>
  <si>
    <t>Інші субвенції з місцевого бюджету, в.т.ч: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</si>
</sst>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5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3"/>
      <name val="Times New Roman"/>
      <family val="2"/>
      <charset val="204"/>
    </font>
    <font>
      <sz val="9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1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528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44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0" fillId="0" borderId="2" xfId="0" applyFont="1" applyBorder="1"/>
    <xf numFmtId="0" fontId="30" fillId="2" borderId="2" xfId="0" applyFont="1" applyFill="1" applyBorder="1"/>
    <xf numFmtId="4" fontId="31" fillId="2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0" fillId="0" borderId="2" xfId="103" quotePrefix="1" applyFont="1" applyBorder="1" applyAlignment="1">
      <alignment vertical="center" wrapText="1"/>
    </xf>
    <xf numFmtId="4" fontId="30" fillId="0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0" fontId="31" fillId="0" borderId="0" xfId="0" applyFont="1" applyFill="1" applyBorder="1" applyAlignment="1">
      <alignment vertical="center" wrapText="1"/>
    </xf>
    <xf numFmtId="2" fontId="0" fillId="0" borderId="0" xfId="0" applyNumberFormat="1"/>
    <xf numFmtId="4" fontId="32" fillId="4" borderId="2" xfId="0" applyNumberFormat="1" applyFont="1" applyFill="1" applyBorder="1" applyAlignment="1">
      <alignment vertical="center" wrapText="1"/>
    </xf>
    <xf numFmtId="1" fontId="30" fillId="0" borderId="2" xfId="0" quotePrefix="1" applyNumberFormat="1" applyFont="1" applyBorder="1" applyAlignment="1">
      <alignment horizontal="center" vertical="center" wrapText="1"/>
    </xf>
    <xf numFmtId="4" fontId="41" fillId="2" borderId="2" xfId="0" applyNumberFormat="1" applyFont="1" applyFill="1" applyBorder="1" applyAlignment="1">
      <alignment horizontal="right" vertical="center" wrapText="1"/>
    </xf>
    <xf numFmtId="0" fontId="42" fillId="0" borderId="2" xfId="0" applyFont="1" applyBorder="1" applyAlignment="1">
      <alignment vertical="center" wrapText="1"/>
    </xf>
    <xf numFmtId="4" fontId="42" fillId="2" borderId="2" xfId="0" applyNumberFormat="1" applyFont="1" applyFill="1" applyBorder="1" applyAlignment="1">
      <alignment horizontal="right" vertical="center" wrapText="1"/>
    </xf>
    <xf numFmtId="4" fontId="42" fillId="0" borderId="2" xfId="0" applyNumberFormat="1" applyFont="1" applyFill="1" applyBorder="1" applyAlignment="1">
      <alignment horizontal="right" vertical="center"/>
    </xf>
    <xf numFmtId="4" fontId="42" fillId="0" borderId="2" xfId="0" applyNumberFormat="1" applyFont="1" applyBorder="1" applyAlignment="1">
      <alignment horizontal="right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Fill="1" applyBorder="1" applyAlignment="1">
      <alignment vertical="center" wrapText="1"/>
    </xf>
    <xf numFmtId="0" fontId="42" fillId="0" borderId="2" xfId="0" applyFont="1" applyFill="1" applyBorder="1" applyAlignment="1">
      <alignment horizontal="left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4" fontId="30" fillId="0" borderId="0" xfId="0" applyNumberFormat="1" applyFont="1"/>
    <xf numFmtId="4" fontId="31" fillId="5" borderId="2" xfId="0" applyNumberFormat="1" applyFont="1" applyFill="1" applyBorder="1" applyAlignment="1">
      <alignment horizontal="right" vertical="center" wrapText="1"/>
    </xf>
    <xf numFmtId="0" fontId="42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quotePrefix="1" applyFont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6" fillId="0" borderId="2" xfId="0" applyFont="1" applyFill="1" applyBorder="1" applyAlignment="1">
      <alignment vertical="center" wrapText="1"/>
    </xf>
    <xf numFmtId="0" fontId="31" fillId="0" borderId="0" xfId="0" applyFont="1" applyAlignment="1">
      <alignment horizontal="center"/>
    </xf>
    <xf numFmtId="0" fontId="12" fillId="0" borderId="0" xfId="143"/>
    <xf numFmtId="0" fontId="12" fillId="0" borderId="0" xfId="143" applyFont="1" applyAlignment="1">
      <alignment horizontal="left" wrapText="1"/>
    </xf>
    <xf numFmtId="0" fontId="12" fillId="0" borderId="0" xfId="143" applyAlignment="1">
      <alignment horizontal="left" wrapText="1"/>
    </xf>
    <xf numFmtId="0" fontId="31" fillId="0" borderId="2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0" fontId="12" fillId="0" borderId="2" xfId="144" quotePrefix="1" applyFont="1" applyBorder="1" applyAlignment="1">
      <alignment horizontal="center" vertical="center" wrapText="1"/>
    </xf>
    <xf numFmtId="4" fontId="40" fillId="0" borderId="2" xfId="144" quotePrefix="1" applyNumberFormat="1" applyFont="1" applyBorder="1" applyAlignment="1">
      <alignment horizontal="center" vertical="center" wrapText="1"/>
    </xf>
    <xf numFmtId="4" fontId="40" fillId="0" borderId="2" xfId="144" quotePrefix="1" applyNumberFormat="1" applyFont="1" applyBorder="1" applyAlignment="1">
      <alignment vertical="center" wrapText="1"/>
    </xf>
    <xf numFmtId="4" fontId="40" fillId="0" borderId="2" xfId="144" applyNumberFormat="1" applyFont="1" applyBorder="1" applyAlignment="1">
      <alignment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quotePrefix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right" vertical="center"/>
    </xf>
    <xf numFmtId="4" fontId="12" fillId="0" borderId="2" xfId="144" applyNumberFormat="1" applyFill="1" applyBorder="1" applyAlignment="1">
      <alignment vertical="center" wrapText="1"/>
    </xf>
    <xf numFmtId="4" fontId="12" fillId="0" borderId="2" xfId="143" quotePrefix="1" applyNumberFormat="1" applyFont="1" applyBorder="1" applyAlignment="1">
      <alignment vertical="center" wrapText="1"/>
    </xf>
    <xf numFmtId="0" fontId="12" fillId="0" borderId="2" xfId="145" quotePrefix="1" applyBorder="1" applyAlignment="1">
      <alignment horizontal="center" vertical="center" wrapText="1"/>
    </xf>
    <xf numFmtId="4" fontId="12" fillId="0" borderId="2" xfId="145" quotePrefix="1" applyNumberFormat="1" applyBorder="1" applyAlignment="1">
      <alignment horizontal="center" vertical="center" wrapText="1"/>
    </xf>
    <xf numFmtId="4" fontId="12" fillId="0" borderId="2" xfId="145" quotePrefix="1" applyNumberFormat="1" applyBorder="1" applyAlignment="1">
      <alignment vertical="center" wrapText="1"/>
    </xf>
    <xf numFmtId="4" fontId="12" fillId="0" borderId="2" xfId="145" applyNumberFormat="1" applyBorder="1" applyAlignment="1">
      <alignment vertical="center" wrapText="1"/>
    </xf>
    <xf numFmtId="0" fontId="41" fillId="0" borderId="2" xfId="143" quotePrefix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2" xfId="0" quotePrefix="1" applyFont="1" applyFill="1" applyBorder="1" applyAlignment="1">
      <alignment horizontal="center" vertical="center" wrapText="1"/>
    </xf>
    <xf numFmtId="4" fontId="41" fillId="0" borderId="2" xfId="143" quotePrefix="1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 wrapText="1"/>
    </xf>
    <xf numFmtId="4" fontId="41" fillId="0" borderId="2" xfId="143" applyNumberFormat="1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0" fontId="42" fillId="0" borderId="2" xfId="143" quotePrefix="1" applyFont="1" applyBorder="1" applyAlignment="1">
      <alignment horizontal="center" vertical="center" wrapText="1"/>
    </xf>
    <xf numFmtId="4" fontId="42" fillId="0" borderId="2" xfId="143" quotePrefix="1" applyNumberFormat="1" applyFont="1" applyBorder="1" applyAlignment="1">
      <alignment horizontal="center" vertical="center" wrapText="1"/>
    </xf>
    <xf numFmtId="4" fontId="42" fillId="0" borderId="2" xfId="143" quotePrefix="1" applyNumberFormat="1" applyFont="1" applyBorder="1" applyAlignment="1">
      <alignment vertical="center" wrapText="1"/>
    </xf>
    <xf numFmtId="4" fontId="42" fillId="0" borderId="2" xfId="143" applyNumberFormat="1" applyFont="1" applyFill="1" applyBorder="1" applyAlignment="1">
      <alignment vertical="center" wrapText="1"/>
    </xf>
    <xf numFmtId="4" fontId="42" fillId="0" borderId="2" xfId="144" applyNumberFormat="1" applyFont="1" applyFill="1" applyBorder="1" applyAlignment="1">
      <alignment vertical="center" wrapText="1"/>
    </xf>
    <xf numFmtId="4" fontId="42" fillId="0" borderId="2" xfId="144" applyNumberFormat="1" applyFont="1" applyBorder="1" applyAlignment="1">
      <alignment vertical="center" wrapText="1"/>
    </xf>
    <xf numFmtId="4" fontId="42" fillId="0" borderId="2" xfId="143" applyNumberFormat="1" applyFont="1" applyBorder="1" applyAlignment="1">
      <alignment vertical="center" wrapText="1"/>
    </xf>
    <xf numFmtId="0" fontId="42" fillId="0" borderId="2" xfId="146" quotePrefix="1" applyFont="1" applyFill="1" applyBorder="1" applyAlignment="1">
      <alignment horizontal="center" vertical="center" wrapText="1"/>
    </xf>
    <xf numFmtId="0" fontId="12" fillId="0" borderId="2" xfId="146" quotePrefix="1" applyNumberFormat="1" applyFill="1" applyBorder="1" applyAlignment="1">
      <alignment horizontal="center" vertical="center" wrapText="1"/>
    </xf>
    <xf numFmtId="4" fontId="42" fillId="0" borderId="2" xfId="146" quotePrefix="1" applyNumberFormat="1" applyFont="1" applyFill="1" applyBorder="1" applyAlignment="1">
      <alignment vertical="center" wrapText="1"/>
    </xf>
    <xf numFmtId="4" fontId="40" fillId="0" borderId="2" xfId="146" applyNumberFormat="1" applyFont="1" applyFill="1" applyBorder="1" applyAlignment="1">
      <alignment vertical="center" wrapText="1"/>
    </xf>
    <xf numFmtId="4" fontId="41" fillId="0" borderId="2" xfId="143" quotePrefix="1" applyNumberFormat="1" applyFont="1" applyFill="1" applyBorder="1" applyAlignment="1">
      <alignment horizontal="center" vertical="center" wrapText="1"/>
    </xf>
    <xf numFmtId="0" fontId="40" fillId="0" borderId="2" xfId="145" quotePrefix="1" applyFont="1" applyBorder="1" applyAlignment="1">
      <alignment horizontal="center" vertical="center" wrapText="1"/>
    </xf>
    <xf numFmtId="4" fontId="42" fillId="0" borderId="2" xfId="145" quotePrefix="1" applyNumberFormat="1" applyFont="1" applyBorder="1" applyAlignment="1">
      <alignment horizontal="center" vertical="center" wrapText="1"/>
    </xf>
    <xf numFmtId="4" fontId="40" fillId="0" borderId="2" xfId="145" quotePrefix="1" applyNumberFormat="1" applyFont="1" applyBorder="1" applyAlignment="1">
      <alignment vertical="center" wrapText="1"/>
    </xf>
    <xf numFmtId="4" fontId="40" fillId="0" borderId="2" xfId="145" applyNumberFormat="1" applyFont="1" applyBorder="1" applyAlignment="1">
      <alignment vertical="center" wrapText="1"/>
    </xf>
    <xf numFmtId="4" fontId="12" fillId="0" borderId="2" xfId="143" quotePrefix="1" applyNumberFormat="1" applyBorder="1" applyAlignment="1">
      <alignment vertical="center" wrapText="1"/>
    </xf>
    <xf numFmtId="4" fontId="12" fillId="0" borderId="2" xfId="144" applyNumberFormat="1" applyBorder="1" applyAlignment="1">
      <alignment vertical="center" wrapText="1"/>
    </xf>
    <xf numFmtId="0" fontId="12" fillId="0" borderId="0" xfId="145"/>
    <xf numFmtId="0" fontId="12" fillId="0" borderId="0" xfId="145" applyFont="1"/>
    <xf numFmtId="0" fontId="12" fillId="0" borderId="0" xfId="148"/>
    <xf numFmtId="0" fontId="30" fillId="0" borderId="0" xfId="148" quotePrefix="1" applyFont="1" applyBorder="1" applyAlignment="1">
      <alignment horizontal="center"/>
    </xf>
    <xf numFmtId="0" fontId="12" fillId="0" borderId="0" xfId="148" applyAlignment="1">
      <alignment horizontal="center"/>
    </xf>
    <xf numFmtId="0" fontId="12" fillId="0" borderId="0" xfId="145" applyAlignment="1">
      <alignment horizontal="center"/>
    </xf>
    <xf numFmtId="0" fontId="31" fillId="0" borderId="0" xfId="145" applyFont="1" applyAlignment="1"/>
    <xf numFmtId="0" fontId="31" fillId="0" borderId="0" xfId="145" applyFont="1"/>
    <xf numFmtId="0" fontId="12" fillId="0" borderId="0" xfId="145" applyAlignment="1">
      <alignment horizontal="right"/>
    </xf>
    <xf numFmtId="0" fontId="12" fillId="0" borderId="2" xfId="145" applyBorder="1" applyAlignment="1">
      <alignment horizontal="center" vertical="center" wrapText="1"/>
    </xf>
    <xf numFmtId="0" fontId="12" fillId="5" borderId="2" xfId="145" applyFill="1" applyBorder="1" applyAlignment="1">
      <alignment horizontal="center" vertical="center" wrapText="1"/>
    </xf>
    <xf numFmtId="0" fontId="12" fillId="2" borderId="2" xfId="145" applyFill="1" applyBorder="1" applyAlignment="1">
      <alignment horizontal="center" vertical="center" wrapText="1"/>
    </xf>
    <xf numFmtId="0" fontId="31" fillId="0" borderId="2" xfId="145" quotePrefix="1" applyFont="1" applyBorder="1" applyAlignment="1">
      <alignment horizontal="center" vertical="center" wrapText="1"/>
    </xf>
    <xf numFmtId="0" fontId="31" fillId="0" borderId="2" xfId="145" applyFont="1" applyBorder="1" applyAlignment="1">
      <alignment horizontal="center" vertical="center" wrapText="1"/>
    </xf>
    <xf numFmtId="4" fontId="31" fillId="0" borderId="2" xfId="145" applyNumberFormat="1" applyFont="1" applyBorder="1" applyAlignment="1">
      <alignment horizontal="center" vertical="center" wrapText="1"/>
    </xf>
    <xf numFmtId="4" fontId="31" fillId="0" borderId="2" xfId="145" quotePrefix="1" applyNumberFormat="1" applyFont="1" applyBorder="1" applyAlignment="1">
      <alignment vertical="center" wrapText="1"/>
    </xf>
    <xf numFmtId="4" fontId="31" fillId="5" borderId="2" xfId="145" applyNumberFormat="1" applyFont="1" applyFill="1" applyBorder="1" applyAlignment="1">
      <alignment vertical="center" wrapText="1"/>
    </xf>
    <xf numFmtId="4" fontId="31" fillId="0" borderId="2" xfId="145" applyNumberFormat="1" applyFont="1" applyBorder="1" applyAlignment="1">
      <alignment vertical="center" wrapText="1"/>
    </xf>
    <xf numFmtId="4" fontId="31" fillId="2" borderId="2" xfId="145" applyNumberFormat="1" applyFont="1" applyFill="1" applyBorder="1" applyAlignment="1">
      <alignment vertical="center" wrapText="1"/>
    </xf>
    <xf numFmtId="0" fontId="31" fillId="0" borderId="2" xfId="145" quotePrefix="1" applyFont="1" applyFill="1" applyBorder="1" applyAlignment="1">
      <alignment horizontal="center" vertical="center" wrapText="1"/>
    </xf>
    <xf numFmtId="0" fontId="31" fillId="0" borderId="2" xfId="145" applyFont="1" applyFill="1" applyBorder="1" applyAlignment="1">
      <alignment horizontal="center" vertical="center" wrapText="1"/>
    </xf>
    <xf numFmtId="4" fontId="31" fillId="0" borderId="2" xfId="145" applyNumberFormat="1" applyFont="1" applyFill="1" applyBorder="1" applyAlignment="1">
      <alignment horizontal="center" vertical="center" wrapText="1"/>
    </xf>
    <xf numFmtId="4" fontId="31" fillId="0" borderId="2" xfId="145" quotePrefix="1" applyNumberFormat="1" applyFont="1" applyFill="1" applyBorder="1" applyAlignment="1">
      <alignment vertical="center" wrapText="1"/>
    </xf>
    <xf numFmtId="4" fontId="31" fillId="0" borderId="2" xfId="145" applyNumberFormat="1" applyFont="1" applyFill="1" applyBorder="1" applyAlignment="1">
      <alignment vertical="center" wrapText="1"/>
    </xf>
    <xf numFmtId="4" fontId="12" fillId="5" borderId="2" xfId="147" applyNumberFormat="1" applyFill="1" applyBorder="1" applyAlignment="1">
      <alignment vertical="center" wrapText="1"/>
    </xf>
    <xf numFmtId="4" fontId="12" fillId="5" borderId="2" xfId="145" applyNumberFormat="1" applyFill="1" applyBorder="1" applyAlignment="1">
      <alignment vertical="center" wrapText="1"/>
    </xf>
    <xf numFmtId="4" fontId="40" fillId="0" borderId="2" xfId="145" quotePrefix="1" applyNumberFormat="1" applyFont="1" applyBorder="1" applyAlignment="1">
      <alignment horizontal="center" vertical="center" wrapText="1"/>
    </xf>
    <xf numFmtId="4" fontId="40" fillId="5" borderId="2" xfId="145" applyNumberFormat="1" applyFont="1" applyFill="1" applyBorder="1" applyAlignment="1">
      <alignment vertical="center" wrapText="1"/>
    </xf>
    <xf numFmtId="0" fontId="12" fillId="0" borderId="2" xfId="145" quotePrefix="1" applyFont="1" applyBorder="1" applyAlignment="1">
      <alignment horizontal="center" vertical="center" wrapText="1"/>
    </xf>
    <xf numFmtId="4" fontId="12" fillId="0" borderId="0" xfId="145" applyNumberFormat="1" applyFont="1"/>
    <xf numFmtId="0" fontId="12" fillId="0" borderId="2" xfId="149" quotePrefix="1" applyFont="1" applyBorder="1" applyAlignment="1">
      <alignment horizontal="center" vertical="center" wrapText="1"/>
    </xf>
    <xf numFmtId="4" fontId="42" fillId="0" borderId="2" xfId="149" quotePrefix="1" applyNumberFormat="1" applyFont="1" applyBorder="1" applyAlignment="1">
      <alignment horizontal="center" vertical="center" wrapText="1"/>
    </xf>
    <xf numFmtId="4" fontId="30" fillId="5" borderId="2" xfId="149" applyNumberFormat="1" applyFont="1" applyFill="1" applyBorder="1" applyAlignment="1">
      <alignment vertical="center" wrapText="1"/>
    </xf>
    <xf numFmtId="4" fontId="30" fillId="0" borderId="2" xfId="149" applyNumberFormat="1" applyFont="1" applyBorder="1" applyAlignment="1">
      <alignment vertical="center" wrapText="1"/>
    </xf>
    <xf numFmtId="4" fontId="31" fillId="0" borderId="2" xfId="149" applyNumberFormat="1" applyFont="1" applyBorder="1" applyAlignment="1">
      <alignment vertical="center" wrapText="1"/>
    </xf>
    <xf numFmtId="0" fontId="12" fillId="0" borderId="0" xfId="149"/>
    <xf numFmtId="0" fontId="40" fillId="0" borderId="2" xfId="149" quotePrefix="1" applyFont="1" applyBorder="1" applyAlignment="1">
      <alignment horizontal="center" vertical="center" wrapText="1"/>
    </xf>
    <xf numFmtId="4" fontId="40" fillId="0" borderId="2" xfId="149" quotePrefix="1" applyNumberFormat="1" applyFont="1" applyBorder="1" applyAlignment="1">
      <alignment horizontal="center" vertical="center" wrapText="1"/>
    </xf>
    <xf numFmtId="4" fontId="12" fillId="0" borderId="2" xfId="148" quotePrefix="1" applyNumberFormat="1" applyFont="1" applyBorder="1" applyAlignment="1">
      <alignment vertical="center" wrapText="1"/>
    </xf>
    <xf numFmtId="4" fontId="12" fillId="5" borderId="2" xfId="145" applyNumberFormat="1" applyFont="1" applyFill="1" applyBorder="1" applyAlignment="1">
      <alignment vertical="center" wrapText="1"/>
    </xf>
    <xf numFmtId="4" fontId="12" fillId="0" borderId="2" xfId="145" quotePrefix="1" applyNumberFormat="1" applyFont="1" applyBorder="1" applyAlignment="1">
      <alignment vertical="center" wrapText="1"/>
    </xf>
    <xf numFmtId="0" fontId="31" fillId="0" borderId="2" xfId="0" quotePrefix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center" vertical="center" wrapText="1"/>
    </xf>
    <xf numFmtId="4" fontId="31" fillId="0" borderId="2" xfId="0" quotePrefix="1" applyNumberFormat="1" applyFont="1" applyBorder="1" applyAlignment="1">
      <alignment vertical="center" wrapText="1"/>
    </xf>
    <xf numFmtId="4" fontId="31" fillId="5" borderId="2" xfId="0" applyNumberFormat="1" applyFont="1" applyFill="1" applyBorder="1" applyAlignment="1">
      <alignment vertical="center" wrapText="1"/>
    </xf>
    <xf numFmtId="4" fontId="31" fillId="0" borderId="2" xfId="0" applyNumberFormat="1" applyFont="1" applyBorder="1" applyAlignment="1">
      <alignment vertical="center" wrapText="1"/>
    </xf>
    <xf numFmtId="0" fontId="41" fillId="0" borderId="2" xfId="145" quotePrefix="1" applyFont="1" applyFill="1" applyBorder="1" applyAlignment="1">
      <alignment horizontal="center" vertical="center" wrapText="1"/>
    </xf>
    <xf numFmtId="4" fontId="41" fillId="0" borderId="2" xfId="145" quotePrefix="1" applyNumberFormat="1" applyFont="1" applyFill="1" applyBorder="1" applyAlignment="1">
      <alignment horizontal="center" vertical="center" wrapText="1"/>
    </xf>
    <xf numFmtId="4" fontId="41" fillId="0" borderId="2" xfId="145" quotePrefix="1" applyNumberFormat="1" applyFont="1" applyFill="1" applyBorder="1" applyAlignment="1">
      <alignment vertical="center" wrapText="1"/>
    </xf>
    <xf numFmtId="4" fontId="41" fillId="5" borderId="2" xfId="147" applyNumberFormat="1" applyFont="1" applyFill="1" applyBorder="1" applyAlignment="1">
      <alignment vertical="center" wrapText="1"/>
    </xf>
    <xf numFmtId="4" fontId="41" fillId="0" borderId="2" xfId="147" applyNumberFormat="1" applyFont="1" applyFill="1" applyBorder="1" applyAlignment="1">
      <alignment vertical="center" wrapText="1"/>
    </xf>
    <xf numFmtId="4" fontId="41" fillId="5" borderId="2" xfId="145" applyNumberFormat="1" applyFont="1" applyFill="1" applyBorder="1" applyAlignment="1">
      <alignment vertical="center" wrapText="1"/>
    </xf>
    <xf numFmtId="4" fontId="12" fillId="0" borderId="0" xfId="145" applyNumberFormat="1"/>
    <xf numFmtId="0" fontId="12" fillId="0" borderId="0" xfId="145" applyAlignment="1">
      <alignment wrapText="1"/>
    </xf>
    <xf numFmtId="0" fontId="42" fillId="0" borderId="2" xfId="148" quotePrefix="1" applyFont="1" applyBorder="1" applyAlignment="1">
      <alignment horizontal="center" vertical="center" wrapText="1"/>
    </xf>
    <xf numFmtId="0" fontId="42" fillId="0" borderId="2" xfId="148" quotePrefix="1" applyNumberFormat="1" applyFont="1" applyBorder="1" applyAlignment="1">
      <alignment horizontal="center" vertical="center" wrapText="1"/>
    </xf>
    <xf numFmtId="4" fontId="42" fillId="5" borderId="2" xfId="149" applyNumberFormat="1" applyFont="1" applyFill="1" applyBorder="1" applyAlignment="1">
      <alignment vertical="center" wrapText="1"/>
    </xf>
    <xf numFmtId="4" fontId="42" fillId="0" borderId="2" xfId="149" applyNumberFormat="1" applyFont="1" applyBorder="1" applyAlignment="1">
      <alignment vertical="center" wrapText="1"/>
    </xf>
    <xf numFmtId="4" fontId="42" fillId="0" borderId="3" xfId="149" applyNumberFormat="1" applyFont="1" applyBorder="1" applyAlignment="1">
      <alignment vertical="center" wrapText="1"/>
    </xf>
    <xf numFmtId="0" fontId="42" fillId="0" borderId="2" xfId="150" quotePrefix="1" applyFont="1" applyFill="1" applyBorder="1" applyAlignment="1">
      <alignment horizontal="center" vertical="center" wrapText="1"/>
    </xf>
    <xf numFmtId="0" fontId="40" fillId="0" borderId="2" xfId="150" quotePrefix="1" applyFont="1" applyBorder="1" applyAlignment="1">
      <alignment horizontal="center" vertical="center" wrapText="1"/>
    </xf>
    <xf numFmtId="0" fontId="12" fillId="0" borderId="2" xfId="150" quotePrefix="1" applyNumberFormat="1" applyBorder="1" applyAlignment="1">
      <alignment horizontal="center" vertical="center" wrapText="1"/>
    </xf>
    <xf numFmtId="4" fontId="42" fillId="0" borderId="2" xfId="150" quotePrefix="1" applyNumberFormat="1" applyFont="1" applyFill="1" applyBorder="1" applyAlignment="1">
      <alignment vertical="center" wrapText="1"/>
    </xf>
    <xf numFmtId="4" fontId="40" fillId="0" borderId="2" xfId="150" applyNumberFormat="1" applyFont="1" applyFill="1" applyBorder="1" applyAlignment="1">
      <alignment vertical="center" wrapText="1"/>
    </xf>
    <xf numFmtId="4" fontId="41" fillId="0" borderId="2" xfId="145" applyNumberFormat="1" applyFont="1" applyFill="1" applyBorder="1" applyAlignment="1">
      <alignment vertical="center" wrapText="1"/>
    </xf>
    <xf numFmtId="4" fontId="40" fillId="0" borderId="2" xfId="145" applyNumberFormat="1" applyFont="1" applyFill="1" applyBorder="1" applyAlignment="1">
      <alignment vertical="center" wrapText="1"/>
    </xf>
    <xf numFmtId="4" fontId="40" fillId="0" borderId="2" xfId="149" quotePrefix="1" applyNumberFormat="1" applyFont="1" applyBorder="1" applyAlignment="1">
      <alignment vertical="center" wrapText="1"/>
    </xf>
    <xf numFmtId="4" fontId="40" fillId="5" borderId="2" xfId="149" applyNumberFormat="1" applyFont="1" applyFill="1" applyBorder="1" applyAlignment="1">
      <alignment vertical="center" wrapText="1"/>
    </xf>
    <xf numFmtId="4" fontId="40" fillId="0" borderId="2" xfId="149" applyNumberFormat="1" applyFont="1" applyBorder="1" applyAlignment="1">
      <alignment vertical="center" wrapText="1"/>
    </xf>
    <xf numFmtId="4" fontId="12" fillId="0" borderId="2" xfId="149" applyNumberFormat="1" applyBorder="1" applyAlignment="1">
      <alignment vertical="center" wrapText="1"/>
    </xf>
    <xf numFmtId="0" fontId="30" fillId="0" borderId="2" xfId="148" quotePrefix="1" applyFont="1" applyBorder="1" applyAlignment="1">
      <alignment horizontal="center" vertical="center" wrapText="1"/>
    </xf>
    <xf numFmtId="4" fontId="12" fillId="5" borderId="2" xfId="149" applyNumberFormat="1" applyFill="1" applyBorder="1" applyAlignment="1">
      <alignment vertical="center" wrapText="1"/>
    </xf>
    <xf numFmtId="4" fontId="42" fillId="0" borderId="2" xfId="145" applyNumberFormat="1" applyFont="1" applyFill="1" applyBorder="1" applyAlignment="1">
      <alignment vertical="center" wrapText="1"/>
    </xf>
    <xf numFmtId="0" fontId="12" fillId="0" borderId="2" xfId="148" quotePrefix="1" applyBorder="1" applyAlignment="1">
      <alignment horizontal="center" vertical="center" wrapText="1"/>
    </xf>
    <xf numFmtId="4" fontId="12" fillId="0" borderId="2" xfId="148" quotePrefix="1" applyNumberFormat="1" applyBorder="1" applyAlignment="1">
      <alignment horizontal="center" vertical="center" wrapText="1"/>
    </xf>
    <xf numFmtId="0" fontId="31" fillId="2" borderId="2" xfId="145" applyFont="1" applyFill="1" applyBorder="1" applyAlignment="1">
      <alignment horizontal="center" vertical="center" wrapText="1"/>
    </xf>
    <xf numFmtId="0" fontId="31" fillId="2" borderId="2" xfId="145" quotePrefix="1" applyFont="1" applyFill="1" applyBorder="1" applyAlignment="1">
      <alignment horizontal="center" vertical="center" wrapText="1"/>
    </xf>
    <xf numFmtId="4" fontId="31" fillId="2" borderId="2" xfId="145" applyNumberFormat="1" applyFont="1" applyFill="1" applyBorder="1" applyAlignment="1">
      <alignment horizontal="center" vertical="center" wrapText="1"/>
    </xf>
    <xf numFmtId="4" fontId="31" fillId="2" borderId="2" xfId="145" quotePrefix="1" applyNumberFormat="1" applyFont="1" applyFill="1" applyBorder="1" applyAlignment="1">
      <alignment vertical="center" wrapText="1"/>
    </xf>
    <xf numFmtId="4" fontId="31" fillId="0" borderId="0" xfId="145" applyNumberFormat="1" applyFont="1" applyFill="1" applyBorder="1" applyAlignment="1">
      <alignment vertical="center" wrapText="1"/>
    </xf>
    <xf numFmtId="3" fontId="12" fillId="0" borderId="0" xfId="145" applyNumberFormat="1" applyFill="1"/>
    <xf numFmtId="4" fontId="12" fillId="0" borderId="0" xfId="145" applyNumberFormat="1" applyFill="1"/>
    <xf numFmtId="0" fontId="12" fillId="0" borderId="0" xfId="145" applyFill="1"/>
    <xf numFmtId="4" fontId="30" fillId="0" borderId="0" xfId="145" applyNumberFormat="1" applyFont="1" applyFill="1" applyBorder="1" applyAlignment="1">
      <alignment horizontal="right" vertical="center" wrapText="1"/>
    </xf>
    <xf numFmtId="0" fontId="38" fillId="0" borderId="0" xfId="145" applyFont="1"/>
    <xf numFmtId="4" fontId="43" fillId="0" borderId="0" xfId="145" applyNumberFormat="1" applyFont="1" applyFill="1" applyBorder="1"/>
    <xf numFmtId="4" fontId="43" fillId="0" borderId="0" xfId="145" applyNumberFormat="1" applyFont="1" applyFill="1"/>
    <xf numFmtId="0" fontId="43" fillId="0" borderId="0" xfId="145" applyFont="1" applyFill="1"/>
    <xf numFmtId="0" fontId="31" fillId="0" borderId="0" xfId="145" applyFont="1" applyAlignment="1">
      <alignment horizontal="left"/>
    </xf>
    <xf numFmtId="4" fontId="30" fillId="0" borderId="0" xfId="145" applyNumberFormat="1" applyFont="1" applyFill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4" fontId="30" fillId="2" borderId="2" xfId="0" applyNumberFormat="1" applyFont="1" applyFill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31" fillId="0" borderId="1" xfId="145" quotePrefix="1" applyFont="1" applyBorder="1" applyAlignment="1">
      <alignment horizontal="center"/>
    </xf>
    <xf numFmtId="0" fontId="49" fillId="0" borderId="0" xfId="145" applyFont="1"/>
    <xf numFmtId="0" fontId="50" fillId="0" borderId="0" xfId="0" quotePrefix="1" applyFont="1" applyAlignment="1">
      <alignment horizontal="center"/>
    </xf>
    <xf numFmtId="4" fontId="30" fillId="0" borderId="0" xfId="0" applyNumberFormat="1" applyFont="1" applyAlignment="1">
      <alignment vertical="center"/>
    </xf>
    <xf numFmtId="4" fontId="31" fillId="4" borderId="2" xfId="0" applyNumberFormat="1" applyFont="1" applyFill="1" applyBorder="1" applyAlignment="1">
      <alignment horizontal="right" vertical="center" wrapText="1"/>
    </xf>
    <xf numFmtId="3" fontId="12" fillId="0" borderId="0" xfId="145" applyNumberFormat="1"/>
    <xf numFmtId="3" fontId="12" fillId="0" borderId="0" xfId="145" applyNumberFormat="1" applyAlignment="1">
      <alignment wrapText="1"/>
    </xf>
    <xf numFmtId="0" fontId="9" fillId="0" borderId="0" xfId="145" applyFont="1"/>
    <xf numFmtId="0" fontId="3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0" fillId="0" borderId="0" xfId="103" applyFont="1" applyAlignment="1"/>
    <xf numFmtId="164" fontId="30" fillId="0" borderId="0" xfId="103" applyFont="1"/>
    <xf numFmtId="0" fontId="8" fillId="0" borderId="0" xfId="154"/>
    <xf numFmtId="0" fontId="8" fillId="0" borderId="0" xfId="154" applyFont="1" applyAlignment="1"/>
    <xf numFmtId="0" fontId="30" fillId="0" borderId="0" xfId="0" applyFont="1" applyAlignment="1">
      <alignment wrapText="1"/>
    </xf>
    <xf numFmtId="164" fontId="31" fillId="0" borderId="0" xfId="103" applyFont="1" applyAlignment="1"/>
    <xf numFmtId="166" fontId="30" fillId="0" borderId="1" xfId="103" applyNumberFormat="1" applyFont="1" applyBorder="1" applyAlignment="1">
      <alignment horizontal="center"/>
    </xf>
    <xf numFmtId="164" fontId="30" fillId="0" borderId="0" xfId="103" applyFont="1" applyAlignment="1">
      <alignment horizontal="center"/>
    </xf>
    <xf numFmtId="164" fontId="30" fillId="0" borderId="0" xfId="103" applyFont="1" applyAlignment="1">
      <alignment horizontal="left"/>
    </xf>
    <xf numFmtId="0" fontId="31" fillId="0" borderId="0" xfId="0" applyFont="1" applyBorder="1" applyAlignment="1">
      <alignment horizontal="center" vertical="center"/>
    </xf>
    <xf numFmtId="164" fontId="51" fillId="0" borderId="0" xfId="103" applyFont="1" applyAlignment="1">
      <alignment horizontal="left"/>
    </xf>
    <xf numFmtId="4" fontId="30" fillId="0" borderId="0" xfId="103" applyNumberFormat="1" applyFont="1" applyAlignment="1">
      <alignment horizontal="center" vertical="center"/>
    </xf>
    <xf numFmtId="164" fontId="30" fillId="0" borderId="3" xfId="103" applyFont="1" applyBorder="1" applyAlignment="1">
      <alignment horizontal="center" vertical="top" wrapText="1"/>
    </xf>
    <xf numFmtId="4" fontId="30" fillId="0" borderId="4" xfId="103" applyNumberFormat="1" applyFont="1" applyBorder="1" applyAlignment="1">
      <alignment horizontal="center" vertical="center" wrapText="1"/>
    </xf>
    <xf numFmtId="166" fontId="30" fillId="0" borderId="8" xfId="103" applyNumberFormat="1" applyFont="1" applyBorder="1" applyAlignment="1">
      <alignment horizontal="center" vertical="top" wrapText="1"/>
    </xf>
    <xf numFmtId="1" fontId="30" fillId="0" borderId="9" xfId="103" applyNumberFormat="1" applyFont="1" applyBorder="1" applyAlignment="1">
      <alignment horizontal="center" vertical="center" wrapText="1"/>
    </xf>
    <xf numFmtId="167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Continuous" vertical="center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Continuous" vertical="center" wrapText="1"/>
    </xf>
    <xf numFmtId="0" fontId="30" fillId="0" borderId="4" xfId="0" applyFont="1" applyBorder="1" applyAlignment="1">
      <alignment horizontal="centerContinuous" vertical="center"/>
    </xf>
    <xf numFmtId="167" fontId="30" fillId="0" borderId="2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Continuous" vertical="center"/>
    </xf>
    <xf numFmtId="164" fontId="31" fillId="0" borderId="3" xfId="103" applyFont="1" applyBorder="1" applyAlignment="1">
      <alignment horizontal="center" vertical="center"/>
    </xf>
    <xf numFmtId="164" fontId="31" fillId="0" borderId="3" xfId="103" applyFont="1" applyBorder="1" applyAlignment="1">
      <alignment horizontal="centerContinuous" vertical="center" wrapText="1"/>
    </xf>
    <xf numFmtId="164" fontId="31" fillId="0" borderId="4" xfId="103" applyFont="1" applyBorder="1" applyAlignment="1">
      <alignment horizontal="centerContinuous" vertical="center"/>
    </xf>
    <xf numFmtId="4" fontId="31" fillId="2" borderId="4" xfId="103" applyNumberFormat="1" applyFont="1" applyFill="1" applyBorder="1" applyAlignment="1">
      <alignment horizontal="center" vertical="center"/>
    </xf>
    <xf numFmtId="0" fontId="30" fillId="0" borderId="3" xfId="103" applyNumberFormat="1" applyFont="1" applyBorder="1" applyAlignment="1">
      <alignment horizontal="center" vertical="center"/>
    </xf>
    <xf numFmtId="4" fontId="30" fillId="0" borderId="4" xfId="103" applyNumberFormat="1" applyFont="1" applyBorder="1" applyAlignment="1">
      <alignment horizontal="center" vertical="center"/>
    </xf>
    <xf numFmtId="2" fontId="30" fillId="0" borderId="3" xfId="103" applyNumberFormat="1" applyFont="1" applyBorder="1" applyAlignment="1">
      <alignment horizontal="center" vertical="center"/>
    </xf>
    <xf numFmtId="4" fontId="31" fillId="5" borderId="4" xfId="103" applyNumberFormat="1" applyFont="1" applyFill="1" applyBorder="1" applyAlignment="1">
      <alignment horizontal="center" vertical="center"/>
    </xf>
    <xf numFmtId="4" fontId="30" fillId="0" borderId="2" xfId="155" applyNumberFormat="1" applyFont="1" applyBorder="1" applyAlignment="1">
      <alignment horizontal="center" vertical="center"/>
    </xf>
    <xf numFmtId="164" fontId="31" fillId="6" borderId="3" xfId="103" applyFont="1" applyFill="1" applyBorder="1" applyAlignment="1">
      <alignment horizontal="center"/>
    </xf>
    <xf numFmtId="4" fontId="31" fillId="6" borderId="4" xfId="103" applyNumberFormat="1" applyFont="1" applyFill="1" applyBorder="1" applyAlignment="1">
      <alignment horizontal="center" vertical="top"/>
    </xf>
    <xf numFmtId="4" fontId="31" fillId="6" borderId="4" xfId="103" applyNumberFormat="1" applyFont="1" applyFill="1" applyBorder="1" applyAlignment="1">
      <alignment horizontal="center" vertical="center"/>
    </xf>
    <xf numFmtId="0" fontId="0" fillId="0" borderId="0" xfId="0" applyBorder="1"/>
    <xf numFmtId="164" fontId="30" fillId="0" borderId="2" xfId="103" applyFont="1" applyBorder="1" applyAlignment="1">
      <alignment horizontal="center" vertical="top" wrapText="1"/>
    </xf>
    <xf numFmtId="4" fontId="30" fillId="0" borderId="2" xfId="103" applyNumberFormat="1" applyFont="1" applyBorder="1" applyAlignment="1">
      <alignment horizontal="center" vertical="center" wrapText="1"/>
    </xf>
    <xf numFmtId="164" fontId="30" fillId="0" borderId="0" xfId="103" applyFont="1" applyBorder="1" applyAlignment="1">
      <alignment horizontal="center"/>
    </xf>
    <xf numFmtId="0" fontId="30" fillId="0" borderId="0" xfId="103" quotePrefix="1" applyNumberFormat="1" applyFont="1" applyBorder="1" applyAlignment="1">
      <alignment horizontal="centerContinuous" vertical="center"/>
    </xf>
    <xf numFmtId="166" fontId="30" fillId="0" borderId="2" xfId="103" applyNumberFormat="1" applyFont="1" applyBorder="1" applyAlignment="1">
      <alignment horizontal="center" vertical="top" wrapText="1"/>
    </xf>
    <xf numFmtId="166" fontId="30" fillId="0" borderId="9" xfId="103" applyNumberFormat="1" applyFont="1" applyBorder="1" applyAlignment="1">
      <alignment horizontal="center" vertical="top" wrapText="1"/>
    </xf>
    <xf numFmtId="1" fontId="30" fillId="0" borderId="5" xfId="103" applyNumberFormat="1" applyFont="1" applyBorder="1" applyAlignment="1">
      <alignment horizontal="center" vertical="center" wrapText="1"/>
    </xf>
    <xf numFmtId="0" fontId="31" fillId="0" borderId="2" xfId="156" quotePrefix="1" applyFont="1" applyBorder="1" applyAlignment="1">
      <alignment horizontal="center" vertical="center" wrapText="1"/>
    </xf>
    <xf numFmtId="0" fontId="31" fillId="0" borderId="2" xfId="103" applyNumberFormat="1" applyFont="1" applyBorder="1" applyAlignment="1">
      <alignment horizontal="centerContinuous" vertical="center"/>
    </xf>
    <xf numFmtId="4" fontId="31" fillId="2" borderId="2" xfId="103" applyNumberFormat="1" applyFont="1" applyFill="1" applyBorder="1" applyAlignment="1">
      <alignment horizontal="center" vertical="center"/>
    </xf>
    <xf numFmtId="166" fontId="30" fillId="0" borderId="2" xfId="103" applyNumberFormat="1" applyFont="1" applyBorder="1" applyAlignment="1">
      <alignment horizontal="center" vertical="center"/>
    </xf>
    <xf numFmtId="4" fontId="30" fillId="5" borderId="5" xfId="103" applyNumberFormat="1" applyFont="1" applyFill="1" applyBorder="1" applyAlignment="1">
      <alignment horizontal="center" vertical="center"/>
    </xf>
    <xf numFmtId="0" fontId="31" fillId="0" borderId="2" xfId="103" quotePrefix="1" applyNumberFormat="1" applyFont="1" applyBorder="1" applyAlignment="1">
      <alignment horizontal="centerContinuous" vertical="center"/>
    </xf>
    <xf numFmtId="167" fontId="31" fillId="5" borderId="2" xfId="103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center" vertical="center"/>
    </xf>
    <xf numFmtId="0" fontId="31" fillId="0" borderId="4" xfId="103" quotePrefix="1" applyNumberFormat="1" applyFont="1" applyBorder="1" applyAlignment="1">
      <alignment horizontal="centerContinuous" vertical="center" wrapText="1"/>
    </xf>
    <xf numFmtId="49" fontId="30" fillId="0" borderId="2" xfId="103" applyNumberFormat="1" applyFont="1" applyBorder="1" applyAlignment="1">
      <alignment horizontal="centerContinuous" vertical="center" wrapText="1"/>
    </xf>
    <xf numFmtId="4" fontId="30" fillId="2" borderId="2" xfId="103" applyNumberFormat="1" applyFont="1" applyFill="1" applyBorder="1" applyAlignment="1">
      <alignment horizontal="center" vertical="center"/>
    </xf>
    <xf numFmtId="49" fontId="30" fillId="0" borderId="2" xfId="103" quotePrefix="1" applyNumberFormat="1" applyFont="1" applyBorder="1" applyAlignment="1">
      <alignment horizontal="centerContinuous" vertical="center" wrapText="1"/>
    </xf>
    <xf numFmtId="164" fontId="31" fillId="0" borderId="2" xfId="103" applyFont="1" applyBorder="1" applyAlignment="1">
      <alignment horizontal="center" vertical="center"/>
    </xf>
    <xf numFmtId="164" fontId="31" fillId="0" borderId="4" xfId="103" applyFont="1" applyBorder="1" applyAlignment="1">
      <alignment horizontal="center" vertical="center"/>
    </xf>
    <xf numFmtId="164" fontId="31" fillId="6" borderId="2" xfId="103" applyFont="1" applyFill="1" applyBorder="1" applyAlignment="1">
      <alignment horizontal="center" vertical="center"/>
    </xf>
    <xf numFmtId="164" fontId="31" fillId="6" borderId="4" xfId="103" applyFont="1" applyFill="1" applyBorder="1" applyAlignment="1">
      <alignment horizontal="center" vertical="center"/>
    </xf>
    <xf numFmtId="4" fontId="31" fillId="6" borderId="2" xfId="103" applyNumberFormat="1" applyFont="1" applyFill="1" applyBorder="1" applyAlignment="1">
      <alignment horizontal="center" vertical="center"/>
    </xf>
    <xf numFmtId="164" fontId="30" fillId="0" borderId="10" xfId="103" applyFont="1" applyBorder="1"/>
    <xf numFmtId="164" fontId="31" fillId="0" borderId="0" xfId="103" applyFont="1" applyAlignment="1">
      <alignment horizontal="left"/>
    </xf>
    <xf numFmtId="164" fontId="31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6" fillId="0" borderId="2" xfId="148" quotePrefix="1" applyNumberFormat="1" applyFont="1" applyBorder="1" applyAlignment="1">
      <alignment vertical="center" wrapText="1"/>
    </xf>
    <xf numFmtId="0" fontId="5" fillId="0" borderId="2" xfId="145" quotePrefix="1" applyFont="1" applyBorder="1" applyAlignment="1">
      <alignment horizontal="center" vertical="center" wrapText="1"/>
    </xf>
    <xf numFmtId="4" fontId="5" fillId="0" borderId="2" xfId="145" quotePrefix="1" applyNumberFormat="1" applyFont="1" applyBorder="1" applyAlignment="1">
      <alignment vertical="center" wrapText="1"/>
    </xf>
    <xf numFmtId="0" fontId="31" fillId="0" borderId="2" xfId="155" applyFont="1" applyBorder="1" applyAlignment="1">
      <alignment horizontal="center" vertical="center" wrapText="1"/>
    </xf>
    <xf numFmtId="4" fontId="31" fillId="5" borderId="2" xfId="15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171"/>
    <xf numFmtId="0" fontId="4" fillId="0" borderId="0" xfId="171" applyFont="1"/>
    <xf numFmtId="0" fontId="31" fillId="0" borderId="0" xfId="171" applyFont="1" applyAlignment="1"/>
    <xf numFmtId="0" fontId="30" fillId="0" borderId="1" xfId="171" quotePrefix="1" applyFont="1" applyBorder="1" applyAlignment="1">
      <alignment horizontal="center"/>
    </xf>
    <xf numFmtId="0" fontId="4" fillId="0" borderId="0" xfId="171" applyAlignment="1">
      <alignment horizontal="center"/>
    </xf>
    <xf numFmtId="0" fontId="39" fillId="0" borderId="0" xfId="171" applyFont="1"/>
    <xf numFmtId="0" fontId="4" fillId="0" borderId="0" xfId="171" applyAlignment="1">
      <alignment horizontal="right"/>
    </xf>
    <xf numFmtId="0" fontId="4" fillId="0" borderId="0" xfId="171" applyAlignment="1">
      <alignment horizontal="center" wrapText="1"/>
    </xf>
    <xf numFmtId="0" fontId="4" fillId="0" borderId="2" xfId="171" applyBorder="1" applyAlignment="1">
      <alignment horizontal="center" vertical="center" wrapText="1"/>
    </xf>
    <xf numFmtId="0" fontId="4" fillId="2" borderId="2" xfId="171" applyFill="1" applyBorder="1" applyAlignment="1">
      <alignment horizontal="center" vertical="center" wrapText="1"/>
    </xf>
    <xf numFmtId="0" fontId="31" fillId="0" borderId="2" xfId="171" quotePrefix="1" applyFont="1" applyBorder="1" applyAlignment="1">
      <alignment horizontal="center" vertical="center" wrapText="1"/>
    </xf>
    <xf numFmtId="0" fontId="31" fillId="0" borderId="2" xfId="171" applyFont="1" applyBorder="1" applyAlignment="1">
      <alignment horizontal="center" vertical="center" wrapText="1"/>
    </xf>
    <xf numFmtId="4" fontId="31" fillId="0" borderId="2" xfId="171" applyNumberFormat="1" applyFont="1" applyBorder="1" applyAlignment="1">
      <alignment horizontal="center" vertical="center" wrapText="1"/>
    </xf>
    <xf numFmtId="4" fontId="31" fillId="0" borderId="2" xfId="171" quotePrefix="1" applyNumberFormat="1" applyFont="1" applyBorder="1" applyAlignment="1">
      <alignment vertical="center" wrapText="1"/>
    </xf>
    <xf numFmtId="4" fontId="31" fillId="2" borderId="2" xfId="171" applyNumberFormat="1" applyFont="1" applyFill="1" applyBorder="1" applyAlignment="1">
      <alignment vertical="center" wrapText="1"/>
    </xf>
    <xf numFmtId="4" fontId="31" fillId="0" borderId="2" xfId="171" applyNumberFormat="1" applyFont="1" applyBorder="1" applyAlignment="1">
      <alignment vertical="center" wrapText="1"/>
    </xf>
    <xf numFmtId="0" fontId="31" fillId="3" borderId="2" xfId="171" quotePrefix="1" applyFont="1" applyFill="1" applyBorder="1" applyAlignment="1">
      <alignment horizontal="center" vertical="center" wrapText="1"/>
    </xf>
    <xf numFmtId="0" fontId="31" fillId="3" borderId="2" xfId="171" applyFont="1" applyFill="1" applyBorder="1" applyAlignment="1">
      <alignment horizontal="center" vertical="center" wrapText="1"/>
    </xf>
    <xf numFmtId="4" fontId="31" fillId="3" borderId="2" xfId="171" applyNumberFormat="1" applyFont="1" applyFill="1" applyBorder="1" applyAlignment="1">
      <alignment horizontal="center" vertical="center" wrapText="1"/>
    </xf>
    <xf numFmtId="4" fontId="31" fillId="3" borderId="2" xfId="171" quotePrefix="1" applyNumberFormat="1" applyFont="1" applyFill="1" applyBorder="1" applyAlignment="1">
      <alignment vertical="center" wrapText="1"/>
    </xf>
    <xf numFmtId="4" fontId="31" fillId="3" borderId="2" xfId="171" applyNumberFormat="1" applyFont="1" applyFill="1" applyBorder="1" applyAlignment="1">
      <alignment vertical="center" wrapText="1"/>
    </xf>
    <xf numFmtId="0" fontId="4" fillId="0" borderId="2" xfId="172" quotePrefix="1" applyBorder="1" applyAlignment="1">
      <alignment horizontal="center" vertical="center" wrapText="1"/>
    </xf>
    <xf numFmtId="4" fontId="4" fillId="0" borderId="2" xfId="172" quotePrefix="1" applyNumberFormat="1" applyBorder="1" applyAlignment="1">
      <alignment horizontal="center" vertical="center" wrapText="1"/>
    </xf>
    <xf numFmtId="4" fontId="4" fillId="0" borderId="2" xfId="172" quotePrefix="1" applyNumberFormat="1" applyBorder="1" applyAlignment="1">
      <alignment vertical="center" wrapText="1"/>
    </xf>
    <xf numFmtId="4" fontId="30" fillId="5" borderId="2" xfId="171" applyNumberFormat="1" applyFont="1" applyFill="1" applyBorder="1" applyAlignment="1">
      <alignment vertical="center" wrapText="1"/>
    </xf>
    <xf numFmtId="4" fontId="30" fillId="0" borderId="2" xfId="171" applyNumberFormat="1" applyFont="1" applyFill="1" applyBorder="1" applyAlignment="1">
      <alignment vertical="center" wrapText="1"/>
    </xf>
    <xf numFmtId="4" fontId="31" fillId="0" borderId="2" xfId="171" applyNumberFormat="1" applyFont="1" applyFill="1" applyBorder="1" applyAlignment="1">
      <alignment vertical="center" wrapText="1"/>
    </xf>
    <xf numFmtId="4" fontId="31" fillId="5" borderId="2" xfId="171" applyNumberFormat="1" applyFont="1" applyFill="1" applyBorder="1" applyAlignment="1">
      <alignment vertical="center" wrapText="1"/>
    </xf>
    <xf numFmtId="4" fontId="30" fillId="5" borderId="6" xfId="171" applyNumberFormat="1" applyFont="1" applyFill="1" applyBorder="1" applyAlignment="1">
      <alignment vertical="center" wrapText="1"/>
    </xf>
    <xf numFmtId="4" fontId="4" fillId="5" borderId="2" xfId="173" applyNumberFormat="1" applyFill="1" applyBorder="1" applyAlignment="1">
      <alignment vertical="center" wrapText="1"/>
    </xf>
    <xf numFmtId="4" fontId="4" fillId="0" borderId="2" xfId="173" applyNumberFormat="1" applyBorder="1" applyAlignment="1">
      <alignment vertical="center" wrapText="1"/>
    </xf>
    <xf numFmtId="4" fontId="40" fillId="0" borderId="2" xfId="173" applyNumberFormat="1" applyFont="1" applyBorder="1" applyAlignment="1">
      <alignment vertical="center" wrapText="1"/>
    </xf>
    <xf numFmtId="4" fontId="41" fillId="3" borderId="2" xfId="171" applyNumberFormat="1" applyFont="1" applyFill="1" applyBorder="1" applyAlignment="1">
      <alignment vertical="center" wrapText="1"/>
    </xf>
    <xf numFmtId="4" fontId="31" fillId="3" borderId="6" xfId="171" applyNumberFormat="1" applyFont="1" applyFill="1" applyBorder="1" applyAlignment="1">
      <alignment vertical="center" wrapText="1"/>
    </xf>
    <xf numFmtId="4" fontId="31" fillId="0" borderId="0" xfId="171" quotePrefix="1" applyNumberFormat="1" applyFont="1" applyFill="1" applyBorder="1" applyAlignment="1">
      <alignment vertical="center" wrapText="1"/>
    </xf>
    <xf numFmtId="4" fontId="40" fillId="2" borderId="2" xfId="171" applyNumberFormat="1" applyFont="1" applyFill="1" applyBorder="1" applyAlignment="1">
      <alignment vertical="center" wrapText="1"/>
    </xf>
    <xf numFmtId="4" fontId="40" fillId="0" borderId="2" xfId="171" applyNumberFormat="1" applyFont="1" applyBorder="1" applyAlignment="1">
      <alignment vertical="center" wrapText="1"/>
    </xf>
    <xf numFmtId="4" fontId="4" fillId="0" borderId="2" xfId="171" applyNumberFormat="1" applyBorder="1" applyAlignment="1">
      <alignment vertical="center" wrapText="1"/>
    </xf>
    <xf numFmtId="4" fontId="4" fillId="2" borderId="2" xfId="171" applyNumberFormat="1" applyFill="1" applyBorder="1" applyAlignment="1">
      <alignment vertical="center" wrapText="1"/>
    </xf>
    <xf numFmtId="0" fontId="31" fillId="2" borderId="2" xfId="171" applyFont="1" applyFill="1" applyBorder="1" applyAlignment="1">
      <alignment horizontal="center" vertical="center" wrapText="1"/>
    </xf>
    <xf numFmtId="0" fontId="31" fillId="2" borderId="2" xfId="171" quotePrefix="1" applyFont="1" applyFill="1" applyBorder="1" applyAlignment="1">
      <alignment horizontal="center" vertical="center" wrapText="1"/>
    </xf>
    <xf numFmtId="4" fontId="31" fillId="2" borderId="2" xfId="171" applyNumberFormat="1" applyFont="1" applyFill="1" applyBorder="1" applyAlignment="1">
      <alignment horizontal="center" vertical="center" wrapText="1"/>
    </xf>
    <xf numFmtId="4" fontId="31" fillId="2" borderId="2" xfId="171" quotePrefix="1" applyNumberFormat="1" applyFont="1" applyFill="1" applyBorder="1" applyAlignment="1">
      <alignment vertical="center" wrapText="1"/>
    </xf>
    <xf numFmtId="2" fontId="4" fillId="0" borderId="0" xfId="171" applyNumberFormat="1"/>
    <xf numFmtId="4" fontId="31" fillId="0" borderId="0" xfId="171" applyNumberFormat="1" applyFont="1" applyFill="1" applyBorder="1" applyAlignment="1">
      <alignment vertical="center" wrapText="1"/>
    </xf>
    <xf numFmtId="0" fontId="4" fillId="0" borderId="0" xfId="171" applyFill="1"/>
    <xf numFmtId="3" fontId="4" fillId="0" borderId="0" xfId="171" applyNumberFormat="1" applyFill="1"/>
    <xf numFmtId="4" fontId="4" fillId="0" borderId="0" xfId="171" applyNumberFormat="1" applyFill="1"/>
    <xf numFmtId="0" fontId="31" fillId="0" borderId="0" xfId="171" applyFont="1" applyAlignment="1">
      <alignment horizontal="left"/>
    </xf>
    <xf numFmtId="0" fontId="4" fillId="0" borderId="0" xfId="171" applyBorder="1"/>
    <xf numFmtId="0" fontId="30" fillId="0" borderId="1" xfId="0" quotePrefix="1" applyFont="1" applyBorder="1" applyAlignment="1">
      <alignment horizontal="center"/>
    </xf>
    <xf numFmtId="0" fontId="45" fillId="0" borderId="0" xfId="0" applyFont="1"/>
    <xf numFmtId="4" fontId="12" fillId="4" borderId="2" xfId="145" applyNumberForma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4" fontId="4" fillId="0" borderId="2" xfId="145" quotePrefix="1" applyNumberFormat="1" applyFont="1" applyBorder="1" applyAlignment="1">
      <alignment vertical="center" wrapText="1"/>
    </xf>
    <xf numFmtId="0" fontId="31" fillId="0" borderId="4" xfId="103" applyNumberFormat="1" applyFont="1" applyBorder="1" applyAlignment="1">
      <alignment horizontal="centerContinuous" vertical="center"/>
    </xf>
    <xf numFmtId="4" fontId="4" fillId="0" borderId="2" xfId="148" quotePrefix="1" applyNumberFormat="1" applyFont="1" applyBorder="1" applyAlignment="1">
      <alignment vertical="center" wrapText="1"/>
    </xf>
    <xf numFmtId="4" fontId="38" fillId="0" borderId="0" xfId="145" applyNumberFormat="1" applyFont="1"/>
    <xf numFmtId="0" fontId="4" fillId="0" borderId="0" xfId="175"/>
    <xf numFmtId="0" fontId="31" fillId="0" borderId="0" xfId="175" applyFont="1" applyAlignment="1">
      <alignment horizontal="center" wrapText="1"/>
    </xf>
    <xf numFmtId="0" fontId="4" fillId="0" borderId="0" xfId="175" applyAlignment="1">
      <alignment horizontal="center"/>
    </xf>
    <xf numFmtId="0" fontId="31" fillId="0" borderId="2" xfId="175" applyFont="1" applyBorder="1" applyAlignment="1">
      <alignment vertical="center" wrapText="1"/>
    </xf>
    <xf numFmtId="0" fontId="4" fillId="0" borderId="2" xfId="175" applyBorder="1" applyAlignment="1">
      <alignment vertical="center" wrapText="1"/>
    </xf>
    <xf numFmtId="4" fontId="4" fillId="0" borderId="2" xfId="175" applyNumberFormat="1" applyBorder="1" applyAlignment="1">
      <alignment vertical="center"/>
    </xf>
    <xf numFmtId="4" fontId="31" fillId="5" borderId="6" xfId="171" applyNumberFormat="1" applyFont="1" applyFill="1" applyBorder="1" applyAlignment="1">
      <alignment vertical="center" wrapText="1"/>
    </xf>
    <xf numFmtId="4" fontId="31" fillId="5" borderId="2" xfId="149" applyNumberFormat="1" applyFont="1" applyFill="1" applyBorder="1" applyAlignment="1">
      <alignment vertical="center" wrapText="1"/>
    </xf>
    <xf numFmtId="4" fontId="2" fillId="0" borderId="2" xfId="145" quotePrefix="1" applyNumberFormat="1" applyFont="1" applyBorder="1" applyAlignment="1">
      <alignment horizontal="center" vertical="center" wrapText="1"/>
    </xf>
    <xf numFmtId="0" fontId="2" fillId="0" borderId="2" xfId="145" quotePrefix="1" applyFont="1" applyBorder="1" applyAlignment="1">
      <alignment horizontal="center" vertical="center" wrapText="1"/>
    </xf>
    <xf numFmtId="4" fontId="2" fillId="0" borderId="2" xfId="145" quotePrefix="1" applyNumberFormat="1" applyFont="1" applyBorder="1" applyAlignment="1">
      <alignment vertical="center" wrapText="1"/>
    </xf>
    <xf numFmtId="0" fontId="30" fillId="0" borderId="2" xfId="145" quotePrefix="1" applyFont="1" applyBorder="1" applyAlignment="1">
      <alignment horizontal="center" vertical="center" wrapText="1"/>
    </xf>
    <xf numFmtId="4" fontId="2" fillId="0" borderId="2" xfId="148" quotePrefix="1" applyNumberFormat="1" applyFont="1" applyBorder="1" applyAlignment="1">
      <alignment vertical="center" wrapText="1"/>
    </xf>
    <xf numFmtId="167" fontId="30" fillId="5" borderId="2" xfId="103" applyNumberFormat="1" applyFont="1" applyFill="1" applyBorder="1" applyAlignment="1">
      <alignment horizontal="center"/>
    </xf>
    <xf numFmtId="0" fontId="31" fillId="0" borderId="0" xfId="178" quotePrefix="1" applyFont="1" applyBorder="1" applyAlignment="1">
      <alignment horizontal="center"/>
    </xf>
    <xf numFmtId="0" fontId="49" fillId="0" borderId="0" xfId="178" applyFont="1"/>
    <xf numFmtId="0" fontId="49" fillId="0" borderId="0" xfId="178" applyFont="1" applyAlignment="1">
      <alignment horizontal="center"/>
    </xf>
    <xf numFmtId="0" fontId="31" fillId="0" borderId="1" xfId="178" quotePrefix="1" applyFont="1" applyBorder="1" applyAlignment="1">
      <alignment horizontal="center"/>
    </xf>
    <xf numFmtId="0" fontId="31" fillId="0" borderId="0" xfId="178" applyFont="1"/>
    <xf numFmtId="0" fontId="31" fillId="0" borderId="0" xfId="178" applyFont="1" applyAlignment="1">
      <alignment horizontal="right"/>
    </xf>
    <xf numFmtId="0" fontId="2" fillId="0" borderId="2" xfId="178" applyBorder="1" applyAlignment="1">
      <alignment horizontal="center" vertical="center" wrapText="1"/>
    </xf>
    <xf numFmtId="0" fontId="2" fillId="2" borderId="2" xfId="178" applyFill="1" applyBorder="1" applyAlignment="1">
      <alignment horizontal="center" vertical="center" wrapText="1"/>
    </xf>
    <xf numFmtId="0" fontId="31" fillId="0" borderId="2" xfId="179" applyFont="1" applyBorder="1" applyAlignment="1">
      <alignment vertical="center" wrapText="1"/>
    </xf>
    <xf numFmtId="4" fontId="31" fillId="2" borderId="2" xfId="179" applyNumberFormat="1" applyFont="1" applyFill="1" applyBorder="1" applyAlignment="1">
      <alignment vertical="center"/>
    </xf>
    <xf numFmtId="4" fontId="31" fillId="0" borderId="2" xfId="178" applyNumberFormat="1" applyFont="1" applyBorder="1" applyAlignment="1">
      <alignment vertical="center"/>
    </xf>
    <xf numFmtId="4" fontId="31" fillId="2" borderId="2" xfId="178" applyNumberFormat="1" applyFont="1" applyFill="1" applyBorder="1" applyAlignment="1">
      <alignment vertical="center"/>
    </xf>
    <xf numFmtId="0" fontId="2" fillId="0" borderId="2" xfId="179" applyBorder="1" applyAlignment="1">
      <alignment vertical="center" wrapText="1"/>
    </xf>
    <xf numFmtId="4" fontId="2" fillId="2" borderId="2" xfId="178" applyNumberFormat="1" applyFill="1" applyBorder="1" applyAlignment="1">
      <alignment vertical="center"/>
    </xf>
    <xf numFmtId="4" fontId="2" fillId="0" borderId="2" xfId="178" applyNumberFormat="1" applyBorder="1" applyAlignment="1">
      <alignment vertical="center"/>
    </xf>
    <xf numFmtId="0" fontId="31" fillId="0" borderId="2" xfId="178" applyFont="1" applyBorder="1" applyAlignment="1">
      <alignment vertical="center" wrapText="1"/>
    </xf>
    <xf numFmtId="0" fontId="2" fillId="0" borderId="2" xfId="178" applyBorder="1" applyAlignment="1">
      <alignment vertical="center"/>
    </xf>
    <xf numFmtId="0" fontId="2" fillId="0" borderId="2" xfId="178" applyFont="1" applyBorder="1" applyAlignment="1">
      <alignment vertical="center" wrapText="1"/>
    </xf>
    <xf numFmtId="0" fontId="31" fillId="2" borderId="2" xfId="178" applyFont="1" applyFill="1" applyBorder="1" applyAlignment="1">
      <alignment horizontal="center" vertical="center"/>
    </xf>
    <xf numFmtId="0" fontId="31" fillId="2" borderId="2" xfId="178" applyFont="1" applyFill="1" applyBorder="1" applyAlignment="1">
      <alignment vertical="center" wrapText="1"/>
    </xf>
    <xf numFmtId="0" fontId="2" fillId="0" borderId="2" xfId="175" applyFont="1" applyBorder="1" applyAlignment="1">
      <alignment vertical="center" wrapText="1"/>
    </xf>
    <xf numFmtId="0" fontId="31" fillId="0" borderId="2" xfId="175" applyFont="1" applyBorder="1" applyAlignment="1">
      <alignment horizontal="center" vertical="center"/>
    </xf>
    <xf numFmtId="4" fontId="2" fillId="5" borderId="2" xfId="178" applyNumberFormat="1" applyFill="1" applyBorder="1" applyAlignment="1">
      <alignment vertical="center"/>
    </xf>
    <xf numFmtId="4" fontId="4" fillId="5" borderId="2" xfId="175" applyNumberFormat="1" applyFill="1" applyBorder="1" applyAlignment="1">
      <alignment vertical="center"/>
    </xf>
    <xf numFmtId="0" fontId="31" fillId="3" borderId="2" xfId="145" quotePrefix="1" applyFont="1" applyFill="1" applyBorder="1" applyAlignment="1">
      <alignment horizontal="center" vertical="center" wrapText="1"/>
    </xf>
    <xf numFmtId="0" fontId="40" fillId="3" borderId="2" xfId="145" quotePrefix="1" applyFont="1" applyFill="1" applyBorder="1" applyAlignment="1">
      <alignment horizontal="center" vertical="center" wrapText="1"/>
    </xf>
    <xf numFmtId="4" fontId="31" fillId="3" borderId="2" xfId="145" quotePrefix="1" applyNumberFormat="1" applyFont="1" applyFill="1" applyBorder="1" applyAlignment="1">
      <alignment vertical="center" wrapText="1"/>
    </xf>
    <xf numFmtId="0" fontId="41" fillId="3" borderId="2" xfId="145" quotePrefix="1" applyFont="1" applyFill="1" applyBorder="1" applyAlignment="1">
      <alignment horizontal="center" vertical="center" wrapText="1"/>
    </xf>
    <xf numFmtId="0" fontId="4" fillId="3" borderId="2" xfId="172" quotePrefix="1" applyFill="1" applyBorder="1" applyAlignment="1">
      <alignment horizontal="center" vertical="center" wrapText="1"/>
    </xf>
    <xf numFmtId="4" fontId="4" fillId="3" borderId="2" xfId="172" quotePrefix="1" applyNumberFormat="1" applyFill="1" applyBorder="1" applyAlignment="1">
      <alignment horizontal="center" vertical="center" wrapText="1"/>
    </xf>
    <xf numFmtId="4" fontId="41" fillId="3" borderId="2" xfId="145" quotePrefix="1" applyNumberFormat="1" applyFont="1" applyFill="1" applyBorder="1" applyAlignment="1">
      <alignment vertical="center" wrapText="1"/>
    </xf>
    <xf numFmtId="0" fontId="12" fillId="3" borderId="2" xfId="145" quotePrefix="1" applyFill="1" applyBorder="1" applyAlignment="1">
      <alignment horizontal="center" vertical="center" wrapText="1"/>
    </xf>
    <xf numFmtId="4" fontId="12" fillId="3" borderId="2" xfId="145" quotePrefix="1" applyNumberFormat="1" applyFill="1" applyBorder="1" applyAlignment="1">
      <alignment horizontal="center" vertical="center" wrapText="1"/>
    </xf>
    <xf numFmtId="0" fontId="30" fillId="3" borderId="2" xfId="0" quotePrefix="1" applyFont="1" applyFill="1" applyBorder="1" applyAlignment="1">
      <alignment horizontal="center" vertical="center" wrapText="1"/>
    </xf>
    <xf numFmtId="4" fontId="30" fillId="3" borderId="2" xfId="0" quotePrefix="1" applyNumberFormat="1" applyFont="1" applyFill="1" applyBorder="1" applyAlignment="1">
      <alignment horizontal="center" vertical="center" wrapText="1"/>
    </xf>
    <xf numFmtId="0" fontId="4" fillId="0" borderId="2" xfId="174" quotePrefix="1" applyFill="1" applyBorder="1" applyAlignment="1">
      <alignment horizontal="center" vertical="center" wrapText="1"/>
    </xf>
    <xf numFmtId="4" fontId="4" fillId="0" borderId="2" xfId="171" quotePrefix="1" applyNumberFormat="1" applyFill="1" applyBorder="1" applyAlignment="1">
      <alignment horizontal="center" vertical="center" wrapText="1"/>
    </xf>
    <xf numFmtId="4" fontId="41" fillId="0" borderId="2" xfId="171" applyNumberFormat="1" applyFont="1" applyFill="1" applyBorder="1" applyAlignment="1">
      <alignment vertical="center" wrapText="1"/>
    </xf>
    <xf numFmtId="4" fontId="41" fillId="5" borderId="2" xfId="171" applyNumberFormat="1" applyFont="1" applyFill="1" applyBorder="1" applyAlignment="1">
      <alignment vertical="center" wrapText="1"/>
    </xf>
    <xf numFmtId="4" fontId="31" fillId="3" borderId="2" xfId="149" applyNumberFormat="1" applyFont="1" applyFill="1" applyBorder="1" applyAlignment="1">
      <alignment vertical="center" wrapText="1"/>
    </xf>
    <xf numFmtId="4" fontId="30" fillId="0" borderId="2" xfId="178" applyNumberFormat="1" applyFont="1" applyBorder="1" applyAlignment="1">
      <alignment vertical="center"/>
    </xf>
    <xf numFmtId="4" fontId="31" fillId="5" borderId="2" xfId="178" applyNumberFormat="1" applyFont="1" applyFill="1" applyBorder="1" applyAlignment="1">
      <alignment vertical="center"/>
    </xf>
    <xf numFmtId="4" fontId="30" fillId="5" borderId="2" xfId="178" applyNumberFormat="1" applyFont="1" applyFill="1" applyBorder="1" applyAlignment="1">
      <alignment vertical="center"/>
    </xf>
    <xf numFmtId="4" fontId="31" fillId="0" borderId="2" xfId="178" applyNumberFormat="1" applyFont="1" applyFill="1" applyBorder="1" applyAlignment="1">
      <alignment vertical="center"/>
    </xf>
    <xf numFmtId="4" fontId="40" fillId="5" borderId="2" xfId="171" applyNumberFormat="1" applyFont="1" applyFill="1" applyBorder="1" applyAlignment="1">
      <alignment vertical="center" wrapText="1"/>
    </xf>
    <xf numFmtId="4" fontId="52" fillId="0" borderId="0" xfId="145" applyNumberFormat="1" applyFont="1"/>
    <xf numFmtId="0" fontId="30" fillId="2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31" fillId="0" borderId="2" xfId="175" applyNumberFormat="1" applyFont="1" applyBorder="1" applyAlignment="1">
      <alignment horizontal="center" vertical="center"/>
    </xf>
    <xf numFmtId="0" fontId="31" fillId="2" borderId="2" xfId="0" applyFont="1" applyFill="1" applyBorder="1" applyAlignment="1">
      <alignment vertical="center"/>
    </xf>
    <xf numFmtId="0" fontId="4" fillId="0" borderId="0" xfId="175" applyAlignment="1">
      <alignment horizontal="left"/>
    </xf>
    <xf numFmtId="0" fontId="3" fillId="0" borderId="0" xfId="175" applyFont="1" applyAlignment="1">
      <alignment horizontal="left" wrapText="1"/>
    </xf>
    <xf numFmtId="0" fontId="4" fillId="0" borderId="0" xfId="175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1" fillId="0" borderId="0" xfId="175" applyFont="1" applyAlignment="1">
      <alignment horizontal="center" wrapText="1"/>
    </xf>
    <xf numFmtId="0" fontId="4" fillId="0" borderId="0" xfId="175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30" fillId="0" borderId="0" xfId="129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3" fontId="12" fillId="0" borderId="0" xfId="145" applyNumberFormat="1" applyFont="1" applyAlignment="1">
      <alignment horizontal="center" wrapText="1"/>
    </xf>
    <xf numFmtId="0" fontId="12" fillId="0" borderId="0" xfId="145" applyFont="1" applyAlignment="1">
      <alignment horizontal="center" wrapText="1"/>
    </xf>
    <xf numFmtId="0" fontId="12" fillId="2" borderId="2" xfId="145" applyFill="1" applyBorder="1" applyAlignment="1">
      <alignment horizontal="center" vertical="center" wrapText="1"/>
    </xf>
    <xf numFmtId="0" fontId="12" fillId="0" borderId="2" xfId="145" applyBorder="1" applyAlignment="1">
      <alignment horizontal="center" vertical="center" wrapText="1"/>
    </xf>
    <xf numFmtId="0" fontId="12" fillId="5" borderId="2" xfId="145" applyFill="1" applyBorder="1" applyAlignment="1">
      <alignment horizontal="center" vertical="center" wrapText="1"/>
    </xf>
    <xf numFmtId="0" fontId="39" fillId="0" borderId="2" xfId="145" applyFont="1" applyBorder="1" applyAlignment="1">
      <alignment horizontal="center" vertical="center" wrapText="1"/>
    </xf>
    <xf numFmtId="0" fontId="31" fillId="0" borderId="0" xfId="148" applyFont="1" applyAlignment="1">
      <alignment horizontal="center"/>
    </xf>
    <xf numFmtId="0" fontId="3" fillId="0" borderId="0" xfId="145" applyFont="1" applyAlignment="1">
      <alignment horizontal="left"/>
    </xf>
    <xf numFmtId="0" fontId="12" fillId="0" borderId="0" xfId="145" applyFont="1" applyAlignment="1">
      <alignment horizontal="left"/>
    </xf>
    <xf numFmtId="0" fontId="11" fillId="0" borderId="0" xfId="147" applyFont="1" applyAlignment="1">
      <alignment horizontal="left" wrapText="1"/>
    </xf>
    <xf numFmtId="0" fontId="12" fillId="0" borderId="0" xfId="147" applyFont="1" applyAlignment="1">
      <alignment horizontal="left" wrapText="1"/>
    </xf>
    <xf numFmtId="0" fontId="12" fillId="0" borderId="0" xfId="145" applyFont="1" applyAlignment="1">
      <alignment horizontal="left" wrapText="1"/>
    </xf>
    <xf numFmtId="0" fontId="12" fillId="0" borderId="0" xfId="145" applyAlignment="1">
      <alignment horizontal="left" wrapText="1"/>
    </xf>
    <xf numFmtId="0" fontId="31" fillId="0" borderId="0" xfId="145" applyFont="1" applyAlignment="1">
      <alignment horizontal="center"/>
    </xf>
    <xf numFmtId="0" fontId="12" fillId="0" borderId="0" xfId="145" applyAlignment="1">
      <alignment horizontal="center"/>
    </xf>
    <xf numFmtId="0" fontId="12" fillId="0" borderId="0" xfId="148" applyAlignment="1">
      <alignment horizontal="center"/>
    </xf>
    <xf numFmtId="164" fontId="30" fillId="0" borderId="3" xfId="103" applyFont="1" applyBorder="1" applyAlignment="1">
      <alignment horizontal="center" vertical="center" wrapText="1"/>
    </xf>
    <xf numFmtId="164" fontId="30" fillId="0" borderId="7" xfId="103" applyFont="1" applyBorder="1" applyAlignment="1">
      <alignment horizontal="center" vertical="center" wrapText="1"/>
    </xf>
    <xf numFmtId="164" fontId="30" fillId="0" borderId="4" xfId="103" applyFont="1" applyBorder="1" applyAlignment="1">
      <alignment horizontal="center" vertical="center" wrapText="1"/>
    </xf>
    <xf numFmtId="164" fontId="30" fillId="0" borderId="0" xfId="103" applyFont="1" applyAlignment="1">
      <alignment horizontal="left"/>
    </xf>
    <xf numFmtId="0" fontId="3" fillId="0" borderId="0" xfId="154" applyFont="1" applyAlignment="1">
      <alignment horizontal="left"/>
    </xf>
    <xf numFmtId="0" fontId="8" fillId="0" borderId="0" xfId="154" applyFont="1" applyAlignment="1">
      <alignment horizontal="left"/>
    </xf>
    <xf numFmtId="164" fontId="31" fillId="0" borderId="0" xfId="103" applyFont="1" applyAlignment="1">
      <alignment horizontal="center"/>
    </xf>
    <xf numFmtId="164" fontId="30" fillId="0" borderId="0" xfId="103" applyFont="1" applyAlignment="1">
      <alignment horizontal="center"/>
    </xf>
    <xf numFmtId="164" fontId="31" fillId="0" borderId="0" xfId="103" applyFont="1" applyAlignment="1">
      <alignment horizontal="center" wrapText="1"/>
    </xf>
    <xf numFmtId="164" fontId="30" fillId="0" borderId="3" xfId="103" applyFont="1" applyBorder="1" applyAlignment="1">
      <alignment horizontal="center" vertical="top" wrapText="1"/>
    </xf>
    <xf numFmtId="164" fontId="30" fillId="0" borderId="7" xfId="103" applyFont="1" applyBorder="1" applyAlignment="1">
      <alignment horizontal="center" vertical="top" wrapText="1"/>
    </xf>
    <xf numFmtId="164" fontId="30" fillId="0" borderId="4" xfId="103" applyFont="1" applyBorder="1" applyAlignment="1">
      <alignment horizontal="center" vertical="top" wrapText="1"/>
    </xf>
    <xf numFmtId="166" fontId="30" fillId="0" borderId="3" xfId="103" applyNumberFormat="1" applyFont="1" applyBorder="1" applyAlignment="1">
      <alignment horizontal="center" vertical="top" wrapText="1"/>
    </xf>
    <xf numFmtId="166" fontId="30" fillId="0" borderId="7" xfId="103" applyNumberFormat="1" applyFont="1" applyBorder="1" applyAlignment="1">
      <alignment horizontal="center" vertical="top" wrapText="1"/>
    </xf>
    <xf numFmtId="166" fontId="30" fillId="0" borderId="4" xfId="103" applyNumberFormat="1" applyFont="1" applyBorder="1" applyAlignment="1">
      <alignment horizontal="center" vertical="top" wrapText="1"/>
    </xf>
    <xf numFmtId="164" fontId="30" fillId="0" borderId="5" xfId="103" applyFont="1" applyBorder="1" applyAlignment="1">
      <alignment horizontal="center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4" fontId="8" fillId="0" borderId="3" xfId="154" quotePrefix="1" applyNumberFormat="1" applyFont="1" applyBorder="1" applyAlignment="1">
      <alignment horizontal="center" vertical="center" wrapText="1"/>
    </xf>
    <xf numFmtId="4" fontId="8" fillId="0" borderId="4" xfId="154" quotePrefix="1" applyNumberFormat="1" applyFont="1" applyBorder="1" applyAlignment="1">
      <alignment horizontal="center" vertical="center" wrapText="1"/>
    </xf>
    <xf numFmtId="164" fontId="31" fillId="0" borderId="3" xfId="103" quotePrefix="1" applyFont="1" applyBorder="1" applyAlignment="1">
      <alignment horizontal="center" vertical="center" wrapText="1"/>
    </xf>
    <xf numFmtId="164" fontId="31" fillId="0" borderId="7" xfId="103" applyFont="1" applyBorder="1" applyAlignment="1">
      <alignment horizontal="center" vertical="center" wrapText="1"/>
    </xf>
    <xf numFmtId="164" fontId="31" fillId="0" borderId="4" xfId="103" applyFont="1" applyBorder="1" applyAlignment="1">
      <alignment horizontal="center" vertical="center" wrapText="1"/>
    </xf>
    <xf numFmtId="164" fontId="31" fillId="6" borderId="3" xfId="103" applyFont="1" applyFill="1" applyBorder="1" applyAlignment="1">
      <alignment horizontal="center" vertical="center"/>
    </xf>
    <xf numFmtId="164" fontId="31" fillId="6" borderId="7" xfId="103" applyFont="1" applyFill="1" applyBorder="1" applyAlignment="1">
      <alignment horizontal="center" vertical="center"/>
    </xf>
    <xf numFmtId="164" fontId="31" fillId="6" borderId="4" xfId="103" applyFont="1" applyFill="1" applyBorder="1" applyAlignment="1">
      <alignment horizontal="center" vertical="center"/>
    </xf>
    <xf numFmtId="164" fontId="30" fillId="0" borderId="2" xfId="103" applyFont="1" applyBorder="1" applyAlignment="1">
      <alignment horizontal="center"/>
    </xf>
    <xf numFmtId="4" fontId="31" fillId="0" borderId="3" xfId="154" quotePrefix="1" applyNumberFormat="1" applyFont="1" applyBorder="1" applyAlignment="1">
      <alignment horizontal="center" vertical="center" wrapText="1"/>
    </xf>
    <xf numFmtId="4" fontId="31" fillId="0" borderId="4" xfId="154" quotePrefix="1" applyNumberFormat="1" applyFont="1" applyBorder="1" applyAlignment="1">
      <alignment horizontal="center" vertical="center" wrapText="1"/>
    </xf>
    <xf numFmtId="0" fontId="2" fillId="0" borderId="3" xfId="175" applyFont="1" applyBorder="1" applyAlignment="1">
      <alignment horizontal="center" vertical="center" wrapText="1"/>
    </xf>
    <xf numFmtId="0" fontId="2" fillId="0" borderId="7" xfId="175" applyFont="1" applyBorder="1" applyAlignment="1">
      <alignment horizontal="center" vertical="center" wrapText="1"/>
    </xf>
    <xf numFmtId="0" fontId="2" fillId="0" borderId="4" xfId="175" applyFont="1" applyBorder="1" applyAlignment="1">
      <alignment horizontal="center" vertical="center" wrapText="1"/>
    </xf>
    <xf numFmtId="164" fontId="32" fillId="0" borderId="0" xfId="103" applyFont="1" applyAlignment="1">
      <alignment horizontal="center"/>
    </xf>
    <xf numFmtId="164" fontId="31" fillId="0" borderId="3" xfId="103" applyFont="1" applyBorder="1" applyAlignment="1">
      <alignment horizontal="center"/>
    </xf>
    <xf numFmtId="164" fontId="31" fillId="0" borderId="4" xfId="103" applyFont="1" applyBorder="1" applyAlignment="1">
      <alignment horizontal="center"/>
    </xf>
    <xf numFmtId="164" fontId="30" fillId="0" borderId="3" xfId="103" applyFont="1" applyBorder="1" applyAlignment="1">
      <alignment horizontal="center"/>
    </xf>
    <xf numFmtId="164" fontId="30" fillId="0" borderId="7" xfId="103" applyFont="1" applyBorder="1" applyAlignment="1">
      <alignment horizontal="center"/>
    </xf>
    <xf numFmtId="164" fontId="30" fillId="0" borderId="4" xfId="103" applyFont="1" applyBorder="1" applyAlignment="1">
      <alignment horizontal="center"/>
    </xf>
    <xf numFmtId="164" fontId="31" fillId="0" borderId="3" xfId="103" applyFont="1" applyBorder="1" applyAlignment="1">
      <alignment horizontal="center" vertical="center" wrapText="1"/>
    </xf>
    <xf numFmtId="4" fontId="2" fillId="0" borderId="3" xfId="145" quotePrefix="1" applyNumberFormat="1" applyFont="1" applyBorder="1" applyAlignment="1">
      <alignment horizontal="center" vertical="center" wrapText="1"/>
    </xf>
    <xf numFmtId="4" fontId="4" fillId="0" borderId="4" xfId="145" quotePrefix="1" applyNumberFormat="1" applyFont="1" applyBorder="1" applyAlignment="1">
      <alignment horizontal="center" vertical="center" wrapText="1"/>
    </xf>
    <xf numFmtId="4" fontId="4" fillId="0" borderId="3" xfId="145" quotePrefix="1" applyNumberFormat="1" applyFont="1" applyBorder="1" applyAlignment="1">
      <alignment horizontal="center" vertical="center" wrapText="1"/>
    </xf>
    <xf numFmtId="4" fontId="2" fillId="0" borderId="4" xfId="145" quotePrefix="1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12" fillId="0" borderId="0" xfId="143" applyFont="1" applyAlignment="1">
      <alignment horizontal="left" wrapText="1"/>
    </xf>
    <xf numFmtId="0" fontId="12" fillId="0" borderId="0" xfId="143" applyAlignment="1">
      <alignment horizontal="left" wrapText="1"/>
    </xf>
    <xf numFmtId="0" fontId="3" fillId="0" borderId="0" xfId="143" applyFont="1" applyAlignment="1">
      <alignment horizontal="left" wrapText="1"/>
    </xf>
    <xf numFmtId="0" fontId="11" fillId="0" borderId="0" xfId="143" applyFont="1" applyAlignment="1">
      <alignment horizontal="left" wrapText="1"/>
    </xf>
    <xf numFmtId="0" fontId="31" fillId="0" borderId="0" xfId="178" applyFont="1" applyAlignment="1">
      <alignment horizontal="center" wrapText="1"/>
    </xf>
    <xf numFmtId="0" fontId="31" fillId="0" borderId="0" xfId="178" applyFont="1" applyAlignment="1">
      <alignment horizontal="center"/>
    </xf>
    <xf numFmtId="0" fontId="2" fillId="0" borderId="2" xfId="178" applyBorder="1" applyAlignment="1">
      <alignment horizontal="center" vertical="center" wrapText="1"/>
    </xf>
    <xf numFmtId="0" fontId="2" fillId="2" borderId="2" xfId="178" applyFill="1" applyBorder="1" applyAlignment="1">
      <alignment horizontal="center" vertical="center" wrapText="1"/>
    </xf>
    <xf numFmtId="0" fontId="53" fillId="0" borderId="2" xfId="178" applyFont="1" applyBorder="1" applyAlignment="1">
      <alignment horizontal="center" vertical="center" wrapText="1"/>
    </xf>
    <xf numFmtId="0" fontId="39" fillId="0" borderId="2" xfId="171" applyFont="1" applyBorder="1" applyAlignment="1">
      <alignment horizontal="center" vertical="center" wrapText="1"/>
    </xf>
    <xf numFmtId="0" fontId="4" fillId="0" borderId="2" xfId="171" applyBorder="1" applyAlignment="1">
      <alignment horizontal="center" vertical="center" wrapText="1"/>
    </xf>
    <xf numFmtId="0" fontId="4" fillId="0" borderId="0" xfId="171" applyFont="1" applyAlignment="1">
      <alignment horizontal="left"/>
    </xf>
    <xf numFmtId="0" fontId="31" fillId="0" borderId="0" xfId="171" applyFont="1" applyAlignment="1">
      <alignment horizontal="center"/>
    </xf>
    <xf numFmtId="0" fontId="4" fillId="0" borderId="0" xfId="171" applyAlignment="1">
      <alignment horizontal="center"/>
    </xf>
    <xf numFmtId="0" fontId="4" fillId="2" borderId="2" xfId="171" applyFill="1" applyBorder="1" applyAlignment="1">
      <alignment horizontal="center" vertical="center" wrapText="1"/>
    </xf>
    <xf numFmtId="4" fontId="41" fillId="2" borderId="2" xfId="145" applyNumberFormat="1" applyFont="1" applyFill="1" applyBorder="1" applyAlignment="1">
      <alignment vertical="center" wrapText="1"/>
    </xf>
    <xf numFmtId="4" fontId="12" fillId="0" borderId="2" xfId="145" applyNumberFormat="1" applyFill="1" applyBorder="1" applyAlignment="1">
      <alignment vertical="center" wrapText="1"/>
    </xf>
    <xf numFmtId="0" fontId="31" fillId="0" borderId="2" xfId="179" applyFont="1" applyBorder="1" applyAlignment="1">
      <alignment horizontal="right" vertical="center"/>
    </xf>
    <xf numFmtId="0" fontId="2" fillId="0" borderId="2" xfId="179" applyBorder="1" applyAlignment="1">
      <alignment horizontal="right" vertical="center"/>
    </xf>
    <xf numFmtId="0" fontId="31" fillId="0" borderId="2" xfId="175" applyFont="1" applyBorder="1" applyAlignment="1">
      <alignment horizontal="right" vertical="center"/>
    </xf>
    <xf numFmtId="0" fontId="4" fillId="0" borderId="2" xfId="175" applyBorder="1" applyAlignment="1">
      <alignment horizontal="right" vertical="center"/>
    </xf>
    <xf numFmtId="4" fontId="1" fillId="0" borderId="2" xfId="145" quotePrefix="1" applyNumberFormat="1" applyFont="1" applyBorder="1" applyAlignment="1">
      <alignment vertical="center" wrapText="1"/>
    </xf>
    <xf numFmtId="0" fontId="31" fillId="0" borderId="3" xfId="180" applyFont="1" applyBorder="1" applyAlignment="1">
      <alignment horizontal="center" vertical="center"/>
    </xf>
    <xf numFmtId="0" fontId="1" fillId="0" borderId="7" xfId="180" applyBorder="1" applyAlignment="1"/>
    <xf numFmtId="0" fontId="1" fillId="0" borderId="4" xfId="180" applyBorder="1" applyAlignment="1"/>
    <xf numFmtId="0" fontId="1" fillId="0" borderId="2" xfId="180" applyBorder="1" applyAlignment="1">
      <alignment horizontal="center" vertical="center" wrapText="1"/>
    </xf>
    <xf numFmtId="0" fontId="1" fillId="2" borderId="2" xfId="180" applyFill="1" applyBorder="1" applyAlignment="1">
      <alignment horizontal="center" vertical="center" wrapText="1"/>
    </xf>
    <xf numFmtId="0" fontId="1" fillId="0" borderId="0" xfId="180"/>
    <xf numFmtId="0" fontId="31" fillId="0" borderId="0" xfId="180" applyFont="1" applyAlignment="1">
      <alignment horizontal="left"/>
    </xf>
    <xf numFmtId="0" fontId="1" fillId="0" borderId="2" xfId="180" applyBorder="1" applyAlignment="1">
      <alignment horizontal="center" vertical="center" wrapText="1"/>
    </xf>
    <xf numFmtId="0" fontId="1" fillId="2" borderId="2" xfId="180" applyFill="1" applyBorder="1" applyAlignment="1">
      <alignment horizontal="center" vertical="center" wrapText="1"/>
    </xf>
    <xf numFmtId="0" fontId="31" fillId="0" borderId="2" xfId="180" applyFont="1" applyBorder="1" applyAlignment="1">
      <alignment vertical="center"/>
    </xf>
    <xf numFmtId="0" fontId="31" fillId="0" borderId="2" xfId="180" applyFont="1" applyBorder="1" applyAlignment="1">
      <alignment vertical="center" wrapText="1"/>
    </xf>
    <xf numFmtId="4" fontId="31" fillId="2" borderId="2" xfId="180" applyNumberFormat="1" applyFont="1" applyFill="1" applyBorder="1" applyAlignment="1">
      <alignment vertical="center"/>
    </xf>
    <xf numFmtId="4" fontId="31" fillId="0" borderId="2" xfId="180" applyNumberFormat="1" applyFont="1" applyBorder="1" applyAlignment="1">
      <alignment vertical="center"/>
    </xf>
    <xf numFmtId="0" fontId="1" fillId="0" borderId="2" xfId="180" applyBorder="1" applyAlignment="1">
      <alignment vertical="center"/>
    </xf>
    <xf numFmtId="0" fontId="1" fillId="0" borderId="2" xfId="180" applyBorder="1" applyAlignment="1">
      <alignment vertical="center" wrapText="1"/>
    </xf>
    <xf numFmtId="4" fontId="1" fillId="2" borderId="2" xfId="180" applyNumberFormat="1" applyFill="1" applyBorder="1" applyAlignment="1">
      <alignment vertical="center"/>
    </xf>
    <xf numFmtId="4" fontId="1" fillId="0" borderId="2" xfId="180" applyNumberFormat="1" applyBorder="1" applyAlignment="1">
      <alignment vertical="center"/>
    </xf>
    <xf numFmtId="0" fontId="31" fillId="2" borderId="2" xfId="180" applyFont="1" applyFill="1" applyBorder="1" applyAlignment="1">
      <alignment horizontal="center" vertical="center"/>
    </xf>
    <xf numFmtId="0" fontId="31" fillId="2" borderId="2" xfId="180" applyFont="1" applyFill="1" applyBorder="1" applyAlignment="1">
      <alignment vertical="center" wrapText="1"/>
    </xf>
  </cellXfs>
  <cellStyles count="18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2 4" xfId="178"/>
    <cellStyle name="Обычный 5 4 3" xfId="151"/>
    <cellStyle name="Обычный 5 4 3 2" xfId="158"/>
    <cellStyle name="Обычный 5 4 3 3" xfId="175"/>
    <cellStyle name="Обычный 5 4 3 4" xfId="179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Обычный 8" xfId="18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A13" zoomScaleNormal="100" zoomScalePageLayoutView="55" workbookViewId="0">
      <selection activeCell="B15" sqref="B15"/>
    </sheetView>
  </sheetViews>
  <sheetFormatPr defaultRowHeight="12.75" x14ac:dyDescent="0.2"/>
  <cols>
    <col min="1" max="1" width="13.140625" style="340" customWidth="1"/>
    <col min="2" max="2" width="56.5703125" style="340" customWidth="1"/>
    <col min="3" max="3" width="15.42578125" style="340" customWidth="1"/>
    <col min="4" max="4" width="17.7109375" style="340" customWidth="1"/>
    <col min="5" max="5" width="15.7109375" style="340" customWidth="1"/>
    <col min="6" max="6" width="18.28515625" style="340" customWidth="1"/>
    <col min="7" max="9" width="9.140625" style="340"/>
    <col min="10" max="11" width="10" style="340" bestFit="1" customWidth="1"/>
    <col min="12" max="16384" width="9.140625" style="340"/>
  </cols>
  <sheetData>
    <row r="1" spans="1:10" x14ac:dyDescent="0.2">
      <c r="C1" s="404" t="s">
        <v>278</v>
      </c>
      <c r="D1" s="404"/>
      <c r="E1" s="404"/>
      <c r="F1" s="404"/>
    </row>
    <row r="2" spans="1:10" ht="12.75" customHeight="1" x14ac:dyDescent="0.2">
      <c r="C2" s="405" t="s">
        <v>307</v>
      </c>
      <c r="D2" s="406"/>
      <c r="E2" s="406"/>
      <c r="F2" s="406"/>
    </row>
    <row r="3" spans="1:10" s="4" customFormat="1" ht="31.5" customHeight="1" x14ac:dyDescent="0.2">
      <c r="A3" s="1"/>
      <c r="B3" s="1"/>
      <c r="C3" s="407" t="s">
        <v>230</v>
      </c>
      <c r="D3" s="407"/>
      <c r="E3" s="407"/>
      <c r="F3" s="407"/>
      <c r="G3" s="407"/>
      <c r="H3" s="407"/>
      <c r="I3" s="407"/>
      <c r="J3" s="2"/>
    </row>
    <row r="4" spans="1:10" s="4" customFormat="1" ht="24" customHeight="1" x14ac:dyDescent="0.2">
      <c r="A4" s="1"/>
      <c r="B4" s="1"/>
      <c r="C4" s="1"/>
      <c r="D4" s="407"/>
      <c r="E4" s="407"/>
      <c r="F4" s="407"/>
      <c r="G4" s="407"/>
      <c r="H4" s="407"/>
      <c r="I4" s="407"/>
      <c r="J4" s="2"/>
    </row>
    <row r="5" spans="1:10" ht="19.5" customHeight="1" x14ac:dyDescent="0.2"/>
    <row r="6" spans="1:10" ht="28.5" customHeight="1" x14ac:dyDescent="0.2">
      <c r="A6" s="408" t="s">
        <v>279</v>
      </c>
      <c r="B6" s="409"/>
      <c r="C6" s="409"/>
      <c r="D6" s="409"/>
      <c r="E6" s="409"/>
      <c r="F6" s="409"/>
    </row>
    <row r="7" spans="1:10" ht="18" customHeight="1" x14ac:dyDescent="0.2">
      <c r="A7" s="341"/>
      <c r="B7" s="342"/>
      <c r="C7" s="342"/>
      <c r="D7" s="342"/>
      <c r="E7" s="342"/>
      <c r="F7" s="342"/>
    </row>
    <row r="8" spans="1:10" s="4" customFormat="1" x14ac:dyDescent="0.2">
      <c r="A8" s="410" t="s">
        <v>10</v>
      </c>
      <c r="B8" s="410" t="s">
        <v>280</v>
      </c>
      <c r="C8" s="411" t="s">
        <v>0</v>
      </c>
      <c r="D8" s="410" t="s">
        <v>1</v>
      </c>
      <c r="E8" s="410" t="s">
        <v>2</v>
      </c>
      <c r="F8" s="410"/>
    </row>
    <row r="9" spans="1:10" s="4" customFormat="1" x14ac:dyDescent="0.2">
      <c r="A9" s="410"/>
      <c r="B9" s="410"/>
      <c r="C9" s="410"/>
      <c r="D9" s="410"/>
      <c r="E9" s="410" t="s">
        <v>3</v>
      </c>
      <c r="F9" s="412" t="s">
        <v>4</v>
      </c>
    </row>
    <row r="10" spans="1:10" s="4" customFormat="1" x14ac:dyDescent="0.2">
      <c r="A10" s="410"/>
      <c r="B10" s="410"/>
      <c r="C10" s="410"/>
      <c r="D10" s="410"/>
      <c r="E10" s="410"/>
      <c r="F10" s="410"/>
    </row>
    <row r="11" spans="1:10" s="4" customFormat="1" x14ac:dyDescent="0.2">
      <c r="A11" s="401">
        <v>1</v>
      </c>
      <c r="B11" s="401">
        <v>2</v>
      </c>
      <c r="C11" s="400">
        <v>3</v>
      </c>
      <c r="D11" s="401">
        <v>4</v>
      </c>
      <c r="E11" s="401">
        <v>5</v>
      </c>
      <c r="F11" s="401">
        <v>6</v>
      </c>
    </row>
    <row r="12" spans="1:10" s="4" customFormat="1" x14ac:dyDescent="0.2">
      <c r="A12" s="193">
        <v>10000000</v>
      </c>
      <c r="B12" s="194" t="s">
        <v>326</v>
      </c>
      <c r="C12" s="195">
        <f t="shared" ref="C12:C43" si="0">D12+E12</f>
        <v>85505803</v>
      </c>
      <c r="D12" s="196">
        <v>85487403</v>
      </c>
      <c r="E12" s="196">
        <v>18400</v>
      </c>
      <c r="F12" s="196">
        <v>0</v>
      </c>
    </row>
    <row r="13" spans="1:10" s="4" customFormat="1" ht="25.5" x14ac:dyDescent="0.2">
      <c r="A13" s="193">
        <v>11000000</v>
      </c>
      <c r="B13" s="194" t="s">
        <v>327</v>
      </c>
      <c r="C13" s="195">
        <f t="shared" si="0"/>
        <v>64417263</v>
      </c>
      <c r="D13" s="196">
        <v>64417263</v>
      </c>
      <c r="E13" s="196">
        <v>0</v>
      </c>
      <c r="F13" s="196">
        <v>0</v>
      </c>
    </row>
    <row r="14" spans="1:10" s="4" customFormat="1" x14ac:dyDescent="0.2">
      <c r="A14" s="193">
        <v>11010000</v>
      </c>
      <c r="B14" s="194" t="s">
        <v>283</v>
      </c>
      <c r="C14" s="195">
        <f t="shared" si="0"/>
        <v>64407263</v>
      </c>
      <c r="D14" s="196">
        <v>64407263</v>
      </c>
      <c r="E14" s="196">
        <v>0</v>
      </c>
      <c r="F14" s="196">
        <v>0</v>
      </c>
    </row>
    <row r="15" spans="1:10" s="4" customFormat="1" ht="25.5" x14ac:dyDescent="0.2">
      <c r="A15" s="199">
        <v>11010100</v>
      </c>
      <c r="B15" s="18" t="s">
        <v>284</v>
      </c>
      <c r="C15" s="200">
        <f t="shared" si="0"/>
        <v>51397263</v>
      </c>
      <c r="D15" s="201">
        <v>51397263</v>
      </c>
      <c r="E15" s="201">
        <v>0</v>
      </c>
      <c r="F15" s="201">
        <v>0</v>
      </c>
    </row>
    <row r="16" spans="1:10" s="4" customFormat="1" ht="51" x14ac:dyDescent="0.2">
      <c r="A16" s="199">
        <v>11010200</v>
      </c>
      <c r="B16" s="18" t="s">
        <v>285</v>
      </c>
      <c r="C16" s="200">
        <f t="shared" si="0"/>
        <v>30000</v>
      </c>
      <c r="D16" s="201">
        <v>30000</v>
      </c>
      <c r="E16" s="201">
        <v>0</v>
      </c>
      <c r="F16" s="201">
        <v>0</v>
      </c>
    </row>
    <row r="17" spans="1:6" s="4" customFormat="1" ht="25.5" x14ac:dyDescent="0.2">
      <c r="A17" s="199">
        <v>11010400</v>
      </c>
      <c r="B17" s="18" t="s">
        <v>286</v>
      </c>
      <c r="C17" s="200">
        <f t="shared" si="0"/>
        <v>11800000</v>
      </c>
      <c r="D17" s="201">
        <v>11800000</v>
      </c>
      <c r="E17" s="201">
        <v>0</v>
      </c>
      <c r="F17" s="201">
        <v>0</v>
      </c>
    </row>
    <row r="18" spans="1:6" s="4" customFormat="1" ht="25.5" x14ac:dyDescent="0.2">
      <c r="A18" s="199">
        <v>11010500</v>
      </c>
      <c r="B18" s="18" t="s">
        <v>287</v>
      </c>
      <c r="C18" s="200">
        <f t="shared" si="0"/>
        <v>1180000</v>
      </c>
      <c r="D18" s="201">
        <v>1180000</v>
      </c>
      <c r="E18" s="201">
        <v>0</v>
      </c>
      <c r="F18" s="201">
        <v>0</v>
      </c>
    </row>
    <row r="19" spans="1:6" s="4" customFormat="1" x14ac:dyDescent="0.2">
      <c r="A19" s="193">
        <v>11020000</v>
      </c>
      <c r="B19" s="194" t="s">
        <v>328</v>
      </c>
      <c r="C19" s="195">
        <f t="shared" si="0"/>
        <v>10000</v>
      </c>
      <c r="D19" s="196">
        <v>10000</v>
      </c>
      <c r="E19" s="196">
        <v>0</v>
      </c>
      <c r="F19" s="196">
        <v>0</v>
      </c>
    </row>
    <row r="20" spans="1:6" s="4" customFormat="1" ht="25.5" x14ac:dyDescent="0.2">
      <c r="A20" s="199">
        <v>11020200</v>
      </c>
      <c r="B20" s="18" t="s">
        <v>329</v>
      </c>
      <c r="C20" s="200">
        <f t="shared" si="0"/>
        <v>10000</v>
      </c>
      <c r="D20" s="201">
        <v>10000</v>
      </c>
      <c r="E20" s="201">
        <v>0</v>
      </c>
      <c r="F20" s="201">
        <v>0</v>
      </c>
    </row>
    <row r="21" spans="1:6" s="4" customFormat="1" ht="21.75" customHeight="1" x14ac:dyDescent="0.2">
      <c r="A21" s="193">
        <v>13000000</v>
      </c>
      <c r="B21" s="194" t="s">
        <v>330</v>
      </c>
      <c r="C21" s="195">
        <f t="shared" si="0"/>
        <v>48000</v>
      </c>
      <c r="D21" s="196">
        <v>48000</v>
      </c>
      <c r="E21" s="196">
        <v>0</v>
      </c>
      <c r="F21" s="196">
        <v>0</v>
      </c>
    </row>
    <row r="22" spans="1:6" s="4" customFormat="1" ht="21" customHeight="1" x14ac:dyDescent="0.2">
      <c r="A22" s="193">
        <v>13010000</v>
      </c>
      <c r="B22" s="194" t="s">
        <v>331</v>
      </c>
      <c r="C22" s="195">
        <f t="shared" si="0"/>
        <v>25000</v>
      </c>
      <c r="D22" s="196">
        <v>25000</v>
      </c>
      <c r="E22" s="196">
        <v>0</v>
      </c>
      <c r="F22" s="196">
        <v>0</v>
      </c>
    </row>
    <row r="23" spans="1:6" s="4" customFormat="1" ht="25.5" x14ac:dyDescent="0.2">
      <c r="A23" s="199">
        <v>13010100</v>
      </c>
      <c r="B23" s="18" t="s">
        <v>332</v>
      </c>
      <c r="C23" s="200">
        <f t="shared" si="0"/>
        <v>15000</v>
      </c>
      <c r="D23" s="201">
        <v>15000</v>
      </c>
      <c r="E23" s="201">
        <v>0</v>
      </c>
      <c r="F23" s="201">
        <v>0</v>
      </c>
    </row>
    <row r="24" spans="1:6" s="4" customFormat="1" ht="51" x14ac:dyDescent="0.2">
      <c r="A24" s="199">
        <v>13010200</v>
      </c>
      <c r="B24" s="18" t="s">
        <v>333</v>
      </c>
      <c r="C24" s="200">
        <f t="shared" si="0"/>
        <v>10000</v>
      </c>
      <c r="D24" s="201">
        <v>10000</v>
      </c>
      <c r="E24" s="201">
        <v>0</v>
      </c>
      <c r="F24" s="201">
        <v>0</v>
      </c>
    </row>
    <row r="25" spans="1:6" s="4" customFormat="1" ht="25.5" x14ac:dyDescent="0.2">
      <c r="A25" s="193">
        <v>13030000</v>
      </c>
      <c r="B25" s="194" t="s">
        <v>288</v>
      </c>
      <c r="C25" s="195">
        <f t="shared" si="0"/>
        <v>23000</v>
      </c>
      <c r="D25" s="196">
        <v>23000</v>
      </c>
      <c r="E25" s="196">
        <v>0</v>
      </c>
      <c r="F25" s="196">
        <v>0</v>
      </c>
    </row>
    <row r="26" spans="1:6" s="4" customFormat="1" ht="25.5" x14ac:dyDescent="0.2">
      <c r="A26" s="199">
        <v>13030100</v>
      </c>
      <c r="B26" s="18" t="s">
        <v>289</v>
      </c>
      <c r="C26" s="200">
        <f t="shared" si="0"/>
        <v>23000</v>
      </c>
      <c r="D26" s="201">
        <v>23000</v>
      </c>
      <c r="E26" s="201">
        <v>0</v>
      </c>
      <c r="F26" s="201">
        <v>0</v>
      </c>
    </row>
    <row r="27" spans="1:6" s="4" customFormat="1" x14ac:dyDescent="0.2">
      <c r="A27" s="193">
        <v>14000000</v>
      </c>
      <c r="B27" s="194" t="s">
        <v>334</v>
      </c>
      <c r="C27" s="195">
        <f t="shared" si="0"/>
        <v>2378000</v>
      </c>
      <c r="D27" s="196">
        <v>2378000</v>
      </c>
      <c r="E27" s="196">
        <v>0</v>
      </c>
      <c r="F27" s="196">
        <v>0</v>
      </c>
    </row>
    <row r="28" spans="1:6" s="4" customFormat="1" ht="25.5" x14ac:dyDescent="0.2">
      <c r="A28" s="193">
        <v>14020000</v>
      </c>
      <c r="B28" s="194" t="s">
        <v>335</v>
      </c>
      <c r="C28" s="195">
        <f t="shared" si="0"/>
        <v>27000</v>
      </c>
      <c r="D28" s="196">
        <v>27000</v>
      </c>
      <c r="E28" s="196">
        <v>0</v>
      </c>
      <c r="F28" s="196">
        <v>0</v>
      </c>
    </row>
    <row r="29" spans="1:6" s="4" customFormat="1" x14ac:dyDescent="0.2">
      <c r="A29" s="199">
        <v>14021900</v>
      </c>
      <c r="B29" s="18" t="s">
        <v>290</v>
      </c>
      <c r="C29" s="200">
        <f t="shared" si="0"/>
        <v>27000</v>
      </c>
      <c r="D29" s="201">
        <v>27000</v>
      </c>
      <c r="E29" s="201">
        <v>0</v>
      </c>
      <c r="F29" s="201">
        <v>0</v>
      </c>
    </row>
    <row r="30" spans="1:6" s="4" customFormat="1" ht="25.5" x14ac:dyDescent="0.2">
      <c r="A30" s="193">
        <v>14030000</v>
      </c>
      <c r="B30" s="194" t="s">
        <v>336</v>
      </c>
      <c r="C30" s="195">
        <f t="shared" si="0"/>
        <v>201000</v>
      </c>
      <c r="D30" s="196">
        <v>201000</v>
      </c>
      <c r="E30" s="196">
        <v>0</v>
      </c>
      <c r="F30" s="196">
        <v>0</v>
      </c>
    </row>
    <row r="31" spans="1:6" s="4" customFormat="1" x14ac:dyDescent="0.2">
      <c r="A31" s="199">
        <v>14031900</v>
      </c>
      <c r="B31" s="18" t="s">
        <v>290</v>
      </c>
      <c r="C31" s="200">
        <f t="shared" si="0"/>
        <v>201000</v>
      </c>
      <c r="D31" s="201">
        <v>201000</v>
      </c>
      <c r="E31" s="201">
        <v>0</v>
      </c>
      <c r="F31" s="201">
        <v>0</v>
      </c>
    </row>
    <row r="32" spans="1:6" s="4" customFormat="1" ht="25.5" x14ac:dyDescent="0.2">
      <c r="A32" s="193">
        <v>14040000</v>
      </c>
      <c r="B32" s="194" t="s">
        <v>337</v>
      </c>
      <c r="C32" s="195">
        <f t="shared" si="0"/>
        <v>2150000</v>
      </c>
      <c r="D32" s="196">
        <v>2150000</v>
      </c>
      <c r="E32" s="196">
        <v>0</v>
      </c>
      <c r="F32" s="196">
        <v>0</v>
      </c>
    </row>
    <row r="33" spans="1:6" s="4" customFormat="1" ht="63.75" x14ac:dyDescent="0.2">
      <c r="A33" s="199">
        <v>14040100</v>
      </c>
      <c r="B33" s="18" t="s">
        <v>338</v>
      </c>
      <c r="C33" s="200">
        <f t="shared" si="0"/>
        <v>805000</v>
      </c>
      <c r="D33" s="201">
        <v>805000</v>
      </c>
      <c r="E33" s="201">
        <v>0</v>
      </c>
      <c r="F33" s="201">
        <v>0</v>
      </c>
    </row>
    <row r="34" spans="1:6" s="4" customFormat="1" ht="51" x14ac:dyDescent="0.2">
      <c r="A34" s="199">
        <v>14040200</v>
      </c>
      <c r="B34" s="18" t="s">
        <v>291</v>
      </c>
      <c r="C34" s="200">
        <f t="shared" si="0"/>
        <v>1345000</v>
      </c>
      <c r="D34" s="201">
        <v>1345000</v>
      </c>
      <c r="E34" s="201">
        <v>0</v>
      </c>
      <c r="F34" s="201">
        <v>0</v>
      </c>
    </row>
    <row r="35" spans="1:6" s="4" customFormat="1" ht="25.5" x14ac:dyDescent="0.2">
      <c r="A35" s="193">
        <v>18000000</v>
      </c>
      <c r="B35" s="194" t="s">
        <v>292</v>
      </c>
      <c r="C35" s="195">
        <f t="shared" si="0"/>
        <v>18644140</v>
      </c>
      <c r="D35" s="196">
        <v>18644140</v>
      </c>
      <c r="E35" s="196">
        <v>0</v>
      </c>
      <c r="F35" s="196">
        <v>0</v>
      </c>
    </row>
    <row r="36" spans="1:6" s="4" customFormat="1" x14ac:dyDescent="0.2">
      <c r="A36" s="193">
        <v>18010000</v>
      </c>
      <c r="B36" s="194" t="s">
        <v>339</v>
      </c>
      <c r="C36" s="195">
        <f t="shared" si="0"/>
        <v>6939300</v>
      </c>
      <c r="D36" s="196">
        <v>6939300</v>
      </c>
      <c r="E36" s="196">
        <v>0</v>
      </c>
      <c r="F36" s="196">
        <v>0</v>
      </c>
    </row>
    <row r="37" spans="1:6" s="4" customFormat="1" ht="38.25" x14ac:dyDescent="0.2">
      <c r="A37" s="199">
        <v>18010200</v>
      </c>
      <c r="B37" s="18" t="s">
        <v>340</v>
      </c>
      <c r="C37" s="200">
        <f t="shared" si="0"/>
        <v>23000</v>
      </c>
      <c r="D37" s="201">
        <v>23000</v>
      </c>
      <c r="E37" s="201">
        <v>0</v>
      </c>
      <c r="F37" s="201">
        <v>0</v>
      </c>
    </row>
    <row r="38" spans="1:6" s="4" customFormat="1" ht="38.25" x14ac:dyDescent="0.2">
      <c r="A38" s="199">
        <v>18010300</v>
      </c>
      <c r="B38" s="18" t="s">
        <v>341</v>
      </c>
      <c r="C38" s="200">
        <f t="shared" si="0"/>
        <v>57000</v>
      </c>
      <c r="D38" s="201">
        <v>57000</v>
      </c>
      <c r="E38" s="201">
        <v>0</v>
      </c>
      <c r="F38" s="201">
        <v>0</v>
      </c>
    </row>
    <row r="39" spans="1:6" s="4" customFormat="1" ht="38.25" x14ac:dyDescent="0.2">
      <c r="A39" s="199">
        <v>18010400</v>
      </c>
      <c r="B39" s="18" t="s">
        <v>342</v>
      </c>
      <c r="C39" s="200">
        <f t="shared" si="0"/>
        <v>320000</v>
      </c>
      <c r="D39" s="201">
        <v>320000</v>
      </c>
      <c r="E39" s="201">
        <v>0</v>
      </c>
      <c r="F39" s="201">
        <v>0</v>
      </c>
    </row>
    <row r="40" spans="1:6" s="4" customFormat="1" x14ac:dyDescent="0.2">
      <c r="A40" s="199">
        <v>18010500</v>
      </c>
      <c r="B40" s="18" t="s">
        <v>343</v>
      </c>
      <c r="C40" s="200">
        <f t="shared" si="0"/>
        <v>590000</v>
      </c>
      <c r="D40" s="201">
        <v>590000</v>
      </c>
      <c r="E40" s="201">
        <v>0</v>
      </c>
      <c r="F40" s="201">
        <v>0</v>
      </c>
    </row>
    <row r="41" spans="1:6" s="4" customFormat="1" x14ac:dyDescent="0.2">
      <c r="A41" s="199">
        <v>18010600</v>
      </c>
      <c r="B41" s="18" t="s">
        <v>344</v>
      </c>
      <c r="C41" s="200">
        <f t="shared" si="0"/>
        <v>3700000</v>
      </c>
      <c r="D41" s="201">
        <v>3700000</v>
      </c>
      <c r="E41" s="201">
        <v>0</v>
      </c>
      <c r="F41" s="201">
        <v>0</v>
      </c>
    </row>
    <row r="42" spans="1:6" s="4" customFormat="1" x14ac:dyDescent="0.2">
      <c r="A42" s="199">
        <v>18010700</v>
      </c>
      <c r="B42" s="18" t="s">
        <v>345</v>
      </c>
      <c r="C42" s="200">
        <f t="shared" si="0"/>
        <v>1414000</v>
      </c>
      <c r="D42" s="201">
        <v>1414000</v>
      </c>
      <c r="E42" s="201">
        <v>0</v>
      </c>
      <c r="F42" s="201">
        <v>0</v>
      </c>
    </row>
    <row r="43" spans="1:6" s="4" customFormat="1" x14ac:dyDescent="0.2">
      <c r="A43" s="199">
        <v>18010900</v>
      </c>
      <c r="B43" s="18" t="s">
        <v>346</v>
      </c>
      <c r="C43" s="200">
        <f t="shared" si="0"/>
        <v>810300</v>
      </c>
      <c r="D43" s="201">
        <v>810300</v>
      </c>
      <c r="E43" s="201">
        <v>0</v>
      </c>
      <c r="F43" s="201">
        <v>0</v>
      </c>
    </row>
    <row r="44" spans="1:6" s="4" customFormat="1" x14ac:dyDescent="0.2">
      <c r="A44" s="199">
        <v>18011100</v>
      </c>
      <c r="B44" s="18" t="s">
        <v>347</v>
      </c>
      <c r="C44" s="200">
        <f t="shared" ref="C44:C75" si="1">D44+E44</f>
        <v>25000</v>
      </c>
      <c r="D44" s="201">
        <v>25000</v>
      </c>
      <c r="E44" s="201">
        <v>0</v>
      </c>
      <c r="F44" s="201">
        <v>0</v>
      </c>
    </row>
    <row r="45" spans="1:6" s="4" customFormat="1" x14ac:dyDescent="0.2">
      <c r="A45" s="193">
        <v>18050000</v>
      </c>
      <c r="B45" s="194" t="s">
        <v>348</v>
      </c>
      <c r="C45" s="195">
        <f t="shared" si="1"/>
        <v>11704840</v>
      </c>
      <c r="D45" s="196">
        <v>11704840</v>
      </c>
      <c r="E45" s="196">
        <v>0</v>
      </c>
      <c r="F45" s="196">
        <v>0</v>
      </c>
    </row>
    <row r="46" spans="1:6" s="4" customFormat="1" x14ac:dyDescent="0.2">
      <c r="A46" s="199">
        <v>18050300</v>
      </c>
      <c r="B46" s="18" t="s">
        <v>349</v>
      </c>
      <c r="C46" s="200">
        <f t="shared" si="1"/>
        <v>50000</v>
      </c>
      <c r="D46" s="201">
        <v>50000</v>
      </c>
      <c r="E46" s="201">
        <v>0</v>
      </c>
      <c r="F46" s="201">
        <v>0</v>
      </c>
    </row>
    <row r="47" spans="1:6" s="4" customFormat="1" x14ac:dyDescent="0.2">
      <c r="A47" s="199">
        <v>18050400</v>
      </c>
      <c r="B47" s="18" t="s">
        <v>350</v>
      </c>
      <c r="C47" s="200">
        <f t="shared" si="1"/>
        <v>4200000</v>
      </c>
      <c r="D47" s="201">
        <v>4200000</v>
      </c>
      <c r="E47" s="201">
        <v>0</v>
      </c>
      <c r="F47" s="201">
        <v>0</v>
      </c>
    </row>
    <row r="48" spans="1:6" s="4" customFormat="1" ht="38.25" x14ac:dyDescent="0.2">
      <c r="A48" s="199">
        <v>18050500</v>
      </c>
      <c r="B48" s="18" t="s">
        <v>351</v>
      </c>
      <c r="C48" s="200">
        <f t="shared" si="1"/>
        <v>7454840</v>
      </c>
      <c r="D48" s="201">
        <v>7454840</v>
      </c>
      <c r="E48" s="201">
        <v>0</v>
      </c>
      <c r="F48" s="201">
        <v>0</v>
      </c>
    </row>
    <row r="49" spans="1:6" s="4" customFormat="1" x14ac:dyDescent="0.2">
      <c r="A49" s="193">
        <v>19000000</v>
      </c>
      <c r="B49" s="194" t="s">
        <v>352</v>
      </c>
      <c r="C49" s="195">
        <f t="shared" si="1"/>
        <v>18400</v>
      </c>
      <c r="D49" s="196">
        <v>0</v>
      </c>
      <c r="E49" s="196">
        <v>18400</v>
      </c>
      <c r="F49" s="196">
        <v>0</v>
      </c>
    </row>
    <row r="50" spans="1:6" s="4" customFormat="1" x14ac:dyDescent="0.2">
      <c r="A50" s="193">
        <v>19010000</v>
      </c>
      <c r="B50" s="194" t="s">
        <v>353</v>
      </c>
      <c r="C50" s="195">
        <f t="shared" si="1"/>
        <v>18400</v>
      </c>
      <c r="D50" s="196">
        <v>0</v>
      </c>
      <c r="E50" s="196">
        <v>18400</v>
      </c>
      <c r="F50" s="196">
        <v>0</v>
      </c>
    </row>
    <row r="51" spans="1:6" s="4" customFormat="1" ht="51" x14ac:dyDescent="0.2">
      <c r="A51" s="199">
        <v>19010100</v>
      </c>
      <c r="B51" s="18" t="s">
        <v>295</v>
      </c>
      <c r="C51" s="200">
        <f t="shared" si="1"/>
        <v>4400</v>
      </c>
      <c r="D51" s="201">
        <v>0</v>
      </c>
      <c r="E51" s="201">
        <v>4400</v>
      </c>
      <c r="F51" s="201">
        <v>0</v>
      </c>
    </row>
    <row r="52" spans="1:6" s="4" customFormat="1" ht="25.5" x14ac:dyDescent="0.2">
      <c r="A52" s="199">
        <v>19010200</v>
      </c>
      <c r="B52" s="18" t="s">
        <v>354</v>
      </c>
      <c r="C52" s="200">
        <f t="shared" si="1"/>
        <v>9000</v>
      </c>
      <c r="D52" s="201">
        <v>0</v>
      </c>
      <c r="E52" s="201">
        <v>9000</v>
      </c>
      <c r="F52" s="201">
        <v>0</v>
      </c>
    </row>
    <row r="53" spans="1:6" s="4" customFormat="1" ht="38.25" x14ac:dyDescent="0.2">
      <c r="A53" s="199">
        <v>19010300</v>
      </c>
      <c r="B53" s="18" t="s">
        <v>355</v>
      </c>
      <c r="C53" s="200">
        <f t="shared" si="1"/>
        <v>5000</v>
      </c>
      <c r="D53" s="201">
        <v>0</v>
      </c>
      <c r="E53" s="201">
        <v>5000</v>
      </c>
      <c r="F53" s="201">
        <v>0</v>
      </c>
    </row>
    <row r="54" spans="1:6" s="4" customFormat="1" x14ac:dyDescent="0.2">
      <c r="A54" s="193">
        <v>20000000</v>
      </c>
      <c r="B54" s="194" t="s">
        <v>356</v>
      </c>
      <c r="C54" s="195">
        <f t="shared" si="1"/>
        <v>1736000</v>
      </c>
      <c r="D54" s="196">
        <v>269200</v>
      </c>
      <c r="E54" s="196">
        <v>1466800</v>
      </c>
      <c r="F54" s="196">
        <v>0</v>
      </c>
    </row>
    <row r="55" spans="1:6" s="4" customFormat="1" x14ac:dyDescent="0.2">
      <c r="A55" s="193">
        <v>21000000</v>
      </c>
      <c r="B55" s="194" t="s">
        <v>357</v>
      </c>
      <c r="C55" s="195">
        <f t="shared" si="1"/>
        <v>30000</v>
      </c>
      <c r="D55" s="196">
        <v>30000</v>
      </c>
      <c r="E55" s="196">
        <v>0</v>
      </c>
      <c r="F55" s="196">
        <v>0</v>
      </c>
    </row>
    <row r="56" spans="1:6" s="4" customFormat="1" x14ac:dyDescent="0.2">
      <c r="A56" s="193">
        <v>21080000</v>
      </c>
      <c r="B56" s="194" t="s">
        <v>358</v>
      </c>
      <c r="C56" s="195">
        <f t="shared" si="1"/>
        <v>30000</v>
      </c>
      <c r="D56" s="196">
        <v>30000</v>
      </c>
      <c r="E56" s="196">
        <v>0</v>
      </c>
      <c r="F56" s="196">
        <v>0</v>
      </c>
    </row>
    <row r="57" spans="1:6" s="4" customFormat="1" x14ac:dyDescent="0.2">
      <c r="A57" s="199">
        <v>21081100</v>
      </c>
      <c r="B57" s="18" t="s">
        <v>359</v>
      </c>
      <c r="C57" s="200">
        <f t="shared" si="1"/>
        <v>30000</v>
      </c>
      <c r="D57" s="201">
        <v>30000</v>
      </c>
      <c r="E57" s="201">
        <v>0</v>
      </c>
      <c r="F57" s="201">
        <v>0</v>
      </c>
    </row>
    <row r="58" spans="1:6" s="4" customFormat="1" ht="25.5" x14ac:dyDescent="0.2">
      <c r="A58" s="193">
        <v>22000000</v>
      </c>
      <c r="B58" s="194" t="s">
        <v>360</v>
      </c>
      <c r="C58" s="195">
        <f t="shared" si="1"/>
        <v>209200</v>
      </c>
      <c r="D58" s="196">
        <v>209200</v>
      </c>
      <c r="E58" s="196">
        <v>0</v>
      </c>
      <c r="F58" s="196">
        <v>0</v>
      </c>
    </row>
    <row r="59" spans="1:6" s="4" customFormat="1" x14ac:dyDescent="0.2">
      <c r="A59" s="193">
        <v>22010000</v>
      </c>
      <c r="B59" s="194" t="s">
        <v>296</v>
      </c>
      <c r="C59" s="195">
        <f t="shared" si="1"/>
        <v>203000</v>
      </c>
      <c r="D59" s="196">
        <v>203000</v>
      </c>
      <c r="E59" s="196">
        <v>0</v>
      </c>
      <c r="F59" s="196">
        <v>0</v>
      </c>
    </row>
    <row r="60" spans="1:6" s="4" customFormat="1" ht="38.25" x14ac:dyDescent="0.2">
      <c r="A60" s="199">
        <v>22010300</v>
      </c>
      <c r="B60" s="18" t="s">
        <v>297</v>
      </c>
      <c r="C60" s="200">
        <f t="shared" si="1"/>
        <v>12000</v>
      </c>
      <c r="D60" s="201">
        <v>12000</v>
      </c>
      <c r="E60" s="201">
        <v>0</v>
      </c>
      <c r="F60" s="201">
        <v>0</v>
      </c>
    </row>
    <row r="61" spans="1:6" s="4" customFormat="1" x14ac:dyDescent="0.2">
      <c r="A61" s="199">
        <v>22012500</v>
      </c>
      <c r="B61" s="18" t="s">
        <v>298</v>
      </c>
      <c r="C61" s="200">
        <f t="shared" si="1"/>
        <v>31000</v>
      </c>
      <c r="D61" s="201">
        <v>31000</v>
      </c>
      <c r="E61" s="201">
        <v>0</v>
      </c>
      <c r="F61" s="201">
        <v>0</v>
      </c>
    </row>
    <row r="62" spans="1:6" s="4" customFormat="1" ht="25.5" x14ac:dyDescent="0.2">
      <c r="A62" s="199">
        <v>22012600</v>
      </c>
      <c r="B62" s="18" t="s">
        <v>361</v>
      </c>
      <c r="C62" s="200">
        <f t="shared" si="1"/>
        <v>160000</v>
      </c>
      <c r="D62" s="201">
        <v>160000</v>
      </c>
      <c r="E62" s="201">
        <v>0</v>
      </c>
      <c r="F62" s="201">
        <v>0</v>
      </c>
    </row>
    <row r="63" spans="1:6" s="4" customFormat="1" ht="25.5" x14ac:dyDescent="0.2">
      <c r="A63" s="193">
        <v>22080000</v>
      </c>
      <c r="B63" s="194" t="s">
        <v>362</v>
      </c>
      <c r="C63" s="195">
        <f t="shared" si="1"/>
        <v>3500</v>
      </c>
      <c r="D63" s="196">
        <v>3500</v>
      </c>
      <c r="E63" s="196">
        <v>0</v>
      </c>
      <c r="F63" s="196">
        <v>0</v>
      </c>
    </row>
    <row r="64" spans="1:6" s="4" customFormat="1" ht="38.25" x14ac:dyDescent="0.2">
      <c r="A64" s="199">
        <v>22080400</v>
      </c>
      <c r="B64" s="18" t="s">
        <v>299</v>
      </c>
      <c r="C64" s="200">
        <f t="shared" si="1"/>
        <v>3500</v>
      </c>
      <c r="D64" s="201">
        <v>3500</v>
      </c>
      <c r="E64" s="201">
        <v>0</v>
      </c>
      <c r="F64" s="201">
        <v>0</v>
      </c>
    </row>
    <row r="65" spans="1:6" s="4" customFormat="1" x14ac:dyDescent="0.2">
      <c r="A65" s="193">
        <v>22090000</v>
      </c>
      <c r="B65" s="194" t="s">
        <v>363</v>
      </c>
      <c r="C65" s="195">
        <f t="shared" si="1"/>
        <v>2700</v>
      </c>
      <c r="D65" s="196">
        <v>2700</v>
      </c>
      <c r="E65" s="196">
        <v>0</v>
      </c>
      <c r="F65" s="196">
        <v>0</v>
      </c>
    </row>
    <row r="66" spans="1:6" s="4" customFormat="1" ht="38.25" x14ac:dyDescent="0.2">
      <c r="A66" s="199">
        <v>22090100</v>
      </c>
      <c r="B66" s="18" t="s">
        <v>364</v>
      </c>
      <c r="C66" s="200">
        <f t="shared" si="1"/>
        <v>1400</v>
      </c>
      <c r="D66" s="201">
        <v>1400</v>
      </c>
      <c r="E66" s="201">
        <v>0</v>
      </c>
      <c r="F66" s="201">
        <v>0</v>
      </c>
    </row>
    <row r="67" spans="1:6" s="4" customFormat="1" ht="25.5" x14ac:dyDescent="0.2">
      <c r="A67" s="199">
        <v>22090400</v>
      </c>
      <c r="B67" s="18" t="s">
        <v>365</v>
      </c>
      <c r="C67" s="200">
        <f t="shared" si="1"/>
        <v>1300</v>
      </c>
      <c r="D67" s="201">
        <v>1300</v>
      </c>
      <c r="E67" s="201">
        <v>0</v>
      </c>
      <c r="F67" s="201">
        <v>0</v>
      </c>
    </row>
    <row r="68" spans="1:6" s="4" customFormat="1" x14ac:dyDescent="0.2">
      <c r="A68" s="193">
        <v>24000000</v>
      </c>
      <c r="B68" s="194" t="s">
        <v>366</v>
      </c>
      <c r="C68" s="195">
        <f t="shared" si="1"/>
        <v>30000</v>
      </c>
      <c r="D68" s="196">
        <v>30000</v>
      </c>
      <c r="E68" s="196">
        <v>0</v>
      </c>
      <c r="F68" s="196">
        <v>0</v>
      </c>
    </row>
    <row r="69" spans="1:6" s="4" customFormat="1" x14ac:dyDescent="0.2">
      <c r="A69" s="193">
        <v>24060000</v>
      </c>
      <c r="B69" s="194" t="s">
        <v>358</v>
      </c>
      <c r="C69" s="195">
        <f t="shared" si="1"/>
        <v>30000</v>
      </c>
      <c r="D69" s="196">
        <v>30000</v>
      </c>
      <c r="E69" s="196">
        <v>0</v>
      </c>
      <c r="F69" s="196">
        <v>0</v>
      </c>
    </row>
    <row r="70" spans="1:6" s="4" customFormat="1" x14ac:dyDescent="0.2">
      <c r="A70" s="199">
        <v>24060300</v>
      </c>
      <c r="B70" s="18" t="s">
        <v>358</v>
      </c>
      <c r="C70" s="200">
        <f t="shared" si="1"/>
        <v>30000</v>
      </c>
      <c r="D70" s="201">
        <v>30000</v>
      </c>
      <c r="E70" s="201">
        <v>0</v>
      </c>
      <c r="F70" s="201">
        <v>0</v>
      </c>
    </row>
    <row r="71" spans="1:6" s="4" customFormat="1" x14ac:dyDescent="0.2">
      <c r="A71" s="193">
        <v>25000000</v>
      </c>
      <c r="B71" s="194" t="s">
        <v>367</v>
      </c>
      <c r="C71" s="195">
        <f t="shared" si="1"/>
        <v>1466800</v>
      </c>
      <c r="D71" s="196">
        <v>0</v>
      </c>
      <c r="E71" s="196">
        <v>1466800</v>
      </c>
      <c r="F71" s="196">
        <v>0</v>
      </c>
    </row>
    <row r="72" spans="1:6" s="4" customFormat="1" ht="25.5" x14ac:dyDescent="0.2">
      <c r="A72" s="193">
        <v>25010000</v>
      </c>
      <c r="B72" s="194" t="s">
        <v>368</v>
      </c>
      <c r="C72" s="195">
        <f t="shared" si="1"/>
        <v>1466800</v>
      </c>
      <c r="D72" s="196">
        <v>0</v>
      </c>
      <c r="E72" s="196">
        <v>1466800</v>
      </c>
      <c r="F72" s="196">
        <v>0</v>
      </c>
    </row>
    <row r="73" spans="1:6" s="4" customFormat="1" ht="25.5" x14ac:dyDescent="0.2">
      <c r="A73" s="199">
        <v>25010100</v>
      </c>
      <c r="B73" s="18" t="s">
        <v>369</v>
      </c>
      <c r="C73" s="200">
        <f t="shared" si="1"/>
        <v>1301800</v>
      </c>
      <c r="D73" s="201">
        <v>0</v>
      </c>
      <c r="E73" s="201">
        <v>1301800</v>
      </c>
      <c r="F73" s="201">
        <v>0</v>
      </c>
    </row>
    <row r="74" spans="1:6" s="4" customFormat="1" ht="38.25" x14ac:dyDescent="0.2">
      <c r="A74" s="199">
        <v>25010300</v>
      </c>
      <c r="B74" s="18" t="s">
        <v>300</v>
      </c>
      <c r="C74" s="200">
        <f t="shared" si="1"/>
        <v>165000</v>
      </c>
      <c r="D74" s="201">
        <v>0</v>
      </c>
      <c r="E74" s="201">
        <v>165000</v>
      </c>
      <c r="F74" s="201">
        <v>0</v>
      </c>
    </row>
    <row r="75" spans="1:6" s="4" customFormat="1" x14ac:dyDescent="0.2">
      <c r="A75" s="403"/>
      <c r="B75" s="198" t="s">
        <v>301</v>
      </c>
      <c r="C75" s="195">
        <f t="shared" si="1"/>
        <v>87241803</v>
      </c>
      <c r="D75" s="195">
        <v>85756603</v>
      </c>
      <c r="E75" s="195">
        <v>1485200</v>
      </c>
      <c r="F75" s="195">
        <v>0</v>
      </c>
    </row>
    <row r="76" spans="1:6" s="4" customFormat="1" x14ac:dyDescent="0.2">
      <c r="A76" s="193">
        <v>40000000</v>
      </c>
      <c r="B76" s="194" t="s">
        <v>370</v>
      </c>
      <c r="C76" s="195">
        <f t="shared" ref="C76:C107" si="2">D76+E76</f>
        <v>46149856</v>
      </c>
      <c r="D76" s="196">
        <v>46149856</v>
      </c>
      <c r="E76" s="196">
        <v>0</v>
      </c>
      <c r="F76" s="196">
        <v>0</v>
      </c>
    </row>
    <row r="77" spans="1:6" s="4" customFormat="1" x14ac:dyDescent="0.2">
      <c r="A77" s="193">
        <v>41000000</v>
      </c>
      <c r="B77" s="194" t="s">
        <v>371</v>
      </c>
      <c r="C77" s="195">
        <f t="shared" si="2"/>
        <v>46149856</v>
      </c>
      <c r="D77" s="196">
        <v>46149856</v>
      </c>
      <c r="E77" s="196">
        <v>0</v>
      </c>
      <c r="F77" s="196">
        <v>0</v>
      </c>
    </row>
    <row r="78" spans="1:6" s="4" customFormat="1" x14ac:dyDescent="0.2">
      <c r="A78" s="193">
        <v>41020000</v>
      </c>
      <c r="B78" s="194" t="s">
        <v>372</v>
      </c>
      <c r="C78" s="195">
        <f t="shared" si="2"/>
        <v>13783400</v>
      </c>
      <c r="D78" s="196">
        <v>13783400</v>
      </c>
      <c r="E78" s="196">
        <v>0</v>
      </c>
      <c r="F78" s="196">
        <v>0</v>
      </c>
    </row>
    <row r="79" spans="1:6" s="4" customFormat="1" x14ac:dyDescent="0.2">
      <c r="A79" s="199">
        <v>41020100</v>
      </c>
      <c r="B79" s="18" t="s">
        <v>373</v>
      </c>
      <c r="C79" s="200">
        <f t="shared" si="2"/>
        <v>13783400</v>
      </c>
      <c r="D79" s="201">
        <v>13783400</v>
      </c>
      <c r="E79" s="201">
        <v>0</v>
      </c>
      <c r="F79" s="201">
        <v>0</v>
      </c>
    </row>
    <row r="80" spans="1:6" s="4" customFormat="1" x14ac:dyDescent="0.2">
      <c r="A80" s="193">
        <v>41030000</v>
      </c>
      <c r="B80" s="194" t="s">
        <v>304</v>
      </c>
      <c r="C80" s="195">
        <f t="shared" si="2"/>
        <v>28870200</v>
      </c>
      <c r="D80" s="196">
        <v>28870200</v>
      </c>
      <c r="E80" s="196">
        <v>0</v>
      </c>
      <c r="F80" s="196">
        <v>0</v>
      </c>
    </row>
    <row r="81" spans="1:6" s="4" customFormat="1" x14ac:dyDescent="0.2">
      <c r="A81" s="199">
        <v>41033900</v>
      </c>
      <c r="B81" s="18" t="s">
        <v>374</v>
      </c>
      <c r="C81" s="200">
        <f t="shared" si="2"/>
        <v>28870200</v>
      </c>
      <c r="D81" s="201">
        <v>28870200</v>
      </c>
      <c r="E81" s="201">
        <v>0</v>
      </c>
      <c r="F81" s="201">
        <v>0</v>
      </c>
    </row>
    <row r="82" spans="1:6" s="4" customFormat="1" x14ac:dyDescent="0.2">
      <c r="A82" s="193">
        <v>41050000</v>
      </c>
      <c r="B82" s="194" t="s">
        <v>305</v>
      </c>
      <c r="C82" s="195">
        <f t="shared" si="2"/>
        <v>3496256</v>
      </c>
      <c r="D82" s="196">
        <v>3496256</v>
      </c>
      <c r="E82" s="196">
        <v>0</v>
      </c>
      <c r="F82" s="196">
        <v>0</v>
      </c>
    </row>
    <row r="83" spans="1:6" s="4" customFormat="1" ht="25.5" x14ac:dyDescent="0.2">
      <c r="A83" s="199">
        <v>41051000</v>
      </c>
      <c r="B83" s="18" t="s">
        <v>12</v>
      </c>
      <c r="C83" s="200">
        <f t="shared" si="2"/>
        <v>1089700</v>
      </c>
      <c r="D83" s="201">
        <v>1089700</v>
      </c>
      <c r="E83" s="201">
        <v>0</v>
      </c>
      <c r="F83" s="201">
        <v>0</v>
      </c>
    </row>
    <row r="84" spans="1:6" s="4" customFormat="1" ht="38.25" x14ac:dyDescent="0.2">
      <c r="A84" s="199">
        <v>41051200</v>
      </c>
      <c r="B84" s="18" t="s">
        <v>13</v>
      </c>
      <c r="C84" s="200">
        <f t="shared" si="2"/>
        <v>135200</v>
      </c>
      <c r="D84" s="201">
        <v>135200</v>
      </c>
      <c r="E84" s="201">
        <v>0</v>
      </c>
      <c r="F84" s="201">
        <v>0</v>
      </c>
    </row>
    <row r="85" spans="1:6" s="4" customFormat="1" ht="51" x14ac:dyDescent="0.2">
      <c r="A85" s="199">
        <v>41051700</v>
      </c>
      <c r="B85" s="18" t="s">
        <v>375</v>
      </c>
      <c r="C85" s="200">
        <f t="shared" si="2"/>
        <v>73156</v>
      </c>
      <c r="D85" s="201">
        <v>73156</v>
      </c>
      <c r="E85" s="201">
        <v>0</v>
      </c>
      <c r="F85" s="201">
        <v>0</v>
      </c>
    </row>
    <row r="86" spans="1:6" s="4" customFormat="1" ht="25.5" x14ac:dyDescent="0.2">
      <c r="A86" s="199">
        <v>41058900</v>
      </c>
      <c r="B86" s="18" t="s">
        <v>376</v>
      </c>
      <c r="C86" s="200">
        <f t="shared" si="2"/>
        <v>2198200</v>
      </c>
      <c r="D86" s="201">
        <v>2198200</v>
      </c>
      <c r="E86" s="201">
        <v>0</v>
      </c>
      <c r="F86" s="201">
        <v>0</v>
      </c>
    </row>
    <row r="87" spans="1:6" s="4" customFormat="1" x14ac:dyDescent="0.2">
      <c r="A87" s="197" t="s">
        <v>5</v>
      </c>
      <c r="B87" s="198" t="s">
        <v>306</v>
      </c>
      <c r="C87" s="195">
        <f t="shared" si="2"/>
        <v>133391659</v>
      </c>
      <c r="D87" s="195">
        <v>131906459</v>
      </c>
      <c r="E87" s="195">
        <v>1485200</v>
      </c>
      <c r="F87" s="195">
        <v>0</v>
      </c>
    </row>
    <row r="88" spans="1:6" s="4" customFormat="1" x14ac:dyDescent="0.2"/>
    <row r="89" spans="1:6" s="4" customFormat="1" x14ac:dyDescent="0.2"/>
    <row r="90" spans="1:6" s="4" customFormat="1" x14ac:dyDescent="0.2">
      <c r="B90" s="7" t="s">
        <v>6</v>
      </c>
      <c r="E90" s="7" t="s">
        <v>190</v>
      </c>
    </row>
  </sheetData>
  <mergeCells count="14">
    <mergeCell ref="A6:F6"/>
    <mergeCell ref="A8:A10"/>
    <mergeCell ref="B8:B10"/>
    <mergeCell ref="C8:C10"/>
    <mergeCell ref="D8:D10"/>
    <mergeCell ref="E8:F8"/>
    <mergeCell ref="E9:E10"/>
    <mergeCell ref="F9:F10"/>
    <mergeCell ref="C1:F1"/>
    <mergeCell ref="C2:F2"/>
    <mergeCell ref="C3:F3"/>
    <mergeCell ref="G3:I3"/>
    <mergeCell ref="D4:F4"/>
    <mergeCell ref="G4:I4"/>
  </mergeCells>
  <pageMargins left="0.59055118110236227" right="0.59055118110236227" top="0.39370078740157483" bottom="0.39370078740157483" header="0" footer="0"/>
  <pageSetup paperSize="9" scale="71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Normal="100" workbookViewId="0">
      <selection activeCell="C23" sqref="C23"/>
    </sheetView>
  </sheetViews>
  <sheetFormatPr defaultRowHeight="12.75" x14ac:dyDescent="0.2"/>
  <cols>
    <col min="1" max="1" width="11.28515625" style="4" customWidth="1"/>
    <col min="2" max="2" width="47" style="4" customWidth="1"/>
    <col min="3" max="6" width="16.140625" style="4" customWidth="1"/>
    <col min="7" max="16384" width="9.140625" style="4"/>
  </cols>
  <sheetData>
    <row r="1" spans="1:6" x14ac:dyDescent="0.2">
      <c r="A1" s="1"/>
      <c r="B1" s="1"/>
      <c r="C1" s="1"/>
      <c r="D1" s="1" t="s">
        <v>14</v>
      </c>
      <c r="E1" s="1"/>
      <c r="F1" s="1"/>
    </row>
    <row r="2" spans="1:6" ht="25.5" customHeight="1" x14ac:dyDescent="0.2">
      <c r="A2" s="1"/>
      <c r="B2" s="1"/>
      <c r="C2" s="1"/>
      <c r="D2" s="413" t="s">
        <v>308</v>
      </c>
      <c r="E2" s="413"/>
      <c r="F2" s="413"/>
    </row>
    <row r="3" spans="1:6" ht="36" customHeight="1" x14ac:dyDescent="0.2">
      <c r="A3" s="1"/>
      <c r="B3" s="1"/>
      <c r="C3" s="1"/>
      <c r="D3" s="413" t="s">
        <v>229</v>
      </c>
      <c r="E3" s="413"/>
      <c r="F3" s="413"/>
    </row>
    <row r="4" spans="1:6" ht="13.5" customHeight="1" x14ac:dyDescent="0.2">
      <c r="A4" s="1"/>
      <c r="B4" s="1"/>
      <c r="C4" s="1"/>
      <c r="D4" s="413"/>
      <c r="E4" s="413"/>
      <c r="F4" s="413"/>
    </row>
    <row r="5" spans="1:6" ht="25.5" customHeight="1" x14ac:dyDescent="0.2">
      <c r="A5" s="414" t="s">
        <v>191</v>
      </c>
      <c r="B5" s="415"/>
      <c r="C5" s="415"/>
      <c r="D5" s="415"/>
      <c r="E5" s="415"/>
      <c r="F5" s="415"/>
    </row>
    <row r="6" spans="1:6" ht="25.5" customHeight="1" x14ac:dyDescent="0.2">
      <c r="A6" s="332" t="s">
        <v>223</v>
      </c>
      <c r="B6" s="335"/>
      <c r="C6" s="335"/>
      <c r="D6" s="335"/>
      <c r="E6" s="335"/>
      <c r="F6" s="335"/>
    </row>
    <row r="7" spans="1:6" x14ac:dyDescent="0.2">
      <c r="A7" s="333" t="s">
        <v>16</v>
      </c>
      <c r="B7" s="1"/>
      <c r="C7" s="1"/>
      <c r="D7" s="1"/>
      <c r="E7" s="1"/>
      <c r="F7" s="12" t="s">
        <v>9</v>
      </c>
    </row>
    <row r="8" spans="1:6" x14ac:dyDescent="0.2">
      <c r="A8" s="512" t="s">
        <v>10</v>
      </c>
      <c r="B8" s="512" t="s">
        <v>178</v>
      </c>
      <c r="C8" s="513" t="s">
        <v>0</v>
      </c>
      <c r="D8" s="512" t="s">
        <v>1</v>
      </c>
      <c r="E8" s="512" t="s">
        <v>2</v>
      </c>
      <c r="F8" s="512"/>
    </row>
    <row r="9" spans="1:6" x14ac:dyDescent="0.2">
      <c r="A9" s="512"/>
      <c r="B9" s="512"/>
      <c r="C9" s="512"/>
      <c r="D9" s="512"/>
      <c r="E9" s="512" t="s">
        <v>3</v>
      </c>
      <c r="F9" s="512" t="s">
        <v>4</v>
      </c>
    </row>
    <row r="10" spans="1:6" x14ac:dyDescent="0.2">
      <c r="A10" s="512"/>
      <c r="B10" s="512"/>
      <c r="C10" s="512"/>
      <c r="D10" s="512"/>
      <c r="E10" s="512"/>
      <c r="F10" s="512"/>
    </row>
    <row r="11" spans="1:6" x14ac:dyDescent="0.2">
      <c r="A11" s="516">
        <v>1</v>
      </c>
      <c r="B11" s="516">
        <v>2</v>
      </c>
      <c r="C11" s="517">
        <v>3</v>
      </c>
      <c r="D11" s="516">
        <v>4</v>
      </c>
      <c r="E11" s="516">
        <v>5</v>
      </c>
      <c r="F11" s="516">
        <v>6</v>
      </c>
    </row>
    <row r="12" spans="1:6" x14ac:dyDescent="0.2">
      <c r="A12" s="509" t="s">
        <v>179</v>
      </c>
      <c r="B12" s="510"/>
      <c r="C12" s="510"/>
      <c r="D12" s="510"/>
      <c r="E12" s="510"/>
      <c r="F12" s="511"/>
    </row>
    <row r="13" spans="1:6" x14ac:dyDescent="0.2">
      <c r="A13" s="518">
        <v>200000</v>
      </c>
      <c r="B13" s="519" t="s">
        <v>180</v>
      </c>
      <c r="C13" s="520">
        <v>29654740.290000003</v>
      </c>
      <c r="D13" s="521">
        <v>5257851.6000000015</v>
      </c>
      <c r="E13" s="521">
        <v>24396888.690000001</v>
      </c>
      <c r="F13" s="521">
        <v>24299858</v>
      </c>
    </row>
    <row r="14" spans="1:6" ht="25.5" x14ac:dyDescent="0.2">
      <c r="A14" s="518">
        <v>205000</v>
      </c>
      <c r="B14" s="519" t="s">
        <v>181</v>
      </c>
      <c r="C14" s="520">
        <v>0</v>
      </c>
      <c r="D14" s="521">
        <v>0</v>
      </c>
      <c r="E14" s="521">
        <v>0</v>
      </c>
      <c r="F14" s="521">
        <v>0</v>
      </c>
    </row>
    <row r="15" spans="1:6" x14ac:dyDescent="0.2">
      <c r="A15" s="522">
        <v>205100</v>
      </c>
      <c r="B15" s="523" t="s">
        <v>182</v>
      </c>
      <c r="C15" s="524">
        <v>878765.42</v>
      </c>
      <c r="D15" s="525">
        <v>0</v>
      </c>
      <c r="E15" s="525">
        <v>878765.42</v>
      </c>
      <c r="F15" s="525">
        <v>0</v>
      </c>
    </row>
    <row r="16" spans="1:6" x14ac:dyDescent="0.2">
      <c r="A16" s="522">
        <v>205200</v>
      </c>
      <c r="B16" s="523" t="s">
        <v>183</v>
      </c>
      <c r="C16" s="524">
        <v>878765.42</v>
      </c>
      <c r="D16" s="525">
        <v>0</v>
      </c>
      <c r="E16" s="525">
        <v>878765.42</v>
      </c>
      <c r="F16" s="525">
        <v>0</v>
      </c>
    </row>
    <row r="17" spans="1:6" ht="25.5" x14ac:dyDescent="0.2">
      <c r="A17" s="518">
        <v>208000</v>
      </c>
      <c r="B17" s="519" t="s">
        <v>184</v>
      </c>
      <c r="C17" s="520">
        <v>29654740.290000003</v>
      </c>
      <c r="D17" s="521">
        <v>5257851.6000000015</v>
      </c>
      <c r="E17" s="521">
        <v>24396888.690000001</v>
      </c>
      <c r="F17" s="521">
        <v>24299858</v>
      </c>
    </row>
    <row r="18" spans="1:6" x14ac:dyDescent="0.2">
      <c r="A18" s="522">
        <v>208100</v>
      </c>
      <c r="B18" s="523" t="s">
        <v>182</v>
      </c>
      <c r="C18" s="524">
        <v>46345940.359999999</v>
      </c>
      <c r="D18" s="525">
        <v>45245742.68</v>
      </c>
      <c r="E18" s="525">
        <v>1100197.68</v>
      </c>
      <c r="F18" s="525">
        <v>912718.79</v>
      </c>
    </row>
    <row r="19" spans="1:6" x14ac:dyDescent="0.2">
      <c r="A19" s="522">
        <v>208200</v>
      </c>
      <c r="B19" s="523" t="s">
        <v>183</v>
      </c>
      <c r="C19" s="524">
        <v>16691200.069999998</v>
      </c>
      <c r="D19" s="525">
        <v>16588033.079999998</v>
      </c>
      <c r="E19" s="525">
        <v>103166.98999999999</v>
      </c>
      <c r="F19" s="525">
        <v>12718.790000000037</v>
      </c>
    </row>
    <row r="20" spans="1:6" ht="25.5" x14ac:dyDescent="0.2">
      <c r="A20" s="522">
        <v>208400</v>
      </c>
      <c r="B20" s="523" t="s">
        <v>185</v>
      </c>
      <c r="C20" s="524">
        <v>0</v>
      </c>
      <c r="D20" s="525">
        <v>-23399858</v>
      </c>
      <c r="E20" s="525">
        <v>23399858</v>
      </c>
      <c r="F20" s="525">
        <v>23399858</v>
      </c>
    </row>
    <row r="21" spans="1:6" x14ac:dyDescent="0.2">
      <c r="A21" s="526" t="s">
        <v>5</v>
      </c>
      <c r="B21" s="527" t="s">
        <v>186</v>
      </c>
      <c r="C21" s="520">
        <v>29654740.290000003</v>
      </c>
      <c r="D21" s="520">
        <v>5257851.6000000015</v>
      </c>
      <c r="E21" s="520">
        <v>24396888.690000001</v>
      </c>
      <c r="F21" s="520">
        <v>24299858</v>
      </c>
    </row>
    <row r="22" spans="1:6" x14ac:dyDescent="0.2">
      <c r="A22" s="509" t="s">
        <v>187</v>
      </c>
      <c r="B22" s="510"/>
      <c r="C22" s="510"/>
      <c r="D22" s="510"/>
      <c r="E22" s="510"/>
      <c r="F22" s="511"/>
    </row>
    <row r="23" spans="1:6" x14ac:dyDescent="0.2">
      <c r="A23" s="518">
        <v>600000</v>
      </c>
      <c r="B23" s="519" t="s">
        <v>188</v>
      </c>
      <c r="C23" s="520">
        <v>29654740.290000003</v>
      </c>
      <c r="D23" s="521">
        <v>5257851.6000000015</v>
      </c>
      <c r="E23" s="521">
        <v>24396888.690000001</v>
      </c>
      <c r="F23" s="521">
        <v>24299858</v>
      </c>
    </row>
    <row r="24" spans="1:6" x14ac:dyDescent="0.2">
      <c r="A24" s="518">
        <v>602000</v>
      </c>
      <c r="B24" s="519" t="s">
        <v>189</v>
      </c>
      <c r="C24" s="520">
        <v>29654740.290000003</v>
      </c>
      <c r="D24" s="521">
        <v>5257851.6000000015</v>
      </c>
      <c r="E24" s="521">
        <v>24396888.690000001</v>
      </c>
      <c r="F24" s="521">
        <v>24299858</v>
      </c>
    </row>
    <row r="25" spans="1:6" x14ac:dyDescent="0.2">
      <c r="A25" s="522">
        <v>602100</v>
      </c>
      <c r="B25" s="523" t="s">
        <v>182</v>
      </c>
      <c r="C25" s="524">
        <v>47224705.780000001</v>
      </c>
      <c r="D25" s="525">
        <v>45245742.68</v>
      </c>
      <c r="E25" s="525">
        <v>1978963.1</v>
      </c>
      <c r="F25" s="525">
        <v>912718.79</v>
      </c>
    </row>
    <row r="26" spans="1:6" x14ac:dyDescent="0.2">
      <c r="A26" s="522">
        <v>602200</v>
      </c>
      <c r="B26" s="523" t="s">
        <v>183</v>
      </c>
      <c r="C26" s="524">
        <v>17569965.489999998</v>
      </c>
      <c r="D26" s="525">
        <v>16588033.079999998</v>
      </c>
      <c r="E26" s="525">
        <v>981932.41000000015</v>
      </c>
      <c r="F26" s="525">
        <v>12718.790000000037</v>
      </c>
    </row>
    <row r="27" spans="1:6" ht="25.5" x14ac:dyDescent="0.2">
      <c r="A27" s="522">
        <v>602400</v>
      </c>
      <c r="B27" s="523" t="s">
        <v>185</v>
      </c>
      <c r="C27" s="524">
        <v>0</v>
      </c>
      <c r="D27" s="525">
        <v>-23399858</v>
      </c>
      <c r="E27" s="525">
        <v>23399858</v>
      </c>
      <c r="F27" s="525">
        <v>23399858</v>
      </c>
    </row>
    <row r="28" spans="1:6" x14ac:dyDescent="0.2">
      <c r="A28" s="526" t="s">
        <v>5</v>
      </c>
      <c r="B28" s="527" t="s">
        <v>186</v>
      </c>
      <c r="C28" s="520">
        <v>29654740.290000003</v>
      </c>
      <c r="D28" s="520">
        <v>5257851.6000000015</v>
      </c>
      <c r="E28" s="520">
        <v>24396888.690000001</v>
      </c>
      <c r="F28" s="520">
        <v>24299858</v>
      </c>
    </row>
    <row r="31" spans="1:6" x14ac:dyDescent="0.2">
      <c r="A31" s="514"/>
      <c r="B31" s="515" t="s">
        <v>6</v>
      </c>
      <c r="C31" s="514"/>
      <c r="D31" s="514"/>
      <c r="E31" s="515" t="s">
        <v>190</v>
      </c>
      <c r="F31" s="514"/>
    </row>
  </sheetData>
  <mergeCells count="13">
    <mergeCell ref="A12:F12"/>
    <mergeCell ref="A22:F22"/>
    <mergeCell ref="A8:A10"/>
    <mergeCell ref="B8:B10"/>
    <mergeCell ref="C8:C10"/>
    <mergeCell ref="D8:D10"/>
    <mergeCell ref="E8:F8"/>
    <mergeCell ref="E9:E10"/>
    <mergeCell ref="F9:F10"/>
    <mergeCell ref="D2:F2"/>
    <mergeCell ref="D4:F4"/>
    <mergeCell ref="D3:F3"/>
    <mergeCell ref="A5:F5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topLeftCell="A67" zoomScaleNormal="100" workbookViewId="0">
      <selection activeCell="H86" sqref="H86"/>
    </sheetView>
  </sheetViews>
  <sheetFormatPr defaultRowHeight="12.75" x14ac:dyDescent="0.2"/>
  <cols>
    <col min="1" max="3" width="10.42578125" style="102" customWidth="1"/>
    <col min="4" max="4" width="45.42578125" style="102" customWidth="1"/>
    <col min="5" max="5" width="14.42578125" style="102" customWidth="1"/>
    <col min="6" max="6" width="14.5703125" style="102" customWidth="1"/>
    <col min="7" max="7" width="14.7109375" style="102" customWidth="1"/>
    <col min="8" max="8" width="14" style="102" customWidth="1"/>
    <col min="9" max="9" width="11.85546875" style="102" customWidth="1"/>
    <col min="10" max="10" width="13" style="102" customWidth="1"/>
    <col min="11" max="11" width="12.85546875" style="102" customWidth="1"/>
    <col min="12" max="14" width="11.85546875" style="102" customWidth="1"/>
    <col min="15" max="15" width="15.28515625" style="102" customWidth="1"/>
    <col min="16" max="16" width="14.7109375" style="102" customWidth="1"/>
    <col min="17" max="17" width="21.85546875" style="102" customWidth="1"/>
    <col min="18" max="16384" width="9.140625" style="102"/>
  </cols>
  <sheetData>
    <row r="1" spans="1:17" x14ac:dyDescent="0.2">
      <c r="L1" s="209" t="s">
        <v>239</v>
      </c>
    </row>
    <row r="2" spans="1:17" x14ac:dyDescent="0.2">
      <c r="L2" s="423" t="s">
        <v>309</v>
      </c>
      <c r="M2" s="424"/>
      <c r="N2" s="424"/>
      <c r="O2" s="424"/>
      <c r="P2" s="424"/>
    </row>
    <row r="3" spans="1:17" ht="36.75" customHeight="1" x14ac:dyDescent="0.2">
      <c r="L3" s="425" t="s">
        <v>230</v>
      </c>
      <c r="M3" s="426"/>
      <c r="N3" s="426"/>
      <c r="O3" s="426"/>
      <c r="P3" s="426"/>
    </row>
    <row r="4" spans="1:17" ht="13.5" customHeight="1" x14ac:dyDescent="0.2">
      <c r="L4" s="427"/>
      <c r="M4" s="428"/>
      <c r="N4" s="428"/>
      <c r="O4" s="428"/>
      <c r="P4" s="428"/>
    </row>
    <row r="6" spans="1:17" x14ac:dyDescent="0.2">
      <c r="A6" s="429" t="s">
        <v>15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</row>
    <row r="7" spans="1:17" s="104" customFormat="1" x14ac:dyDescent="0.2">
      <c r="A7" s="422" t="s">
        <v>214</v>
      </c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</row>
    <row r="8" spans="1:17" s="104" customFormat="1" x14ac:dyDescent="0.2">
      <c r="A8" s="105"/>
      <c r="B8" s="106"/>
      <c r="C8" s="106"/>
      <c r="D8" s="422" t="s">
        <v>215</v>
      </c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106"/>
      <c r="P8" s="106"/>
    </row>
    <row r="9" spans="1:17" x14ac:dyDescent="0.2">
      <c r="A9" s="202" t="s">
        <v>7</v>
      </c>
      <c r="B9" s="107"/>
      <c r="C9" s="107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7"/>
      <c r="P9" s="107"/>
    </row>
    <row r="10" spans="1:17" x14ac:dyDescent="0.2">
      <c r="A10" s="203" t="s">
        <v>16</v>
      </c>
      <c r="G10" s="109"/>
      <c r="H10" s="109"/>
      <c r="P10" s="110" t="s">
        <v>17</v>
      </c>
    </row>
    <row r="11" spans="1:17" x14ac:dyDescent="0.2">
      <c r="A11" s="421" t="s">
        <v>18</v>
      </c>
      <c r="B11" s="421" t="s">
        <v>19</v>
      </c>
      <c r="C11" s="421" t="s">
        <v>20</v>
      </c>
      <c r="D11" s="419" t="s">
        <v>21</v>
      </c>
      <c r="E11" s="419" t="s">
        <v>1</v>
      </c>
      <c r="F11" s="419"/>
      <c r="G11" s="419"/>
      <c r="H11" s="419"/>
      <c r="I11" s="419"/>
      <c r="J11" s="419" t="s">
        <v>2</v>
      </c>
      <c r="K11" s="419"/>
      <c r="L11" s="419"/>
      <c r="M11" s="419"/>
      <c r="N11" s="419"/>
      <c r="O11" s="419"/>
      <c r="P11" s="418" t="s">
        <v>22</v>
      </c>
    </row>
    <row r="12" spans="1:17" x14ac:dyDescent="0.2">
      <c r="A12" s="419"/>
      <c r="B12" s="419"/>
      <c r="C12" s="419"/>
      <c r="D12" s="419"/>
      <c r="E12" s="420" t="s">
        <v>3</v>
      </c>
      <c r="F12" s="419" t="s">
        <v>23</v>
      </c>
      <c r="G12" s="419" t="s">
        <v>24</v>
      </c>
      <c r="H12" s="419"/>
      <c r="I12" s="419" t="s">
        <v>25</v>
      </c>
      <c r="J12" s="420" t="s">
        <v>3</v>
      </c>
      <c r="K12" s="419" t="s">
        <v>4</v>
      </c>
      <c r="L12" s="419" t="s">
        <v>23</v>
      </c>
      <c r="M12" s="419" t="s">
        <v>24</v>
      </c>
      <c r="N12" s="419"/>
      <c r="O12" s="419" t="s">
        <v>25</v>
      </c>
      <c r="P12" s="419"/>
    </row>
    <row r="13" spans="1:17" x14ac:dyDescent="0.2">
      <c r="A13" s="419"/>
      <c r="B13" s="419"/>
      <c r="C13" s="419"/>
      <c r="D13" s="419"/>
      <c r="E13" s="420"/>
      <c r="F13" s="419"/>
      <c r="G13" s="419" t="s">
        <v>26</v>
      </c>
      <c r="H13" s="419" t="s">
        <v>27</v>
      </c>
      <c r="I13" s="419"/>
      <c r="J13" s="420"/>
      <c r="K13" s="419"/>
      <c r="L13" s="419"/>
      <c r="M13" s="419" t="s">
        <v>26</v>
      </c>
      <c r="N13" s="419" t="s">
        <v>27</v>
      </c>
      <c r="O13" s="419"/>
      <c r="P13" s="419"/>
    </row>
    <row r="14" spans="1:17" ht="44.25" customHeight="1" x14ac:dyDescent="0.2">
      <c r="A14" s="419"/>
      <c r="B14" s="419"/>
      <c r="C14" s="419"/>
      <c r="D14" s="419"/>
      <c r="E14" s="420"/>
      <c r="F14" s="419"/>
      <c r="G14" s="419"/>
      <c r="H14" s="419"/>
      <c r="I14" s="419"/>
      <c r="J14" s="420"/>
      <c r="K14" s="419"/>
      <c r="L14" s="419"/>
      <c r="M14" s="419"/>
      <c r="N14" s="419"/>
      <c r="O14" s="419"/>
      <c r="P14" s="419"/>
    </row>
    <row r="15" spans="1:17" x14ac:dyDescent="0.2">
      <c r="A15" s="111">
        <v>1</v>
      </c>
      <c r="B15" s="111">
        <v>2</v>
      </c>
      <c r="C15" s="111">
        <v>3</v>
      </c>
      <c r="D15" s="111">
        <v>4</v>
      </c>
      <c r="E15" s="112">
        <v>5</v>
      </c>
      <c r="F15" s="111">
        <v>6</v>
      </c>
      <c r="G15" s="111">
        <v>7</v>
      </c>
      <c r="H15" s="111">
        <v>8</v>
      </c>
      <c r="I15" s="111">
        <v>9</v>
      </c>
      <c r="J15" s="112">
        <v>10</v>
      </c>
      <c r="K15" s="111">
        <v>11</v>
      </c>
      <c r="L15" s="111">
        <v>12</v>
      </c>
      <c r="M15" s="111">
        <v>13</v>
      </c>
      <c r="N15" s="111">
        <v>14</v>
      </c>
      <c r="O15" s="111">
        <v>15</v>
      </c>
      <c r="P15" s="113">
        <v>16</v>
      </c>
    </row>
    <row r="16" spans="1:17" x14ac:dyDescent="0.2">
      <c r="A16" s="114" t="s">
        <v>28</v>
      </c>
      <c r="B16" s="115"/>
      <c r="C16" s="116"/>
      <c r="D16" s="117" t="s">
        <v>29</v>
      </c>
      <c r="E16" s="118">
        <f>E17</f>
        <v>15929621.73</v>
      </c>
      <c r="F16" s="119">
        <f>F17</f>
        <v>15929621.73</v>
      </c>
      <c r="G16" s="119">
        <f>G17</f>
        <v>8995100</v>
      </c>
      <c r="H16" s="119">
        <f>H17</f>
        <v>1980200</v>
      </c>
      <c r="I16" s="119">
        <v>0</v>
      </c>
      <c r="J16" s="118">
        <f>J17</f>
        <v>450000</v>
      </c>
      <c r="K16" s="119">
        <f>K17</f>
        <v>430000</v>
      </c>
      <c r="L16" s="119">
        <f>L17</f>
        <v>20000</v>
      </c>
      <c r="M16" s="119">
        <v>0</v>
      </c>
      <c r="N16" s="119">
        <v>0</v>
      </c>
      <c r="O16" s="119">
        <f>O17</f>
        <v>430000</v>
      </c>
      <c r="P16" s="120">
        <f t="shared" ref="P16:P80" si="0">E16+J16</f>
        <v>16379621.73</v>
      </c>
      <c r="Q16" s="155"/>
    </row>
    <row r="17" spans="1:17" ht="87.75" customHeight="1" x14ac:dyDescent="0.2">
      <c r="A17" s="121" t="s">
        <v>30</v>
      </c>
      <c r="B17" s="122"/>
      <c r="C17" s="123"/>
      <c r="D17" s="124" t="s">
        <v>31</v>
      </c>
      <c r="E17" s="118">
        <f>E18+E19+E20+E21+E23+E25</f>
        <v>15929621.73</v>
      </c>
      <c r="F17" s="125">
        <f>F18+F19+F20+F21+F23+F25</f>
        <v>15929621.73</v>
      </c>
      <c r="G17" s="125">
        <f t="shared" ref="G17:I17" si="1">G18+G19+G20+G21+G23+G25</f>
        <v>8995100</v>
      </c>
      <c r="H17" s="125">
        <f t="shared" si="1"/>
        <v>1980200</v>
      </c>
      <c r="I17" s="125">
        <f t="shared" si="1"/>
        <v>0</v>
      </c>
      <c r="J17" s="118">
        <f>J18+J21+J23+J25</f>
        <v>450000</v>
      </c>
      <c r="K17" s="125">
        <f t="shared" ref="K17:O17" si="2">K18+K21+K23+K25</f>
        <v>430000</v>
      </c>
      <c r="L17" s="125">
        <f t="shared" si="2"/>
        <v>20000</v>
      </c>
      <c r="M17" s="125">
        <f t="shared" si="2"/>
        <v>0</v>
      </c>
      <c r="N17" s="125">
        <f t="shared" si="2"/>
        <v>0</v>
      </c>
      <c r="O17" s="125">
        <f t="shared" si="2"/>
        <v>430000</v>
      </c>
      <c r="P17" s="118">
        <f t="shared" si="0"/>
        <v>16379621.73</v>
      </c>
      <c r="Q17" s="155"/>
    </row>
    <row r="18" spans="1:17" ht="51" x14ac:dyDescent="0.2">
      <c r="A18" s="72" t="s">
        <v>32</v>
      </c>
      <c r="B18" s="72" t="s">
        <v>33</v>
      </c>
      <c r="C18" s="73" t="s">
        <v>34</v>
      </c>
      <c r="D18" s="74" t="s">
        <v>35</v>
      </c>
      <c r="E18" s="126">
        <v>14562624.73</v>
      </c>
      <c r="F18" s="75">
        <v>14562624.73</v>
      </c>
      <c r="G18" s="75">
        <v>8995100</v>
      </c>
      <c r="H18" s="75">
        <v>1500200</v>
      </c>
      <c r="I18" s="75"/>
      <c r="J18" s="127">
        <v>50000</v>
      </c>
      <c r="K18" s="75">
        <v>30000</v>
      </c>
      <c r="L18" s="75">
        <v>20000</v>
      </c>
      <c r="M18" s="75"/>
      <c r="N18" s="75"/>
      <c r="O18" s="75">
        <v>30000</v>
      </c>
      <c r="P18" s="127">
        <f>E18+J18</f>
        <v>14612624.73</v>
      </c>
      <c r="Q18" s="155"/>
    </row>
    <row r="19" spans="1:17" ht="25.5" x14ac:dyDescent="0.2">
      <c r="A19" s="96" t="s">
        <v>47</v>
      </c>
      <c r="B19" s="96">
        <v>3112</v>
      </c>
      <c r="C19" s="128" t="s">
        <v>48</v>
      </c>
      <c r="D19" s="98" t="s">
        <v>49</v>
      </c>
      <c r="E19" s="129">
        <f>F19</f>
        <v>40000</v>
      </c>
      <c r="F19" s="99">
        <v>40000</v>
      </c>
      <c r="G19" s="75"/>
      <c r="H19" s="75"/>
      <c r="I19" s="75"/>
      <c r="J19" s="127"/>
      <c r="K19" s="75"/>
      <c r="L19" s="75"/>
      <c r="M19" s="75"/>
      <c r="N19" s="75"/>
      <c r="O19" s="75"/>
      <c r="P19" s="127">
        <f t="shared" ref="P19:P49" si="3">E19+J19</f>
        <v>40000</v>
      </c>
    </row>
    <row r="20" spans="1:17" ht="30.75" customHeight="1" x14ac:dyDescent="0.2">
      <c r="A20" s="72" t="s">
        <v>55</v>
      </c>
      <c r="B20" s="96">
        <v>7680</v>
      </c>
      <c r="C20" s="128" t="s">
        <v>56</v>
      </c>
      <c r="D20" s="98" t="s">
        <v>57</v>
      </c>
      <c r="E20" s="129">
        <v>14400</v>
      </c>
      <c r="F20" s="99">
        <v>14400</v>
      </c>
      <c r="G20" s="99"/>
      <c r="H20" s="99"/>
      <c r="I20" s="75"/>
      <c r="J20" s="127"/>
      <c r="K20" s="75"/>
      <c r="L20" s="75"/>
      <c r="M20" s="75"/>
      <c r="N20" s="75"/>
      <c r="O20" s="75"/>
      <c r="P20" s="127">
        <f t="shared" si="3"/>
        <v>14400</v>
      </c>
    </row>
    <row r="21" spans="1:17" ht="35.25" customHeight="1" x14ac:dyDescent="0.2">
      <c r="A21" s="130" t="s">
        <v>58</v>
      </c>
      <c r="B21" s="96">
        <v>8110</v>
      </c>
      <c r="C21" s="128" t="s">
        <v>59</v>
      </c>
      <c r="D21" s="98" t="s">
        <v>60</v>
      </c>
      <c r="E21" s="129">
        <f>F21</f>
        <v>837597</v>
      </c>
      <c r="F21" s="99">
        <v>837597</v>
      </c>
      <c r="G21" s="99"/>
      <c r="H21" s="99">
        <v>480000</v>
      </c>
      <c r="I21" s="75"/>
      <c r="J21" s="127">
        <v>400000</v>
      </c>
      <c r="K21" s="75">
        <v>400000</v>
      </c>
      <c r="L21" s="75"/>
      <c r="M21" s="75"/>
      <c r="N21" s="75"/>
      <c r="O21" s="75">
        <v>400000</v>
      </c>
      <c r="P21" s="127">
        <f t="shared" si="3"/>
        <v>1237597</v>
      </c>
      <c r="Q21" s="131"/>
    </row>
    <row r="22" spans="1:17" ht="52.5" customHeight="1" x14ac:dyDescent="0.2">
      <c r="A22" s="130"/>
      <c r="B22" s="96"/>
      <c r="C22" s="128"/>
      <c r="D22" s="98" t="s">
        <v>194</v>
      </c>
      <c r="E22" s="129">
        <f>F22</f>
        <v>837597</v>
      </c>
      <c r="F22" s="99">
        <f>1237597-400000</f>
        <v>837597</v>
      </c>
      <c r="G22" s="99"/>
      <c r="H22" s="99">
        <v>480000</v>
      </c>
      <c r="I22" s="75"/>
      <c r="J22" s="127">
        <f>O22</f>
        <v>400000</v>
      </c>
      <c r="K22" s="75">
        <v>400000</v>
      </c>
      <c r="L22" s="75"/>
      <c r="M22" s="75"/>
      <c r="N22" s="75"/>
      <c r="O22" s="75">
        <v>400000</v>
      </c>
      <c r="P22" s="127">
        <f t="shared" si="3"/>
        <v>1237597</v>
      </c>
    </row>
    <row r="23" spans="1:17" ht="24.75" customHeight="1" x14ac:dyDescent="0.2">
      <c r="A23" s="130" t="s">
        <v>61</v>
      </c>
      <c r="B23" s="96">
        <v>8240</v>
      </c>
      <c r="C23" s="128" t="s">
        <v>62</v>
      </c>
      <c r="D23" s="98" t="s">
        <v>63</v>
      </c>
      <c r="E23" s="129">
        <v>50000</v>
      </c>
      <c r="F23" s="99">
        <v>50000</v>
      </c>
      <c r="G23" s="99"/>
      <c r="H23" s="99"/>
      <c r="I23" s="75"/>
      <c r="J23" s="127"/>
      <c r="K23" s="75"/>
      <c r="L23" s="75"/>
      <c r="M23" s="75"/>
      <c r="N23" s="75"/>
      <c r="O23" s="75"/>
      <c r="P23" s="127">
        <f t="shared" si="3"/>
        <v>50000</v>
      </c>
      <c r="Q23" s="103"/>
    </row>
    <row r="24" spans="1:17" ht="52.5" customHeight="1" x14ac:dyDescent="0.2">
      <c r="A24" s="130"/>
      <c r="B24" s="96"/>
      <c r="C24" s="128"/>
      <c r="D24" s="98" t="s">
        <v>212</v>
      </c>
      <c r="E24" s="129">
        <v>50000</v>
      </c>
      <c r="F24" s="99">
        <v>50000</v>
      </c>
      <c r="G24" s="99"/>
      <c r="H24" s="99"/>
      <c r="I24" s="75"/>
      <c r="J24" s="127"/>
      <c r="K24" s="75"/>
      <c r="L24" s="75"/>
      <c r="M24" s="75"/>
      <c r="N24" s="75"/>
      <c r="O24" s="75"/>
      <c r="P24" s="127">
        <f t="shared" si="3"/>
        <v>50000</v>
      </c>
    </row>
    <row r="25" spans="1:17" s="137" customFormat="1" ht="42" customHeight="1" x14ac:dyDescent="0.2">
      <c r="A25" s="132" t="s">
        <v>197</v>
      </c>
      <c r="B25" s="5" t="s">
        <v>198</v>
      </c>
      <c r="C25" s="133" t="s">
        <v>36</v>
      </c>
      <c r="D25" s="17" t="s">
        <v>199</v>
      </c>
      <c r="E25" s="134">
        <f>E26+E27+E28+E29</f>
        <v>425000</v>
      </c>
      <c r="F25" s="135">
        <f>F26+F27+F28+F29</f>
        <v>425000</v>
      </c>
      <c r="G25" s="136"/>
      <c r="H25" s="135"/>
      <c r="I25" s="136"/>
      <c r="J25" s="134"/>
      <c r="K25" s="135"/>
      <c r="L25" s="136"/>
      <c r="M25" s="136"/>
      <c r="N25" s="136"/>
      <c r="O25" s="136"/>
      <c r="P25" s="134">
        <f t="shared" si="3"/>
        <v>425000</v>
      </c>
    </row>
    <row r="26" spans="1:17" s="137" customFormat="1" ht="42" customHeight="1" x14ac:dyDescent="0.2">
      <c r="A26" s="132"/>
      <c r="B26" s="138"/>
      <c r="C26" s="139"/>
      <c r="D26" s="140" t="s">
        <v>211</v>
      </c>
      <c r="E26" s="134">
        <v>100000</v>
      </c>
      <c r="F26" s="135">
        <v>100000</v>
      </c>
      <c r="G26" s="136"/>
      <c r="H26" s="135"/>
      <c r="I26" s="136"/>
      <c r="J26" s="134"/>
      <c r="K26" s="135"/>
      <c r="L26" s="136"/>
      <c r="M26" s="136"/>
      <c r="N26" s="136"/>
      <c r="O26" s="136"/>
      <c r="P26" s="134">
        <f t="shared" si="3"/>
        <v>100000</v>
      </c>
    </row>
    <row r="27" spans="1:17" s="137" customFormat="1" ht="42" customHeight="1" x14ac:dyDescent="0.2">
      <c r="A27" s="132"/>
      <c r="B27" s="138"/>
      <c r="C27" s="139"/>
      <c r="D27" s="140" t="s">
        <v>201</v>
      </c>
      <c r="E27" s="134">
        <v>100000</v>
      </c>
      <c r="F27" s="135">
        <v>100000</v>
      </c>
      <c r="G27" s="136"/>
      <c r="H27" s="135"/>
      <c r="I27" s="136"/>
      <c r="J27" s="134"/>
      <c r="K27" s="135"/>
      <c r="L27" s="136"/>
      <c r="M27" s="136"/>
      <c r="N27" s="136"/>
      <c r="O27" s="136"/>
      <c r="P27" s="134">
        <f t="shared" si="3"/>
        <v>100000</v>
      </c>
    </row>
    <row r="28" spans="1:17" s="137" customFormat="1" ht="18" customHeight="1" x14ac:dyDescent="0.2">
      <c r="A28" s="132"/>
      <c r="B28" s="138"/>
      <c r="C28" s="139"/>
      <c r="D28" s="276" t="s">
        <v>217</v>
      </c>
      <c r="E28" s="134">
        <v>25000</v>
      </c>
      <c r="F28" s="135">
        <v>25000</v>
      </c>
      <c r="G28" s="136"/>
      <c r="H28" s="135"/>
      <c r="I28" s="136"/>
      <c r="J28" s="134"/>
      <c r="K28" s="135"/>
      <c r="L28" s="136"/>
      <c r="M28" s="136"/>
      <c r="N28" s="136"/>
      <c r="O28" s="136"/>
      <c r="P28" s="134">
        <f t="shared" si="3"/>
        <v>25000</v>
      </c>
    </row>
    <row r="29" spans="1:17" s="137" customFormat="1" ht="63.75" customHeight="1" x14ac:dyDescent="0.2">
      <c r="A29" s="132"/>
      <c r="B29" s="138"/>
      <c r="C29" s="139"/>
      <c r="D29" s="140" t="s">
        <v>202</v>
      </c>
      <c r="E29" s="134">
        <v>200000</v>
      </c>
      <c r="F29" s="135">
        <v>200000</v>
      </c>
      <c r="G29" s="136"/>
      <c r="H29" s="135"/>
      <c r="I29" s="136"/>
      <c r="J29" s="134"/>
      <c r="K29" s="135"/>
      <c r="L29" s="136"/>
      <c r="M29" s="136"/>
      <c r="N29" s="136"/>
      <c r="O29" s="136"/>
      <c r="P29" s="134">
        <f t="shared" si="3"/>
        <v>200000</v>
      </c>
    </row>
    <row r="30" spans="1:17" x14ac:dyDescent="0.2">
      <c r="A30" s="121" t="s">
        <v>64</v>
      </c>
      <c r="B30" s="121"/>
      <c r="C30" s="123"/>
      <c r="D30" s="124" t="s">
        <v>65</v>
      </c>
      <c r="E30" s="118">
        <f>E31</f>
        <v>82166122.870000005</v>
      </c>
      <c r="F30" s="125">
        <f>F31</f>
        <v>82166122.870000005</v>
      </c>
      <c r="G30" s="125">
        <f>G31</f>
        <v>49139302</v>
      </c>
      <c r="H30" s="125">
        <f>H31</f>
        <v>17029200</v>
      </c>
      <c r="I30" s="125">
        <v>0</v>
      </c>
      <c r="J30" s="118">
        <f>J31</f>
        <v>19507000</v>
      </c>
      <c r="K30" s="125">
        <f>K31</f>
        <v>18150200</v>
      </c>
      <c r="L30" s="125">
        <f>L31</f>
        <v>1356800</v>
      </c>
      <c r="M30" s="125">
        <v>0</v>
      </c>
      <c r="N30" s="125">
        <v>0</v>
      </c>
      <c r="O30" s="125">
        <f>O31</f>
        <v>18150200</v>
      </c>
      <c r="P30" s="118">
        <f>E30+J30</f>
        <v>101673122.87</v>
      </c>
    </row>
    <row r="31" spans="1:17" x14ac:dyDescent="0.2">
      <c r="A31" s="114" t="s">
        <v>66</v>
      </c>
      <c r="B31" s="114"/>
      <c r="C31" s="116"/>
      <c r="D31" s="117" t="s">
        <v>67</v>
      </c>
      <c r="E31" s="118">
        <f>E32+E33+E34+E35+E36+E37+E38+E39+E40+E45+E46+E41+E43</f>
        <v>82166122.870000005</v>
      </c>
      <c r="F31" s="119">
        <f>F32+F33+F34+F35+F36+F37+F38+F39+F40+F45+F46+F41+F43</f>
        <v>82166122.870000005</v>
      </c>
      <c r="G31" s="119">
        <f>G32+G33+G34+G35+G36+G37+G38+G39+G40+G45+G46+G41</f>
        <v>49139302</v>
      </c>
      <c r="H31" s="119">
        <f>H32+H33+H34+H35+H36+H37+H38+H39+H40+H45+H46</f>
        <v>17029200</v>
      </c>
      <c r="I31" s="119">
        <v>0</v>
      </c>
      <c r="J31" s="118">
        <f>J32+J33+J34+J35+J36+J37+J38+J39+J40+J45+J46+J44+J43+J42</f>
        <v>19507000</v>
      </c>
      <c r="K31" s="119">
        <f>K32+K33+K34+K35+K36+K37+K38+K39+K40+K45+K46+K44+K43+K42</f>
        <v>18150200</v>
      </c>
      <c r="L31" s="119">
        <f>L32+L33+L34+L35+L36+L37+L38+L39+L40+L45+L46</f>
        <v>1356800</v>
      </c>
      <c r="M31" s="119">
        <v>0</v>
      </c>
      <c r="N31" s="119">
        <v>0</v>
      </c>
      <c r="O31" s="119">
        <f>O32+O33+O34+O35+O36+O37+O38+O39+O40+O45+O46+O44+O42+O43</f>
        <v>18150200</v>
      </c>
      <c r="P31" s="118">
        <f t="shared" si="3"/>
        <v>101673122.87</v>
      </c>
      <c r="Q31" s="155"/>
    </row>
    <row r="32" spans="1:17" ht="39" customHeight="1" x14ac:dyDescent="0.2">
      <c r="A32" s="72" t="s">
        <v>68</v>
      </c>
      <c r="B32" s="72" t="s">
        <v>69</v>
      </c>
      <c r="C32" s="73" t="s">
        <v>34</v>
      </c>
      <c r="D32" s="74" t="s">
        <v>70</v>
      </c>
      <c r="E32" s="127">
        <f>F32</f>
        <v>3520100</v>
      </c>
      <c r="F32" s="75">
        <v>3520100</v>
      </c>
      <c r="G32" s="75">
        <v>2761100</v>
      </c>
      <c r="H32" s="75">
        <v>66200</v>
      </c>
      <c r="I32" s="75"/>
      <c r="J32" s="127"/>
      <c r="K32" s="75"/>
      <c r="L32" s="75"/>
      <c r="M32" s="75"/>
      <c r="N32" s="75"/>
      <c r="O32" s="75"/>
      <c r="P32" s="127">
        <f t="shared" si="3"/>
        <v>3520100</v>
      </c>
      <c r="Q32" s="207"/>
    </row>
    <row r="33" spans="1:17" x14ac:dyDescent="0.2">
      <c r="A33" s="72" t="s">
        <v>71</v>
      </c>
      <c r="B33" s="72" t="s">
        <v>72</v>
      </c>
      <c r="C33" s="73" t="s">
        <v>73</v>
      </c>
      <c r="D33" s="74" t="s">
        <v>74</v>
      </c>
      <c r="E33" s="141">
        <f>F33</f>
        <v>13693500</v>
      </c>
      <c r="F33" s="75">
        <v>13693500</v>
      </c>
      <c r="G33" s="75">
        <v>7534700</v>
      </c>
      <c r="H33" s="75">
        <v>3602000</v>
      </c>
      <c r="I33" s="75"/>
      <c r="J33" s="127">
        <v>1604000</v>
      </c>
      <c r="K33" s="75">
        <v>1000000</v>
      </c>
      <c r="L33" s="75">
        <v>604000</v>
      </c>
      <c r="M33" s="75"/>
      <c r="N33" s="75"/>
      <c r="O33" s="75">
        <v>1000000</v>
      </c>
      <c r="P33" s="127">
        <f t="shared" si="3"/>
        <v>15297500</v>
      </c>
      <c r="Q33" s="207"/>
    </row>
    <row r="34" spans="1:17" ht="38.25" customHeight="1" x14ac:dyDescent="0.2">
      <c r="A34" s="72" t="s">
        <v>75</v>
      </c>
      <c r="B34" s="72" t="s">
        <v>76</v>
      </c>
      <c r="C34" s="73" t="s">
        <v>77</v>
      </c>
      <c r="D34" s="142" t="s">
        <v>192</v>
      </c>
      <c r="E34" s="127">
        <f>F34</f>
        <v>23566231.370000001</v>
      </c>
      <c r="F34" s="75">
        <v>23566231.370000001</v>
      </c>
      <c r="G34" s="75">
        <v>8627200</v>
      </c>
      <c r="H34" s="75">
        <v>9586500</v>
      </c>
      <c r="I34" s="75"/>
      <c r="J34" s="127">
        <f>K34+L34</f>
        <v>6121000</v>
      </c>
      <c r="K34" s="75">
        <v>5500000</v>
      </c>
      <c r="L34" s="75">
        <v>621000</v>
      </c>
      <c r="M34" s="75"/>
      <c r="N34" s="75"/>
      <c r="O34" s="75">
        <v>5500000</v>
      </c>
      <c r="P34" s="127">
        <f t="shared" si="3"/>
        <v>29687231.370000001</v>
      </c>
      <c r="Q34" s="155"/>
    </row>
    <row r="35" spans="1:17" ht="37.5" customHeight="1" x14ac:dyDescent="0.2">
      <c r="A35" s="72" t="s">
        <v>79</v>
      </c>
      <c r="B35" s="72" t="s">
        <v>80</v>
      </c>
      <c r="C35" s="73" t="s">
        <v>77</v>
      </c>
      <c r="D35" s="142" t="s">
        <v>193</v>
      </c>
      <c r="E35" s="127">
        <v>28870200</v>
      </c>
      <c r="F35" s="75">
        <v>28870200</v>
      </c>
      <c r="G35" s="75">
        <v>23664000</v>
      </c>
      <c r="H35" s="75"/>
      <c r="I35" s="75"/>
      <c r="J35" s="141"/>
      <c r="K35" s="75"/>
      <c r="L35" s="75"/>
      <c r="M35" s="75"/>
      <c r="N35" s="75"/>
      <c r="O35" s="75"/>
      <c r="P35" s="127">
        <f t="shared" si="3"/>
        <v>28870200</v>
      </c>
    </row>
    <row r="36" spans="1:17" ht="45.75" customHeight="1" x14ac:dyDescent="0.2">
      <c r="A36" s="72" t="s">
        <v>81</v>
      </c>
      <c r="B36" s="72" t="s">
        <v>45</v>
      </c>
      <c r="C36" s="73" t="s">
        <v>82</v>
      </c>
      <c r="D36" s="74" t="s">
        <v>83</v>
      </c>
      <c r="E36" s="127">
        <v>4750900</v>
      </c>
      <c r="F36" s="75">
        <v>4750900</v>
      </c>
      <c r="G36" s="75">
        <v>1557300</v>
      </c>
      <c r="H36" s="75">
        <v>2740900</v>
      </c>
      <c r="I36" s="75"/>
      <c r="J36" s="127">
        <v>85000</v>
      </c>
      <c r="K36" s="75"/>
      <c r="L36" s="75">
        <v>85000</v>
      </c>
      <c r="M36" s="75"/>
      <c r="N36" s="75"/>
      <c r="O36" s="75"/>
      <c r="P36" s="127">
        <f t="shared" si="3"/>
        <v>4835900</v>
      </c>
    </row>
    <row r="37" spans="1:17" ht="25.5" x14ac:dyDescent="0.2">
      <c r="A37" s="72" t="s">
        <v>84</v>
      </c>
      <c r="B37" s="72" t="s">
        <v>85</v>
      </c>
      <c r="C37" s="73" t="s">
        <v>82</v>
      </c>
      <c r="D37" s="74" t="s">
        <v>86</v>
      </c>
      <c r="E37" s="127">
        <f>F37</f>
        <v>3631535.5</v>
      </c>
      <c r="F37" s="75">
        <v>3631535.5</v>
      </c>
      <c r="G37" s="75">
        <v>2213100</v>
      </c>
      <c r="H37" s="75">
        <v>867600</v>
      </c>
      <c r="I37" s="75"/>
      <c r="J37" s="127">
        <v>46800</v>
      </c>
      <c r="K37" s="75"/>
      <c r="L37" s="75">
        <v>46800</v>
      </c>
      <c r="M37" s="75"/>
      <c r="N37" s="75"/>
      <c r="O37" s="75"/>
      <c r="P37" s="127">
        <f t="shared" si="3"/>
        <v>3678335.5</v>
      </c>
      <c r="Q37" s="155"/>
    </row>
    <row r="38" spans="1:17" x14ac:dyDescent="0.2">
      <c r="A38" s="72" t="s">
        <v>87</v>
      </c>
      <c r="B38" s="72" t="s">
        <v>88</v>
      </c>
      <c r="C38" s="73" t="s">
        <v>89</v>
      </c>
      <c r="D38" s="74" t="s">
        <v>90</v>
      </c>
      <c r="E38" s="127">
        <v>20000</v>
      </c>
      <c r="F38" s="75">
        <v>20000</v>
      </c>
      <c r="G38" s="75"/>
      <c r="H38" s="75"/>
      <c r="I38" s="75"/>
      <c r="J38" s="127"/>
      <c r="K38" s="75"/>
      <c r="L38" s="75"/>
      <c r="M38" s="75"/>
      <c r="N38" s="75"/>
      <c r="O38" s="75"/>
      <c r="P38" s="127">
        <f t="shared" si="3"/>
        <v>20000</v>
      </c>
    </row>
    <row r="39" spans="1:17" ht="33.75" customHeight="1" x14ac:dyDescent="0.2">
      <c r="A39" s="72" t="s">
        <v>91</v>
      </c>
      <c r="B39" s="72" t="s">
        <v>92</v>
      </c>
      <c r="C39" s="73" t="s">
        <v>89</v>
      </c>
      <c r="D39" s="74" t="s">
        <v>93</v>
      </c>
      <c r="E39" s="127">
        <v>1089700</v>
      </c>
      <c r="F39" s="75">
        <v>1089700</v>
      </c>
      <c r="G39" s="75">
        <v>892842</v>
      </c>
      <c r="H39" s="75"/>
      <c r="I39" s="75"/>
      <c r="J39" s="127"/>
      <c r="K39" s="75"/>
      <c r="L39" s="75"/>
      <c r="M39" s="75"/>
      <c r="N39" s="75"/>
      <c r="O39" s="75"/>
      <c r="P39" s="127">
        <f t="shared" si="3"/>
        <v>1089700</v>
      </c>
    </row>
    <row r="40" spans="1:17" ht="47.25" customHeight="1" x14ac:dyDescent="0.2">
      <c r="A40" s="72" t="s">
        <v>94</v>
      </c>
      <c r="B40" s="72" t="s">
        <v>95</v>
      </c>
      <c r="C40" s="73" t="s">
        <v>89</v>
      </c>
      <c r="D40" s="74" t="s">
        <v>96</v>
      </c>
      <c r="E40" s="127">
        <v>135200</v>
      </c>
      <c r="F40" s="75">
        <v>135200</v>
      </c>
      <c r="G40" s="99">
        <v>111000</v>
      </c>
      <c r="H40" s="75"/>
      <c r="I40" s="75"/>
      <c r="J40" s="127"/>
      <c r="K40" s="75"/>
      <c r="L40" s="75"/>
      <c r="M40" s="75"/>
      <c r="N40" s="75"/>
      <c r="O40" s="75"/>
      <c r="P40" s="127">
        <f t="shared" si="3"/>
        <v>135200</v>
      </c>
    </row>
    <row r="41" spans="1:17" ht="70.5" customHeight="1" x14ac:dyDescent="0.2">
      <c r="A41" s="277" t="s">
        <v>268</v>
      </c>
      <c r="B41" s="277" t="s">
        <v>269</v>
      </c>
      <c r="C41" s="73">
        <v>990</v>
      </c>
      <c r="D41" s="278" t="s">
        <v>270</v>
      </c>
      <c r="E41" s="127">
        <v>73156</v>
      </c>
      <c r="F41" s="75">
        <v>73156</v>
      </c>
      <c r="G41" s="99">
        <v>57060</v>
      </c>
      <c r="H41" s="75"/>
      <c r="I41" s="75"/>
      <c r="J41" s="127"/>
      <c r="K41" s="75"/>
      <c r="L41" s="75"/>
      <c r="M41" s="75"/>
      <c r="N41" s="75"/>
      <c r="O41" s="75"/>
      <c r="P41" s="127">
        <f t="shared" si="3"/>
        <v>73156</v>
      </c>
    </row>
    <row r="42" spans="1:17" ht="45.75" customHeight="1" x14ac:dyDescent="0.2">
      <c r="A42" s="72">
        <v>611252</v>
      </c>
      <c r="B42" s="277">
        <v>1252</v>
      </c>
      <c r="C42" s="73" t="s">
        <v>89</v>
      </c>
      <c r="D42" s="350" t="s">
        <v>312</v>
      </c>
      <c r="E42" s="127"/>
      <c r="F42" s="75"/>
      <c r="G42" s="99"/>
      <c r="H42" s="75"/>
      <c r="I42" s="75"/>
      <c r="J42" s="127">
        <v>2198200</v>
      </c>
      <c r="K42" s="75">
        <v>2198200</v>
      </c>
      <c r="L42" s="75"/>
      <c r="M42" s="75"/>
      <c r="N42" s="75"/>
      <c r="O42" s="75">
        <v>2198200</v>
      </c>
      <c r="P42" s="127">
        <f>E42+J42</f>
        <v>2198200</v>
      </c>
    </row>
    <row r="43" spans="1:17" ht="54" customHeight="1" x14ac:dyDescent="0.2">
      <c r="A43" s="351" t="s">
        <v>277</v>
      </c>
      <c r="B43" s="96">
        <v>1251</v>
      </c>
      <c r="C43" s="128" t="s">
        <v>89</v>
      </c>
      <c r="D43" s="338" t="s">
        <v>276</v>
      </c>
      <c r="E43" s="306">
        <v>250000</v>
      </c>
      <c r="F43" s="307">
        <v>250000</v>
      </c>
      <c r="G43" s="99"/>
      <c r="H43" s="75"/>
      <c r="I43" s="75"/>
      <c r="J43" s="306">
        <v>952000</v>
      </c>
      <c r="K43" s="307">
        <v>952000</v>
      </c>
      <c r="L43" s="75"/>
      <c r="M43" s="75"/>
      <c r="N43" s="75"/>
      <c r="O43" s="75">
        <v>952000</v>
      </c>
      <c r="P43" s="127">
        <f>E43+J43</f>
        <v>1202000</v>
      </c>
    </row>
    <row r="44" spans="1:17" x14ac:dyDescent="0.2">
      <c r="A44" s="16" t="s">
        <v>221</v>
      </c>
      <c r="B44" s="72">
        <v>7321</v>
      </c>
      <c r="C44" s="6" t="s">
        <v>128</v>
      </c>
      <c r="D44" s="17" t="s">
        <v>222</v>
      </c>
      <c r="E44" s="127"/>
      <c r="F44" s="75"/>
      <c r="G44" s="99"/>
      <c r="H44" s="75"/>
      <c r="I44" s="75"/>
      <c r="J44" s="127">
        <v>8500000</v>
      </c>
      <c r="K44" s="75">
        <v>8500000</v>
      </c>
      <c r="L44" s="75"/>
      <c r="M44" s="75"/>
      <c r="N44" s="75"/>
      <c r="O44" s="75">
        <v>8500000</v>
      </c>
      <c r="P44" s="127">
        <f>E44+J44</f>
        <v>8500000</v>
      </c>
    </row>
    <row r="45" spans="1:17" ht="18.75" customHeight="1" x14ac:dyDescent="0.2">
      <c r="A45" s="72" t="s">
        <v>97</v>
      </c>
      <c r="B45" s="72" t="s">
        <v>98</v>
      </c>
      <c r="C45" s="73" t="s">
        <v>99</v>
      </c>
      <c r="D45" s="74" t="s">
        <v>100</v>
      </c>
      <c r="E45" s="127">
        <f>F45</f>
        <v>613000</v>
      </c>
      <c r="F45" s="75">
        <v>613000</v>
      </c>
      <c r="G45" s="75">
        <v>391000</v>
      </c>
      <c r="H45" s="75">
        <v>91000</v>
      </c>
      <c r="I45" s="75"/>
      <c r="J45" s="127"/>
      <c r="K45" s="75"/>
      <c r="L45" s="75"/>
      <c r="M45" s="75"/>
      <c r="N45" s="75"/>
      <c r="O45" s="75"/>
      <c r="P45" s="127">
        <f t="shared" si="3"/>
        <v>613000</v>
      </c>
    </row>
    <row r="46" spans="1:17" ht="35.25" customHeight="1" x14ac:dyDescent="0.2">
      <c r="A46" s="72" t="s">
        <v>101</v>
      </c>
      <c r="B46" s="72" t="s">
        <v>102</v>
      </c>
      <c r="C46" s="73" t="s">
        <v>103</v>
      </c>
      <c r="D46" s="74" t="s">
        <v>104</v>
      </c>
      <c r="E46" s="127">
        <v>1952600</v>
      </c>
      <c r="F46" s="75">
        <v>1952600</v>
      </c>
      <c r="G46" s="75">
        <v>1330000</v>
      </c>
      <c r="H46" s="75">
        <v>75000</v>
      </c>
      <c r="I46" s="75"/>
      <c r="J46" s="127"/>
      <c r="K46" s="75"/>
      <c r="L46" s="75"/>
      <c r="M46" s="75"/>
      <c r="N46" s="75"/>
      <c r="O46" s="75"/>
      <c r="P46" s="127">
        <v>1952600</v>
      </c>
    </row>
    <row r="47" spans="1:17" ht="25.5" x14ac:dyDescent="0.2">
      <c r="A47" s="143" t="s">
        <v>105</v>
      </c>
      <c r="B47" s="144"/>
      <c r="C47" s="145"/>
      <c r="D47" s="146" t="s">
        <v>224</v>
      </c>
      <c r="E47" s="147">
        <f>E48</f>
        <v>11178047</v>
      </c>
      <c r="F47" s="148">
        <f>F48</f>
        <v>11178047</v>
      </c>
      <c r="G47" s="148">
        <f>G48</f>
        <v>3031683</v>
      </c>
      <c r="H47" s="148">
        <f>H48</f>
        <v>80800</v>
      </c>
      <c r="I47" s="148">
        <v>0</v>
      </c>
      <c r="J47" s="147">
        <f>J48</f>
        <v>4360000</v>
      </c>
      <c r="K47" s="148">
        <f>K48</f>
        <v>4345000</v>
      </c>
      <c r="L47" s="148">
        <v>15000</v>
      </c>
      <c r="M47" s="148">
        <v>0</v>
      </c>
      <c r="N47" s="148">
        <v>0</v>
      </c>
      <c r="O47" s="148">
        <f>O48</f>
        <v>4345000</v>
      </c>
      <c r="P47" s="147">
        <f t="shared" si="3"/>
        <v>15538047</v>
      </c>
    </row>
    <row r="48" spans="1:17" ht="33" customHeight="1" x14ac:dyDescent="0.2">
      <c r="A48" s="149" t="s">
        <v>225</v>
      </c>
      <c r="B48" s="149"/>
      <c r="C48" s="150"/>
      <c r="D48" s="151" t="s">
        <v>106</v>
      </c>
      <c r="E48" s="152">
        <f>E49+E50+E51+E52+E53+E54+E55+E56+E57+E58</f>
        <v>11178047</v>
      </c>
      <c r="F48" s="153">
        <f t="shared" ref="F48:O48" si="4">F49+F50+F51+F52+F53+F54+F55+F56+F57+F58</f>
        <v>11178047</v>
      </c>
      <c r="G48" s="153">
        <f>G49+G50+G51+G52+G53+G54+G55+G56+G57+G58</f>
        <v>3031683</v>
      </c>
      <c r="H48" s="153">
        <f t="shared" si="4"/>
        <v>80800</v>
      </c>
      <c r="I48" s="153">
        <f t="shared" si="4"/>
        <v>0</v>
      </c>
      <c r="J48" s="152">
        <f t="shared" si="4"/>
        <v>4360000</v>
      </c>
      <c r="K48" s="153">
        <f t="shared" si="4"/>
        <v>4345000</v>
      </c>
      <c r="L48" s="153">
        <f t="shared" si="4"/>
        <v>15000</v>
      </c>
      <c r="M48" s="153">
        <f t="shared" si="4"/>
        <v>0</v>
      </c>
      <c r="N48" s="153">
        <f t="shared" si="4"/>
        <v>0</v>
      </c>
      <c r="O48" s="153">
        <f t="shared" si="4"/>
        <v>4345000</v>
      </c>
      <c r="P48" s="154">
        <f t="shared" si="3"/>
        <v>15538047</v>
      </c>
      <c r="Q48" s="207"/>
    </row>
    <row r="49" spans="1:20" ht="36.75" customHeight="1" x14ac:dyDescent="0.2">
      <c r="A49" s="96" t="s">
        <v>107</v>
      </c>
      <c r="B49" s="96" t="s">
        <v>69</v>
      </c>
      <c r="C49" s="128" t="s">
        <v>34</v>
      </c>
      <c r="D49" s="98" t="s">
        <v>70</v>
      </c>
      <c r="E49" s="129">
        <f>F49</f>
        <v>1993000</v>
      </c>
      <c r="F49" s="99">
        <v>1993000</v>
      </c>
      <c r="G49" s="99">
        <v>1309000</v>
      </c>
      <c r="H49" s="99">
        <v>51200</v>
      </c>
      <c r="I49" s="99"/>
      <c r="J49" s="129">
        <v>950000</v>
      </c>
      <c r="K49" s="99">
        <v>950000</v>
      </c>
      <c r="L49" s="99"/>
      <c r="M49" s="99"/>
      <c r="N49" s="99"/>
      <c r="O49" s="99">
        <v>950000</v>
      </c>
      <c r="P49" s="129">
        <f t="shared" si="3"/>
        <v>2943000</v>
      </c>
      <c r="Q49" s="155"/>
    </row>
    <row r="50" spans="1:20" ht="25.5" x14ac:dyDescent="0.2">
      <c r="A50" s="96" t="s">
        <v>108</v>
      </c>
      <c r="B50" s="96" t="s">
        <v>39</v>
      </c>
      <c r="C50" s="128" t="s">
        <v>40</v>
      </c>
      <c r="D50" s="98" t="s">
        <v>41</v>
      </c>
      <c r="E50" s="129">
        <f>F50</f>
        <v>4544800</v>
      </c>
      <c r="F50" s="99">
        <v>4544800</v>
      </c>
      <c r="G50" s="99"/>
      <c r="H50" s="99"/>
      <c r="I50" s="99"/>
      <c r="J50" s="129">
        <f>K50</f>
        <v>2620000</v>
      </c>
      <c r="K50" s="99">
        <v>2620000</v>
      </c>
      <c r="L50" s="99"/>
      <c r="M50" s="99"/>
      <c r="N50" s="99"/>
      <c r="O50" s="99">
        <v>2620000</v>
      </c>
      <c r="P50" s="129">
        <f t="shared" si="0"/>
        <v>7164800</v>
      </c>
      <c r="Q50" s="416"/>
      <c r="R50" s="417"/>
      <c r="S50" s="417"/>
    </row>
    <row r="51" spans="1:20" ht="38.25" x14ac:dyDescent="0.2">
      <c r="A51" s="96" t="s">
        <v>109</v>
      </c>
      <c r="B51" s="96" t="s">
        <v>110</v>
      </c>
      <c r="C51" s="128" t="s">
        <v>42</v>
      </c>
      <c r="D51" s="98" t="s">
        <v>43</v>
      </c>
      <c r="E51" s="129">
        <f>F51</f>
        <v>1553000</v>
      </c>
      <c r="F51" s="99">
        <v>1553000</v>
      </c>
      <c r="G51" s="99"/>
      <c r="H51" s="99"/>
      <c r="I51" s="99"/>
      <c r="J51" s="129">
        <v>775000</v>
      </c>
      <c r="K51" s="99">
        <v>775000</v>
      </c>
      <c r="L51" s="99"/>
      <c r="M51" s="99"/>
      <c r="N51" s="99"/>
      <c r="O51" s="99">
        <v>775000</v>
      </c>
      <c r="P51" s="129">
        <f t="shared" si="0"/>
        <v>2328000</v>
      </c>
      <c r="Q51" s="208"/>
      <c r="R51" s="156"/>
      <c r="S51" s="156"/>
      <c r="T51" s="156"/>
    </row>
    <row r="52" spans="1:20" ht="25.5" x14ac:dyDescent="0.2">
      <c r="A52" s="96" t="s">
        <v>111</v>
      </c>
      <c r="B52" s="96" t="s">
        <v>112</v>
      </c>
      <c r="C52" s="128" t="s">
        <v>113</v>
      </c>
      <c r="D52" s="98" t="s">
        <v>114</v>
      </c>
      <c r="E52" s="129">
        <f t="shared" ref="E52:E58" si="5">F52</f>
        <v>0</v>
      </c>
      <c r="F52" s="99"/>
      <c r="G52" s="99"/>
      <c r="H52" s="99"/>
      <c r="I52" s="99"/>
      <c r="J52" s="129"/>
      <c r="K52" s="99"/>
      <c r="L52" s="99"/>
      <c r="M52" s="99"/>
      <c r="N52" s="99"/>
      <c r="O52" s="99"/>
      <c r="P52" s="129">
        <f t="shared" si="0"/>
        <v>0</v>
      </c>
    </row>
    <row r="53" spans="1:20" ht="25.5" x14ac:dyDescent="0.2">
      <c r="A53" s="96" t="s">
        <v>115</v>
      </c>
      <c r="B53" s="96" t="s">
        <v>116</v>
      </c>
      <c r="C53" s="128" t="s">
        <v>45</v>
      </c>
      <c r="D53" s="98" t="s">
        <v>46</v>
      </c>
      <c r="E53" s="129">
        <f t="shared" si="5"/>
        <v>3600</v>
      </c>
      <c r="F53" s="99">
        <v>3600</v>
      </c>
      <c r="G53" s="99"/>
      <c r="H53" s="99"/>
      <c r="I53" s="99"/>
      <c r="J53" s="129"/>
      <c r="K53" s="99"/>
      <c r="L53" s="99"/>
      <c r="M53" s="99"/>
      <c r="N53" s="99"/>
      <c r="O53" s="99"/>
      <c r="P53" s="129">
        <f t="shared" si="0"/>
        <v>3600</v>
      </c>
    </row>
    <row r="54" spans="1:20" ht="51" x14ac:dyDescent="0.2">
      <c r="A54" s="96" t="s">
        <v>117</v>
      </c>
      <c r="B54" s="96" t="s">
        <v>118</v>
      </c>
      <c r="C54" s="128" t="s">
        <v>119</v>
      </c>
      <c r="D54" s="98" t="s">
        <v>44</v>
      </c>
      <c r="E54" s="129">
        <f>F54</f>
        <v>2123675</v>
      </c>
      <c r="F54" s="99">
        <v>2123675</v>
      </c>
      <c r="G54" s="99">
        <v>1681700</v>
      </c>
      <c r="H54" s="99">
        <v>29600</v>
      </c>
      <c r="I54" s="99"/>
      <c r="J54" s="129">
        <f>L54+O54</f>
        <v>15000</v>
      </c>
      <c r="K54" s="99"/>
      <c r="L54" s="99">
        <v>15000</v>
      </c>
      <c r="M54" s="99"/>
      <c r="N54" s="99"/>
      <c r="O54" s="99"/>
      <c r="P54" s="129">
        <f t="shared" si="0"/>
        <v>2138675</v>
      </c>
      <c r="Q54" s="207"/>
    </row>
    <row r="55" spans="1:20" ht="63.75" x14ac:dyDescent="0.2">
      <c r="A55" s="96" t="s">
        <v>120</v>
      </c>
      <c r="B55" s="96" t="s">
        <v>121</v>
      </c>
      <c r="C55" s="128" t="s">
        <v>72</v>
      </c>
      <c r="D55" s="98" t="s">
        <v>50</v>
      </c>
      <c r="E55" s="129">
        <f t="shared" si="5"/>
        <v>139972</v>
      </c>
      <c r="F55" s="99">
        <v>139972</v>
      </c>
      <c r="G55" s="99"/>
      <c r="H55" s="99"/>
      <c r="I55" s="99"/>
      <c r="J55" s="129"/>
      <c r="K55" s="99"/>
      <c r="L55" s="99"/>
      <c r="M55" s="99"/>
      <c r="N55" s="99"/>
      <c r="O55" s="99"/>
      <c r="P55" s="129">
        <f t="shared" si="0"/>
        <v>139972</v>
      </c>
    </row>
    <row r="56" spans="1:20" s="137" customFormat="1" ht="24.75" customHeight="1" x14ac:dyDescent="0.2">
      <c r="A56" s="157" t="s">
        <v>203</v>
      </c>
      <c r="B56" s="157">
        <v>3210</v>
      </c>
      <c r="C56" s="158">
        <v>1050</v>
      </c>
      <c r="D56" s="17" t="s">
        <v>204</v>
      </c>
      <c r="E56" s="159">
        <v>50000</v>
      </c>
      <c r="F56" s="160">
        <v>50000</v>
      </c>
      <c r="G56" s="160">
        <v>40983</v>
      </c>
      <c r="H56" s="160"/>
      <c r="I56" s="160"/>
      <c r="J56" s="159"/>
      <c r="K56" s="160"/>
      <c r="L56" s="160"/>
      <c r="M56" s="160"/>
      <c r="N56" s="160"/>
      <c r="O56" s="161"/>
      <c r="P56" s="129">
        <f t="shared" si="0"/>
        <v>50000</v>
      </c>
    </row>
    <row r="57" spans="1:20" ht="48.75" customHeight="1" x14ac:dyDescent="0.2">
      <c r="A57" s="162" t="s">
        <v>122</v>
      </c>
      <c r="B57" s="163">
        <v>3230</v>
      </c>
      <c r="C57" s="164">
        <v>1070</v>
      </c>
      <c r="D57" s="165" t="s">
        <v>213</v>
      </c>
      <c r="E57" s="129">
        <f t="shared" si="5"/>
        <v>90000</v>
      </c>
      <c r="F57" s="166">
        <v>90000</v>
      </c>
      <c r="G57" s="99"/>
      <c r="H57" s="99"/>
      <c r="I57" s="99"/>
      <c r="J57" s="129"/>
      <c r="K57" s="99"/>
      <c r="L57" s="99"/>
      <c r="M57" s="99"/>
      <c r="N57" s="99"/>
      <c r="O57" s="99"/>
      <c r="P57" s="129">
        <f t="shared" si="0"/>
        <v>90000</v>
      </c>
      <c r="Q57" s="417"/>
      <c r="R57" s="417"/>
    </row>
    <row r="58" spans="1:20" ht="25.5" x14ac:dyDescent="0.2">
      <c r="A58" s="96" t="s">
        <v>123</v>
      </c>
      <c r="B58" s="96" t="s">
        <v>124</v>
      </c>
      <c r="C58" s="128" t="s">
        <v>51</v>
      </c>
      <c r="D58" s="98" t="s">
        <v>52</v>
      </c>
      <c r="E58" s="129">
        <f t="shared" si="5"/>
        <v>680000</v>
      </c>
      <c r="F58" s="99">
        <v>680000</v>
      </c>
      <c r="G58" s="99"/>
      <c r="H58" s="99"/>
      <c r="I58" s="99"/>
      <c r="J58" s="129"/>
      <c r="K58" s="99"/>
      <c r="L58" s="99"/>
      <c r="M58" s="99"/>
      <c r="N58" s="99"/>
      <c r="O58" s="99"/>
      <c r="P58" s="129">
        <f t="shared" si="0"/>
        <v>680000</v>
      </c>
    </row>
    <row r="59" spans="1:20" ht="33.75" customHeight="1" x14ac:dyDescent="0.2">
      <c r="A59" s="143" t="s">
        <v>226</v>
      </c>
      <c r="B59" s="144"/>
      <c r="C59" s="145"/>
      <c r="D59" s="146" t="s">
        <v>125</v>
      </c>
      <c r="E59" s="147">
        <f>E60</f>
        <v>23805399</v>
      </c>
      <c r="F59" s="148">
        <f>F60</f>
        <v>13985173</v>
      </c>
      <c r="G59" s="148">
        <f>G60</f>
        <v>4251500</v>
      </c>
      <c r="H59" s="148">
        <v>702300</v>
      </c>
      <c r="I59" s="148">
        <f>I60</f>
        <v>9820226</v>
      </c>
      <c r="J59" s="147">
        <f>J60</f>
        <v>1355088.69</v>
      </c>
      <c r="K59" s="148">
        <f>K60</f>
        <v>1164658</v>
      </c>
      <c r="L59" s="148">
        <f>L60</f>
        <v>190430.69</v>
      </c>
      <c r="M59" s="148">
        <v>0</v>
      </c>
      <c r="N59" s="148">
        <v>0</v>
      </c>
      <c r="O59" s="148">
        <f>O60</f>
        <v>1164658</v>
      </c>
      <c r="P59" s="147">
        <f t="shared" si="0"/>
        <v>25160487.690000001</v>
      </c>
    </row>
    <row r="60" spans="1:20" x14ac:dyDescent="0.2">
      <c r="A60" s="149">
        <v>1510000</v>
      </c>
      <c r="B60" s="149"/>
      <c r="C60" s="150"/>
      <c r="D60" s="151" t="s">
        <v>227</v>
      </c>
      <c r="E60" s="154">
        <f>E61+E62+E63+E64+E65+E66+E68+E69</f>
        <v>23805399</v>
      </c>
      <c r="F60" s="167">
        <f t="shared" ref="F60:O60" si="6">F61+F62+F63+F64+F65+F66+F68+F69</f>
        <v>13985173</v>
      </c>
      <c r="G60" s="167">
        <f>G61+G62+G63+G64+G65+G66+G68+G69</f>
        <v>4251500</v>
      </c>
      <c r="H60" s="167">
        <f t="shared" si="6"/>
        <v>715028.55</v>
      </c>
      <c r="I60" s="167">
        <f t="shared" si="6"/>
        <v>9820226</v>
      </c>
      <c r="J60" s="154">
        <f t="shared" si="6"/>
        <v>1355088.69</v>
      </c>
      <c r="K60" s="167">
        <f t="shared" si="6"/>
        <v>1164658</v>
      </c>
      <c r="L60" s="167">
        <f t="shared" si="6"/>
        <v>190430.69</v>
      </c>
      <c r="M60" s="167">
        <f t="shared" si="6"/>
        <v>0</v>
      </c>
      <c r="N60" s="167">
        <f t="shared" si="6"/>
        <v>0</v>
      </c>
      <c r="O60" s="167">
        <f t="shared" si="6"/>
        <v>1164658</v>
      </c>
      <c r="P60" s="154">
        <f>E60+J60</f>
        <v>25160487.690000001</v>
      </c>
    </row>
    <row r="61" spans="1:20" ht="33.75" customHeight="1" x14ac:dyDescent="0.2">
      <c r="A61" s="96">
        <v>1510160</v>
      </c>
      <c r="B61" s="96" t="s">
        <v>69</v>
      </c>
      <c r="C61" s="97" t="s">
        <v>34</v>
      </c>
      <c r="D61" s="98" t="s">
        <v>70</v>
      </c>
      <c r="E61" s="129">
        <f>F61</f>
        <v>3194061</v>
      </c>
      <c r="F61" s="99">
        <v>3194061</v>
      </c>
      <c r="G61" s="99">
        <v>2343000</v>
      </c>
      <c r="H61" s="99">
        <v>106428.55</v>
      </c>
      <c r="I61" s="99"/>
      <c r="J61" s="129">
        <v>22000</v>
      </c>
      <c r="K61" s="99">
        <v>22000</v>
      </c>
      <c r="L61" s="99"/>
      <c r="M61" s="99"/>
      <c r="N61" s="99"/>
      <c r="O61" s="99">
        <v>22000</v>
      </c>
      <c r="P61" s="129">
        <f>E61+J61</f>
        <v>3216061</v>
      </c>
      <c r="Q61" s="207"/>
    </row>
    <row r="62" spans="1:20" x14ac:dyDescent="0.2">
      <c r="A62" s="96">
        <v>1510180</v>
      </c>
      <c r="B62" s="96" t="s">
        <v>36</v>
      </c>
      <c r="C62" s="97" t="s">
        <v>37</v>
      </c>
      <c r="D62" s="98" t="s">
        <v>38</v>
      </c>
      <c r="E62" s="129">
        <f t="shared" ref="E62:E65" si="7">F62</f>
        <v>2238770</v>
      </c>
      <c r="F62" s="168">
        <v>2238770</v>
      </c>
      <c r="G62" s="99">
        <v>1728500</v>
      </c>
      <c r="H62" s="99"/>
      <c r="I62" s="99"/>
      <c r="J62" s="129">
        <f t="shared" ref="J62" si="8">L62+O62</f>
        <v>0</v>
      </c>
      <c r="K62" s="99"/>
      <c r="L62" s="99"/>
      <c r="M62" s="99"/>
      <c r="N62" s="99"/>
      <c r="O62" s="99"/>
      <c r="P62" s="129">
        <f>E62+J62</f>
        <v>2238770</v>
      </c>
      <c r="Q62" s="207"/>
    </row>
    <row r="63" spans="1:20" x14ac:dyDescent="0.2">
      <c r="A63" s="96">
        <v>1516030</v>
      </c>
      <c r="B63" s="96" t="s">
        <v>126</v>
      </c>
      <c r="C63" s="97" t="s">
        <v>53</v>
      </c>
      <c r="D63" s="98" t="s">
        <v>54</v>
      </c>
      <c r="E63" s="129">
        <f t="shared" si="7"/>
        <v>1352342</v>
      </c>
      <c r="F63" s="168">
        <v>1352342</v>
      </c>
      <c r="G63" s="99">
        <v>180000</v>
      </c>
      <c r="H63" s="99">
        <v>608600</v>
      </c>
      <c r="I63" s="99"/>
      <c r="J63" s="129">
        <f>L63+O63</f>
        <v>445858</v>
      </c>
      <c r="K63" s="99">
        <v>370858</v>
      </c>
      <c r="L63" s="99">
        <v>75000</v>
      </c>
      <c r="M63" s="99"/>
      <c r="N63" s="99"/>
      <c r="O63" s="99">
        <v>370858</v>
      </c>
      <c r="P63" s="129">
        <f t="shared" si="0"/>
        <v>1798200</v>
      </c>
      <c r="Q63" s="207"/>
    </row>
    <row r="64" spans="1:20" s="137" customFormat="1" ht="99.75" customHeight="1" x14ac:dyDescent="0.2">
      <c r="A64" s="138">
        <v>1516071</v>
      </c>
      <c r="B64" s="138">
        <v>6071</v>
      </c>
      <c r="C64" s="139" t="s">
        <v>210</v>
      </c>
      <c r="D64" s="169" t="s">
        <v>209</v>
      </c>
      <c r="E64" s="170">
        <v>37966</v>
      </c>
      <c r="F64" s="171"/>
      <c r="G64" s="171"/>
      <c r="H64" s="171"/>
      <c r="I64" s="171">
        <v>37966</v>
      </c>
      <c r="J64" s="170"/>
      <c r="K64" s="172"/>
      <c r="L64" s="172"/>
      <c r="M64" s="172"/>
      <c r="N64" s="172"/>
      <c r="O64" s="172"/>
      <c r="P64" s="170">
        <f>E64+J64</f>
        <v>37966</v>
      </c>
    </row>
    <row r="65" spans="1:17" ht="25.5" x14ac:dyDescent="0.2">
      <c r="A65" s="96">
        <v>1517350</v>
      </c>
      <c r="B65" s="96" t="s">
        <v>127</v>
      </c>
      <c r="C65" s="97" t="s">
        <v>128</v>
      </c>
      <c r="D65" s="98" t="s">
        <v>129</v>
      </c>
      <c r="E65" s="129">
        <f t="shared" si="7"/>
        <v>0</v>
      </c>
      <c r="F65" s="168"/>
      <c r="G65" s="99"/>
      <c r="H65" s="99"/>
      <c r="I65" s="99"/>
      <c r="J65" s="129">
        <v>450000</v>
      </c>
      <c r="K65" s="99">
        <v>450000</v>
      </c>
      <c r="L65" s="99"/>
      <c r="M65" s="99"/>
      <c r="N65" s="99"/>
      <c r="O65" s="99">
        <v>450000</v>
      </c>
      <c r="P65" s="129">
        <f t="shared" si="0"/>
        <v>450000</v>
      </c>
    </row>
    <row r="66" spans="1:17" ht="38.25" x14ac:dyDescent="0.2">
      <c r="A66" s="96">
        <v>1517461</v>
      </c>
      <c r="B66" s="96" t="s">
        <v>130</v>
      </c>
      <c r="C66" s="97" t="s">
        <v>131</v>
      </c>
      <c r="D66" s="98" t="s">
        <v>272</v>
      </c>
      <c r="E66" s="129">
        <v>10700000</v>
      </c>
      <c r="F66" s="168">
        <v>7200000</v>
      </c>
      <c r="G66" s="99"/>
      <c r="H66" s="99"/>
      <c r="I66" s="99">
        <v>3500000</v>
      </c>
      <c r="J66" s="129">
        <v>0</v>
      </c>
      <c r="K66" s="99">
        <v>0</v>
      </c>
      <c r="L66" s="99"/>
      <c r="M66" s="99"/>
      <c r="N66" s="99"/>
      <c r="O66" s="99">
        <v>0</v>
      </c>
      <c r="P66" s="129">
        <f>E66+J66</f>
        <v>10700000</v>
      </c>
    </row>
    <row r="67" spans="1:17" ht="61.5" customHeight="1" x14ac:dyDescent="0.2">
      <c r="A67" s="96"/>
      <c r="B67" s="96"/>
      <c r="C67" s="97"/>
      <c r="D67" s="98" t="s">
        <v>271</v>
      </c>
      <c r="E67" s="129">
        <v>3500000</v>
      </c>
      <c r="F67" s="168">
        <v>3500000</v>
      </c>
      <c r="G67" s="99"/>
      <c r="H67" s="99"/>
      <c r="I67" s="99"/>
      <c r="J67" s="129"/>
      <c r="K67" s="99"/>
      <c r="L67" s="99"/>
      <c r="M67" s="99"/>
      <c r="N67" s="99"/>
      <c r="O67" s="99"/>
      <c r="P67" s="129"/>
    </row>
    <row r="68" spans="1:17" s="137" customFormat="1" ht="26.25" customHeight="1" x14ac:dyDescent="0.2">
      <c r="A68" s="173">
        <v>1517693</v>
      </c>
      <c r="B68" s="5">
        <v>7693</v>
      </c>
      <c r="C68" s="6" t="s">
        <v>56</v>
      </c>
      <c r="D68" s="48" t="s">
        <v>205</v>
      </c>
      <c r="E68" s="170">
        <v>6282260</v>
      </c>
      <c r="F68" s="171"/>
      <c r="G68" s="171"/>
      <c r="H68" s="171"/>
      <c r="I68" s="171">
        <v>6282260</v>
      </c>
      <c r="J68" s="174">
        <f>K68</f>
        <v>321800</v>
      </c>
      <c r="K68" s="172">
        <v>321800</v>
      </c>
      <c r="L68" s="172"/>
      <c r="M68" s="172"/>
      <c r="N68" s="172"/>
      <c r="O68" s="172">
        <f>K68</f>
        <v>321800</v>
      </c>
      <c r="P68" s="174">
        <f t="shared" ref="P68:P69" si="9">E68+J68</f>
        <v>6604060</v>
      </c>
    </row>
    <row r="69" spans="1:17" ht="28.5" customHeight="1" x14ac:dyDescent="0.2">
      <c r="A69" s="96">
        <v>1518340</v>
      </c>
      <c r="B69" s="96" t="s">
        <v>133</v>
      </c>
      <c r="C69" s="97" t="s">
        <v>134</v>
      </c>
      <c r="D69" s="98" t="s">
        <v>135</v>
      </c>
      <c r="E69" s="129"/>
      <c r="F69" s="99"/>
      <c r="G69" s="99"/>
      <c r="H69" s="99"/>
      <c r="I69" s="99"/>
      <c r="J69" s="129">
        <f>L69+O69</f>
        <v>115430.69</v>
      </c>
      <c r="K69" s="99"/>
      <c r="L69" s="99">
        <v>115430.69</v>
      </c>
      <c r="M69" s="99"/>
      <c r="N69" s="99"/>
      <c r="O69" s="99"/>
      <c r="P69" s="129">
        <f t="shared" si="9"/>
        <v>115430.69</v>
      </c>
    </row>
    <row r="70" spans="1:17" ht="22.5" customHeight="1" x14ac:dyDescent="0.2">
      <c r="A70" s="121" t="s">
        <v>136</v>
      </c>
      <c r="B70" s="122"/>
      <c r="C70" s="123"/>
      <c r="D70" s="124" t="s">
        <v>137</v>
      </c>
      <c r="E70" s="118">
        <f>E71</f>
        <v>4085120</v>
      </c>
      <c r="F70" s="125">
        <f t="shared" ref="F70:I70" si="10">F71</f>
        <v>3085120</v>
      </c>
      <c r="G70" s="125">
        <f t="shared" si="10"/>
        <v>770000</v>
      </c>
      <c r="H70" s="125">
        <f t="shared" si="10"/>
        <v>48120</v>
      </c>
      <c r="I70" s="125">
        <f t="shared" si="10"/>
        <v>0</v>
      </c>
      <c r="J70" s="118">
        <f>J71</f>
        <v>210000</v>
      </c>
      <c r="K70" s="125">
        <f>K71</f>
        <v>210000</v>
      </c>
      <c r="L70" s="125">
        <v>0</v>
      </c>
      <c r="M70" s="125">
        <v>0</v>
      </c>
      <c r="N70" s="125">
        <v>0</v>
      </c>
      <c r="O70" s="125">
        <f>O71</f>
        <v>210000</v>
      </c>
      <c r="P70" s="118">
        <f t="shared" si="0"/>
        <v>4295120</v>
      </c>
    </row>
    <row r="71" spans="1:17" x14ac:dyDescent="0.2">
      <c r="A71" s="114" t="s">
        <v>138</v>
      </c>
      <c r="B71" s="115"/>
      <c r="C71" s="116"/>
      <c r="D71" s="117" t="s">
        <v>139</v>
      </c>
      <c r="E71" s="118">
        <f>E72+E73+E74</f>
        <v>4085120</v>
      </c>
      <c r="F71" s="167">
        <f>F72+F73+F74</f>
        <v>3085120</v>
      </c>
      <c r="G71" s="167">
        <f t="shared" ref="G71:I71" si="11">G72+G73+G74</f>
        <v>770000</v>
      </c>
      <c r="H71" s="167">
        <f t="shared" si="11"/>
        <v>48120</v>
      </c>
      <c r="I71" s="167">
        <f t="shared" si="11"/>
        <v>0</v>
      </c>
      <c r="J71" s="118">
        <f>J72+J73+J74</f>
        <v>210000</v>
      </c>
      <c r="K71" s="125">
        <f>K72+K73+K74</f>
        <v>210000</v>
      </c>
      <c r="L71" s="125">
        <f t="shared" ref="L71:O71" si="12">L72+L73+L74</f>
        <v>0</v>
      </c>
      <c r="M71" s="125">
        <f t="shared" si="12"/>
        <v>0</v>
      </c>
      <c r="N71" s="125">
        <f t="shared" si="12"/>
        <v>0</v>
      </c>
      <c r="O71" s="125">
        <f t="shared" si="12"/>
        <v>210000</v>
      </c>
      <c r="P71" s="118">
        <f t="shared" si="0"/>
        <v>4295120</v>
      </c>
    </row>
    <row r="72" spans="1:17" ht="32.25" customHeight="1" x14ac:dyDescent="0.2">
      <c r="A72" s="72" t="s">
        <v>140</v>
      </c>
      <c r="B72" s="72" t="s">
        <v>69</v>
      </c>
      <c r="C72" s="73" t="s">
        <v>34</v>
      </c>
      <c r="D72" s="74" t="s">
        <v>70</v>
      </c>
      <c r="E72" s="127">
        <f>F72</f>
        <v>1236120</v>
      </c>
      <c r="F72" s="175">
        <v>1236120</v>
      </c>
      <c r="G72" s="175">
        <v>770000</v>
      </c>
      <c r="H72" s="175">
        <v>48120</v>
      </c>
      <c r="I72" s="175"/>
      <c r="J72" s="127"/>
      <c r="K72" s="75"/>
      <c r="L72" s="75"/>
      <c r="M72" s="75"/>
      <c r="N72" s="75"/>
      <c r="O72" s="75"/>
      <c r="P72" s="127">
        <f t="shared" si="0"/>
        <v>1236120</v>
      </c>
      <c r="Q72" s="207"/>
    </row>
    <row r="73" spans="1:17" ht="16.5" customHeight="1" x14ac:dyDescent="0.2">
      <c r="A73" s="72" t="s">
        <v>141</v>
      </c>
      <c r="B73" s="72" t="s">
        <v>142</v>
      </c>
      <c r="C73" s="73" t="s">
        <v>37</v>
      </c>
      <c r="D73" s="74" t="s">
        <v>143</v>
      </c>
      <c r="E73" s="127">
        <v>1000000</v>
      </c>
      <c r="F73" s="75"/>
      <c r="G73" s="75"/>
      <c r="H73" s="75"/>
      <c r="I73" s="75"/>
      <c r="J73" s="127"/>
      <c r="K73" s="75"/>
      <c r="L73" s="75"/>
      <c r="M73" s="75"/>
      <c r="N73" s="75"/>
      <c r="O73" s="75"/>
      <c r="P73" s="127">
        <f t="shared" si="0"/>
        <v>1000000</v>
      </c>
    </row>
    <row r="74" spans="1:17" ht="18" customHeight="1" x14ac:dyDescent="0.2">
      <c r="A74" s="72">
        <v>3719770</v>
      </c>
      <c r="B74" s="72">
        <v>9770</v>
      </c>
      <c r="C74" s="73" t="s">
        <v>36</v>
      </c>
      <c r="D74" s="142" t="s">
        <v>144</v>
      </c>
      <c r="E74" s="127">
        <f>E75+E76+E77+E78+E79</f>
        <v>1849000</v>
      </c>
      <c r="F74" s="75">
        <f>F75+F76+F77+F78+F79</f>
        <v>1849000</v>
      </c>
      <c r="G74" s="75"/>
      <c r="H74" s="75"/>
      <c r="I74" s="75"/>
      <c r="J74" s="127">
        <v>210000</v>
      </c>
      <c r="K74" s="75">
        <f>K75+K76+K77+K78+K79</f>
        <v>210000</v>
      </c>
      <c r="L74" s="75"/>
      <c r="M74" s="75"/>
      <c r="N74" s="75"/>
      <c r="O74" s="75">
        <v>210000</v>
      </c>
      <c r="P74" s="127">
        <f t="shared" si="0"/>
        <v>2059000</v>
      </c>
    </row>
    <row r="75" spans="1:17" ht="50.25" customHeight="1" x14ac:dyDescent="0.2">
      <c r="A75" s="72"/>
      <c r="B75" s="72"/>
      <c r="C75" s="73"/>
      <c r="D75" s="350" t="s">
        <v>313</v>
      </c>
      <c r="E75" s="127">
        <v>1390000</v>
      </c>
      <c r="F75" s="75">
        <v>1390000</v>
      </c>
      <c r="G75" s="75"/>
      <c r="H75" s="75"/>
      <c r="I75" s="75"/>
      <c r="J75" s="127"/>
      <c r="K75" s="75"/>
      <c r="L75" s="75"/>
      <c r="M75" s="75"/>
      <c r="N75" s="75"/>
      <c r="O75" s="75"/>
      <c r="P75" s="127">
        <v>1390000</v>
      </c>
    </row>
    <row r="76" spans="1:17" ht="51.75" customHeight="1" x14ac:dyDescent="0.2">
      <c r="A76" s="72"/>
      <c r="B76" s="72"/>
      <c r="C76" s="73"/>
      <c r="D76" s="350" t="s">
        <v>314</v>
      </c>
      <c r="E76" s="127"/>
      <c r="F76" s="318"/>
      <c r="G76" s="75"/>
      <c r="H76" s="75"/>
      <c r="I76" s="75"/>
      <c r="J76" s="127">
        <v>210000</v>
      </c>
      <c r="K76" s="75">
        <v>210000</v>
      </c>
      <c r="L76" s="75"/>
      <c r="M76" s="75"/>
      <c r="N76" s="75"/>
      <c r="O76" s="75">
        <v>210000</v>
      </c>
      <c r="P76" s="127">
        <f t="shared" si="0"/>
        <v>210000</v>
      </c>
    </row>
    <row r="77" spans="1:17" s="137" customFormat="1" ht="73.5" customHeight="1" x14ac:dyDescent="0.2">
      <c r="A77" s="176"/>
      <c r="B77" s="176"/>
      <c r="C77" s="177"/>
      <c r="D77" s="336" t="s">
        <v>275</v>
      </c>
      <c r="E77" s="398">
        <v>160000</v>
      </c>
      <c r="F77" s="318">
        <v>160000</v>
      </c>
      <c r="G77" s="171"/>
      <c r="H77" s="171"/>
      <c r="I77" s="172"/>
      <c r="J77" s="174"/>
      <c r="K77" s="172"/>
      <c r="L77" s="172"/>
      <c r="M77" s="172"/>
      <c r="N77" s="172"/>
      <c r="O77" s="172"/>
      <c r="P77" s="127">
        <f t="shared" si="0"/>
        <v>160000</v>
      </c>
    </row>
    <row r="78" spans="1:17" s="137" customFormat="1" ht="27" customHeight="1" x14ac:dyDescent="0.2">
      <c r="A78" s="176"/>
      <c r="B78" s="176"/>
      <c r="C78" s="177"/>
      <c r="D78" s="350" t="s">
        <v>315</v>
      </c>
      <c r="E78" s="127">
        <v>249000</v>
      </c>
      <c r="F78" s="75">
        <v>249000</v>
      </c>
      <c r="G78" s="171"/>
      <c r="H78" s="171"/>
      <c r="I78" s="172"/>
      <c r="J78" s="174"/>
      <c r="K78" s="172"/>
      <c r="L78" s="172"/>
      <c r="M78" s="172"/>
      <c r="N78" s="172"/>
      <c r="O78" s="172"/>
      <c r="P78" s="127">
        <v>249000</v>
      </c>
    </row>
    <row r="79" spans="1:17" s="137" customFormat="1" ht="24" customHeight="1" x14ac:dyDescent="0.2">
      <c r="A79" s="176"/>
      <c r="B79" s="176"/>
      <c r="C79" s="177"/>
      <c r="D79" s="352" t="s">
        <v>316</v>
      </c>
      <c r="E79" s="170">
        <v>50000</v>
      </c>
      <c r="F79" s="171">
        <v>50000</v>
      </c>
      <c r="G79" s="171"/>
      <c r="H79" s="171"/>
      <c r="I79" s="172"/>
      <c r="J79" s="174"/>
      <c r="K79" s="172"/>
      <c r="L79" s="172"/>
      <c r="M79" s="172"/>
      <c r="N79" s="172"/>
      <c r="O79" s="172"/>
      <c r="P79" s="127">
        <v>50000</v>
      </c>
    </row>
    <row r="80" spans="1:17" x14ac:dyDescent="0.2">
      <c r="A80" s="178" t="s">
        <v>5</v>
      </c>
      <c r="B80" s="179" t="s">
        <v>5</v>
      </c>
      <c r="C80" s="180" t="s">
        <v>5</v>
      </c>
      <c r="D80" s="181" t="s">
        <v>145</v>
      </c>
      <c r="E80" s="502">
        <f>E16+E48+E60+E30+E70</f>
        <v>137164310.60000002</v>
      </c>
      <c r="F80" s="502">
        <f>F17+F48+F60+F30+F70</f>
        <v>126344084.60000001</v>
      </c>
      <c r="G80" s="502">
        <f>Q64+G16+G48+G60+G30+G70</f>
        <v>66187585</v>
      </c>
      <c r="H80" s="502">
        <f>H16+H48+H60+H30+H70</f>
        <v>19853348.550000001</v>
      </c>
      <c r="I80" s="502">
        <f>I16+I30+I47+I59+I70</f>
        <v>9820226</v>
      </c>
      <c r="J80" s="154">
        <f>J16+J48+J60+J30+J71</f>
        <v>25882088.689999998</v>
      </c>
      <c r="K80" s="502">
        <f>K16+K48+K60+K30+K70</f>
        <v>24299858</v>
      </c>
      <c r="L80" s="502">
        <f>L16+L48+L60+L30+L70</f>
        <v>1582230.69</v>
      </c>
      <c r="M80" s="502">
        <v>0</v>
      </c>
      <c r="N80" s="502">
        <v>0</v>
      </c>
      <c r="O80" s="502">
        <f>O17+O30+O48+O60+O70</f>
        <v>24299858</v>
      </c>
      <c r="P80" s="502">
        <f t="shared" si="0"/>
        <v>163046399.29000002</v>
      </c>
    </row>
    <row r="81" spans="2:16" x14ac:dyDescent="0.2">
      <c r="E81" s="182"/>
      <c r="F81" s="182"/>
      <c r="G81" s="183"/>
      <c r="H81" s="184"/>
      <c r="I81" s="185"/>
      <c r="J81" s="184"/>
      <c r="K81" s="184"/>
      <c r="L81" s="184"/>
      <c r="M81" s="185"/>
      <c r="N81" s="185"/>
      <c r="O81" s="184"/>
      <c r="P81" s="186"/>
    </row>
    <row r="82" spans="2:16" x14ac:dyDescent="0.2">
      <c r="D82" s="187"/>
      <c r="E82" s="182"/>
      <c r="F82" s="188"/>
      <c r="G82" s="189"/>
      <c r="H82" s="189"/>
      <c r="I82" s="190"/>
      <c r="J82" s="189"/>
      <c r="K82" s="189"/>
      <c r="L82" s="189"/>
      <c r="M82" s="190"/>
      <c r="N82" s="190"/>
      <c r="O82" s="189"/>
      <c r="P82" s="189"/>
    </row>
    <row r="83" spans="2:16" x14ac:dyDescent="0.2">
      <c r="B83" s="191" t="s">
        <v>6</v>
      </c>
      <c r="E83" s="192"/>
      <c r="F83" s="185"/>
      <c r="G83" s="185"/>
      <c r="H83" s="192"/>
      <c r="I83" s="7" t="s">
        <v>190</v>
      </c>
    </row>
    <row r="84" spans="2:16" s="155" customFormat="1" x14ac:dyDescent="0.2"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</row>
    <row r="85" spans="2:16" s="155" customFormat="1" x14ac:dyDescent="0.2"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</row>
  </sheetData>
  <mergeCells count="28">
    <mergeCell ref="D8:N8"/>
    <mergeCell ref="L2:P2"/>
    <mergeCell ref="L3:P3"/>
    <mergeCell ref="L4:P4"/>
    <mergeCell ref="A6:P6"/>
    <mergeCell ref="A7:P7"/>
    <mergeCell ref="A11:A14"/>
    <mergeCell ref="B11:B14"/>
    <mergeCell ref="C11:C14"/>
    <mergeCell ref="D11:D14"/>
    <mergeCell ref="E11:I11"/>
    <mergeCell ref="G13:G14"/>
    <mergeCell ref="H13:H14"/>
    <mergeCell ref="Q50:S50"/>
    <mergeCell ref="Q57:R57"/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</mergeCells>
  <pageMargins left="0.196850393700787" right="0.196850393700787" top="0.39370078740157499" bottom="0.196850393700787" header="0" footer="0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view="pageLayout" zoomScale="85" zoomScaleNormal="100" zoomScalePageLayoutView="85" workbookViewId="0">
      <selection activeCell="C43" sqref="C43"/>
    </sheetView>
  </sheetViews>
  <sheetFormatPr defaultRowHeight="12.75" x14ac:dyDescent="0.2"/>
  <cols>
    <col min="1" max="1" width="17.140625" style="4" customWidth="1"/>
    <col min="2" max="2" width="20.7109375" style="4" customWidth="1"/>
    <col min="3" max="3" width="46.5703125" style="4" customWidth="1"/>
    <col min="4" max="4" width="47" style="4" customWidth="1"/>
    <col min="5" max="5" width="20.7109375" style="275" customWidth="1"/>
    <col min="6" max="6" width="12.28515625" style="4" bestFit="1" customWidth="1"/>
    <col min="7" max="16384" width="9.140625" style="4"/>
  </cols>
  <sheetData>
    <row r="1" spans="1:12" x14ac:dyDescent="0.2">
      <c r="A1" s="212"/>
      <c r="B1" s="213"/>
      <c r="C1" s="212" t="s">
        <v>241</v>
      </c>
      <c r="D1" s="435" t="s">
        <v>267</v>
      </c>
      <c r="E1" s="435"/>
    </row>
    <row r="2" spans="1:12" s="214" customFormat="1" ht="12" customHeight="1" x14ac:dyDescent="0.2">
      <c r="C2" s="215"/>
      <c r="D2" s="436" t="s">
        <v>310</v>
      </c>
      <c r="E2" s="437"/>
      <c r="F2" s="215"/>
      <c r="G2" s="215"/>
      <c r="H2" s="215"/>
    </row>
    <row r="3" spans="1:12" ht="37.5" customHeight="1" x14ac:dyDescent="0.2">
      <c r="A3" s="1"/>
      <c r="B3" s="1"/>
      <c r="C3" s="216" t="s">
        <v>242</v>
      </c>
      <c r="D3" s="407" t="s">
        <v>230</v>
      </c>
      <c r="E3" s="407"/>
      <c r="F3" s="216"/>
      <c r="G3" s="216"/>
      <c r="H3" s="216"/>
      <c r="I3" s="216"/>
      <c r="J3" s="216"/>
      <c r="K3" s="216"/>
      <c r="L3" s="2"/>
    </row>
    <row r="4" spans="1:12" ht="12.75" customHeight="1" x14ac:dyDescent="0.2">
      <c r="A4" s="1"/>
      <c r="B4" s="1"/>
      <c r="C4" s="216" t="s">
        <v>243</v>
      </c>
      <c r="D4" s="216"/>
      <c r="E4" s="216"/>
      <c r="F4" s="216"/>
      <c r="G4" s="216"/>
      <c r="H4" s="216"/>
      <c r="I4" s="216"/>
      <c r="J4" s="216"/>
      <c r="K4" s="216"/>
      <c r="L4" s="2"/>
    </row>
    <row r="5" spans="1:12" x14ac:dyDescent="0.2">
      <c r="A5" s="438" t="s">
        <v>244</v>
      </c>
      <c r="B5" s="439"/>
      <c r="C5" s="439"/>
      <c r="D5" s="439"/>
      <c r="E5" s="439"/>
    </row>
    <row r="6" spans="1:12" ht="27.75" customHeight="1" x14ac:dyDescent="0.2">
      <c r="A6" s="217"/>
      <c r="B6" s="440" t="s">
        <v>245</v>
      </c>
      <c r="C6" s="440"/>
      <c r="D6" s="440"/>
      <c r="E6" s="217"/>
    </row>
    <row r="7" spans="1:12" x14ac:dyDescent="0.2">
      <c r="A7" s="218">
        <v>11512000000</v>
      </c>
      <c r="B7" s="212"/>
      <c r="C7" s="212"/>
      <c r="D7" s="212"/>
      <c r="E7" s="212"/>
    </row>
    <row r="8" spans="1:12" x14ac:dyDescent="0.2">
      <c r="A8" s="219" t="s">
        <v>176</v>
      </c>
      <c r="B8" s="220"/>
      <c r="C8" s="221"/>
      <c r="D8" s="221"/>
      <c r="E8" s="220"/>
    </row>
    <row r="9" spans="1:12" ht="15" x14ac:dyDescent="0.25">
      <c r="A9" s="222" t="s">
        <v>246</v>
      </c>
      <c r="B9" s="213"/>
      <c r="C9" s="213"/>
      <c r="D9" s="213"/>
      <c r="E9" s="223"/>
    </row>
    <row r="10" spans="1:12" x14ac:dyDescent="0.2">
      <c r="A10" s="213"/>
      <c r="B10" s="213"/>
      <c r="C10" s="213"/>
      <c r="D10" s="213"/>
      <c r="E10" s="223" t="s">
        <v>9</v>
      </c>
      <c r="H10" s="211"/>
    </row>
    <row r="11" spans="1:12" ht="38.25" customHeight="1" x14ac:dyDescent="0.2">
      <c r="A11" s="224" t="s">
        <v>247</v>
      </c>
      <c r="B11" s="441" t="s">
        <v>248</v>
      </c>
      <c r="C11" s="442"/>
      <c r="D11" s="443"/>
      <c r="E11" s="225" t="s">
        <v>0</v>
      </c>
    </row>
    <row r="12" spans="1:12" x14ac:dyDescent="0.2">
      <c r="A12" s="226">
        <v>1</v>
      </c>
      <c r="B12" s="444">
        <v>2</v>
      </c>
      <c r="C12" s="445"/>
      <c r="D12" s="446"/>
      <c r="E12" s="227">
        <v>3</v>
      </c>
    </row>
    <row r="13" spans="1:12" x14ac:dyDescent="0.2">
      <c r="A13" s="447" t="s">
        <v>249</v>
      </c>
      <c r="B13" s="447"/>
      <c r="C13" s="447"/>
      <c r="D13" s="447"/>
      <c r="E13" s="447"/>
    </row>
    <row r="14" spans="1:12" x14ac:dyDescent="0.2">
      <c r="A14" s="210" t="s">
        <v>174</v>
      </c>
      <c r="B14" s="448" t="s">
        <v>175</v>
      </c>
      <c r="C14" s="449"/>
      <c r="D14" s="450"/>
      <c r="E14" s="228">
        <f>E15</f>
        <v>13783400</v>
      </c>
      <c r="F14" s="229"/>
    </row>
    <row r="15" spans="1:12" x14ac:dyDescent="0.2">
      <c r="A15" s="230" t="s">
        <v>7</v>
      </c>
      <c r="B15" s="231" t="s">
        <v>250</v>
      </c>
      <c r="C15" s="232"/>
      <c r="D15" s="232"/>
      <c r="E15" s="233">
        <v>13783400</v>
      </c>
      <c r="F15" s="234"/>
    </row>
    <row r="16" spans="1:12" x14ac:dyDescent="0.2">
      <c r="A16" s="235" t="s">
        <v>251</v>
      </c>
      <c r="B16" s="236" t="s">
        <v>11</v>
      </c>
      <c r="C16" s="237"/>
      <c r="D16" s="237"/>
      <c r="E16" s="238">
        <f>E17</f>
        <v>28870200</v>
      </c>
    </row>
    <row r="17" spans="1:14" x14ac:dyDescent="0.2">
      <c r="A17" s="239">
        <v>99000000000</v>
      </c>
      <c r="B17" s="432" t="s">
        <v>252</v>
      </c>
      <c r="C17" s="433"/>
      <c r="D17" s="434"/>
      <c r="E17" s="240">
        <v>28870200</v>
      </c>
    </row>
    <row r="18" spans="1:14" x14ac:dyDescent="0.2">
      <c r="A18" s="235" t="s">
        <v>253</v>
      </c>
      <c r="B18" s="236" t="s">
        <v>12</v>
      </c>
      <c r="C18" s="237"/>
      <c r="D18" s="237"/>
      <c r="E18" s="238">
        <f>E19</f>
        <v>1089700</v>
      </c>
    </row>
    <row r="19" spans="1:14" x14ac:dyDescent="0.2">
      <c r="A19" s="241">
        <v>11100000000</v>
      </c>
      <c r="B19" s="432" t="s">
        <v>254</v>
      </c>
      <c r="C19" s="433"/>
      <c r="D19" s="434"/>
      <c r="E19" s="240">
        <v>1089700</v>
      </c>
    </row>
    <row r="20" spans="1:14" ht="25.5" x14ac:dyDescent="0.2">
      <c r="A20" s="235" t="s">
        <v>255</v>
      </c>
      <c r="B20" s="236" t="s">
        <v>13</v>
      </c>
      <c r="C20" s="237"/>
      <c r="D20" s="237"/>
      <c r="E20" s="242">
        <f>E21</f>
        <v>135200</v>
      </c>
    </row>
    <row r="21" spans="1:14" ht="12.75" customHeight="1" x14ac:dyDescent="0.2">
      <c r="A21" s="241">
        <v>11100000000</v>
      </c>
      <c r="B21" s="432" t="s">
        <v>254</v>
      </c>
      <c r="C21" s="433"/>
      <c r="D21" s="434"/>
      <c r="E21" s="240">
        <v>135200</v>
      </c>
    </row>
    <row r="22" spans="1:14" s="281" customFormat="1" ht="27" customHeight="1" x14ac:dyDescent="0.2">
      <c r="A22" s="279">
        <v>41051700</v>
      </c>
      <c r="B22" s="453" t="s">
        <v>273</v>
      </c>
      <c r="C22" s="454"/>
      <c r="D22" s="455"/>
      <c r="E22" s="280">
        <v>73156</v>
      </c>
    </row>
    <row r="23" spans="1:14" s="281" customFormat="1" ht="27" customHeight="1" x14ac:dyDescent="0.2">
      <c r="A23" s="375">
        <v>41058900</v>
      </c>
      <c r="B23" s="462" t="s">
        <v>322</v>
      </c>
      <c r="C23" s="463"/>
      <c r="D23" s="464"/>
      <c r="E23" s="402">
        <v>2198200</v>
      </c>
    </row>
    <row r="24" spans="1:14" ht="12.75" customHeight="1" x14ac:dyDescent="0.2">
      <c r="A24" s="241"/>
      <c r="B24" s="432"/>
      <c r="C24" s="433"/>
      <c r="D24" s="434"/>
      <c r="E24" s="243"/>
    </row>
    <row r="25" spans="1:14" x14ac:dyDescent="0.2">
      <c r="A25" s="447" t="s">
        <v>256</v>
      </c>
      <c r="B25" s="447"/>
      <c r="C25" s="447"/>
      <c r="D25" s="447"/>
      <c r="E25" s="447"/>
    </row>
    <row r="26" spans="1:14" x14ac:dyDescent="0.2">
      <c r="A26" s="244" t="s">
        <v>5</v>
      </c>
      <c r="B26" s="456" t="s">
        <v>257</v>
      </c>
      <c r="C26" s="457"/>
      <c r="D26" s="458"/>
      <c r="E26" s="245">
        <f>E14+E16+E18+E20+E22+E23</f>
        <v>46149856</v>
      </c>
      <c r="F26" s="3"/>
    </row>
    <row r="27" spans="1:14" x14ac:dyDescent="0.2">
      <c r="A27" s="244" t="s">
        <v>5</v>
      </c>
      <c r="B27" s="456" t="s">
        <v>258</v>
      </c>
      <c r="C27" s="457"/>
      <c r="D27" s="458"/>
      <c r="E27" s="246">
        <f>E26</f>
        <v>46149856</v>
      </c>
    </row>
    <row r="28" spans="1:14" x14ac:dyDescent="0.2">
      <c r="A28" s="244" t="s">
        <v>5</v>
      </c>
      <c r="B28" s="456" t="s">
        <v>259</v>
      </c>
      <c r="C28" s="457"/>
      <c r="D28" s="458"/>
      <c r="E28" s="246"/>
    </row>
    <row r="29" spans="1:14" x14ac:dyDescent="0.2">
      <c r="A29" s="213"/>
      <c r="B29" s="213"/>
      <c r="C29" s="213"/>
      <c r="D29" s="213"/>
      <c r="E29" s="223"/>
    </row>
    <row r="30" spans="1:14" ht="22.15" customHeight="1" x14ac:dyDescent="0.25">
      <c r="A30" s="222" t="s">
        <v>260</v>
      </c>
      <c r="B30" s="213"/>
      <c r="C30" s="213"/>
      <c r="D30" s="213"/>
      <c r="E30" s="223" t="s">
        <v>9</v>
      </c>
      <c r="N30" s="247"/>
    </row>
    <row r="31" spans="1:14" ht="83.25" customHeight="1" x14ac:dyDescent="0.2">
      <c r="A31" s="248" t="s">
        <v>261</v>
      </c>
      <c r="B31" s="248" t="s">
        <v>262</v>
      </c>
      <c r="C31" s="441" t="s">
        <v>263</v>
      </c>
      <c r="D31" s="443"/>
      <c r="E31" s="249" t="s">
        <v>0</v>
      </c>
      <c r="F31" s="250"/>
      <c r="G31" s="251"/>
    </row>
    <row r="32" spans="1:14" x14ac:dyDescent="0.2">
      <c r="A32" s="252">
        <v>1</v>
      </c>
      <c r="B32" s="253">
        <v>2</v>
      </c>
      <c r="C32" s="444">
        <v>3</v>
      </c>
      <c r="D32" s="446"/>
      <c r="E32" s="254">
        <v>4</v>
      </c>
    </row>
    <row r="33" spans="1:5" x14ac:dyDescent="0.2">
      <c r="A33" s="459" t="s">
        <v>249</v>
      </c>
      <c r="B33" s="459"/>
      <c r="C33" s="459"/>
      <c r="D33" s="459"/>
      <c r="E33" s="459"/>
    </row>
    <row r="34" spans="1:5" ht="27" customHeight="1" x14ac:dyDescent="0.2">
      <c r="A34" s="255" t="s">
        <v>197</v>
      </c>
      <c r="B34" s="256">
        <v>9800</v>
      </c>
      <c r="C34" s="460" t="s">
        <v>264</v>
      </c>
      <c r="D34" s="461"/>
      <c r="E34" s="257">
        <f>E35+E36+E37+E38</f>
        <v>425000</v>
      </c>
    </row>
    <row r="35" spans="1:5" ht="17.25" customHeight="1" x14ac:dyDescent="0.2">
      <c r="A35" s="258"/>
      <c r="B35" s="256"/>
      <c r="C35" s="451" t="s">
        <v>200</v>
      </c>
      <c r="D35" s="452"/>
      <c r="E35" s="259">
        <v>100000</v>
      </c>
    </row>
    <row r="36" spans="1:5" ht="25.5" customHeight="1" x14ac:dyDescent="0.2">
      <c r="A36" s="258">
        <v>11314200000</v>
      </c>
      <c r="B36" s="256"/>
      <c r="C36" s="451" t="s">
        <v>265</v>
      </c>
      <c r="D36" s="452"/>
      <c r="E36" s="259">
        <v>100000</v>
      </c>
    </row>
    <row r="37" spans="1:5" ht="17.25" customHeight="1" x14ac:dyDescent="0.2">
      <c r="A37" s="258"/>
      <c r="B37" s="256"/>
      <c r="C37" s="451" t="s">
        <v>217</v>
      </c>
      <c r="D37" s="452"/>
      <c r="E37" s="259">
        <v>25000</v>
      </c>
    </row>
    <row r="38" spans="1:5" ht="29.25" customHeight="1" x14ac:dyDescent="0.2">
      <c r="A38" s="258">
        <v>11314200000</v>
      </c>
      <c r="B38" s="256"/>
      <c r="C38" s="451" t="s">
        <v>202</v>
      </c>
      <c r="D38" s="452"/>
      <c r="E38" s="259">
        <v>200000</v>
      </c>
    </row>
    <row r="39" spans="1:5" x14ac:dyDescent="0.2">
      <c r="A39" s="260" t="s">
        <v>266</v>
      </c>
      <c r="B39" s="256">
        <v>9770</v>
      </c>
      <c r="C39" s="466" t="s">
        <v>8</v>
      </c>
      <c r="D39" s="467"/>
      <c r="E39" s="261">
        <f>E42+E43+E40+E41</f>
        <v>1849000</v>
      </c>
    </row>
    <row r="40" spans="1:5" ht="27" customHeight="1" x14ac:dyDescent="0.2">
      <c r="A40" s="241">
        <v>11100000000</v>
      </c>
      <c r="B40" s="337"/>
      <c r="C40" s="472" t="s">
        <v>323</v>
      </c>
      <c r="D40" s="473"/>
      <c r="E40" s="353">
        <v>1390000</v>
      </c>
    </row>
    <row r="41" spans="1:5" ht="44.25" customHeight="1" x14ac:dyDescent="0.2">
      <c r="A41" s="241">
        <v>11100000000</v>
      </c>
      <c r="B41" s="337"/>
      <c r="C41" s="474" t="s">
        <v>275</v>
      </c>
      <c r="D41" s="473"/>
      <c r="E41" s="353">
        <v>160000</v>
      </c>
    </row>
    <row r="42" spans="1:5" ht="52.5" customHeight="1" x14ac:dyDescent="0.2">
      <c r="A42" s="262">
        <v>11502000000</v>
      </c>
      <c r="B42" s="263"/>
      <c r="C42" s="264" t="s">
        <v>325</v>
      </c>
      <c r="D42" s="264"/>
      <c r="E42" s="265">
        <v>249000</v>
      </c>
    </row>
    <row r="43" spans="1:5" ht="31.5" customHeight="1" x14ac:dyDescent="0.2">
      <c r="A43" s="262">
        <v>11517000000</v>
      </c>
      <c r="B43" s="263"/>
      <c r="C43" s="266" t="s">
        <v>324</v>
      </c>
      <c r="D43" s="266"/>
      <c r="E43" s="265">
        <v>50000</v>
      </c>
    </row>
    <row r="44" spans="1:5" ht="19.899999999999999" customHeight="1" x14ac:dyDescent="0.2">
      <c r="A44" s="468" t="s">
        <v>256</v>
      </c>
      <c r="B44" s="469"/>
      <c r="C44" s="469"/>
      <c r="D44" s="469"/>
      <c r="E44" s="470"/>
    </row>
    <row r="45" spans="1:5" x14ac:dyDescent="0.2">
      <c r="A45" s="267"/>
      <c r="B45" s="268"/>
      <c r="C45" s="471" t="s">
        <v>8</v>
      </c>
      <c r="D45" s="455"/>
      <c r="E45" s="257">
        <v>210000</v>
      </c>
    </row>
    <row r="46" spans="1:5" ht="30" customHeight="1" x14ac:dyDescent="0.2">
      <c r="A46" s="241">
        <v>11100000000</v>
      </c>
      <c r="B46" s="268"/>
      <c r="C46" s="472" t="s">
        <v>314</v>
      </c>
      <c r="D46" s="475"/>
      <c r="E46" s="257">
        <v>210000</v>
      </c>
    </row>
    <row r="47" spans="1:5" x14ac:dyDescent="0.2">
      <c r="A47" s="269" t="s">
        <v>5</v>
      </c>
      <c r="B47" s="270" t="s">
        <v>5</v>
      </c>
      <c r="C47" s="456" t="s">
        <v>257</v>
      </c>
      <c r="D47" s="458"/>
      <c r="E47" s="271">
        <f>E39+E34+E45</f>
        <v>2484000</v>
      </c>
    </row>
    <row r="48" spans="1:5" x14ac:dyDescent="0.2">
      <c r="A48" s="269" t="s">
        <v>5</v>
      </c>
      <c r="B48" s="270" t="s">
        <v>5</v>
      </c>
      <c r="C48" s="456" t="s">
        <v>258</v>
      </c>
      <c r="D48" s="458"/>
      <c r="E48" s="271">
        <f>E34+E39</f>
        <v>2274000</v>
      </c>
    </row>
    <row r="49" spans="1:8" x14ac:dyDescent="0.2">
      <c r="A49" s="269" t="s">
        <v>5</v>
      </c>
      <c r="B49" s="270" t="s">
        <v>5</v>
      </c>
      <c r="C49" s="456" t="s">
        <v>259</v>
      </c>
      <c r="D49" s="458"/>
      <c r="E49" s="271">
        <v>210000</v>
      </c>
    </row>
    <row r="50" spans="1:8" x14ac:dyDescent="0.2">
      <c r="A50" s="272"/>
      <c r="B50" s="213"/>
      <c r="C50" s="213"/>
      <c r="D50" s="213"/>
      <c r="E50" s="223"/>
    </row>
    <row r="51" spans="1:8" x14ac:dyDescent="0.2">
      <c r="A51" s="213"/>
      <c r="B51" s="213"/>
      <c r="C51" s="213"/>
      <c r="D51" s="213"/>
      <c r="E51" s="223"/>
    </row>
    <row r="52" spans="1:8" x14ac:dyDescent="0.2">
      <c r="A52" s="213"/>
      <c r="B52" s="213"/>
      <c r="C52" s="213"/>
      <c r="D52" s="213"/>
      <c r="E52" s="223"/>
    </row>
    <row r="53" spans="1:8" x14ac:dyDescent="0.2">
      <c r="A53" s="213"/>
      <c r="B53" s="273" t="s">
        <v>6</v>
      </c>
      <c r="C53" s="274" t="s">
        <v>190</v>
      </c>
      <c r="D53" s="274"/>
      <c r="E53" s="223"/>
    </row>
    <row r="54" spans="1:8" x14ac:dyDescent="0.2">
      <c r="A54" s="465"/>
      <c r="B54" s="465"/>
      <c r="C54" s="465"/>
      <c r="D54" s="465"/>
      <c r="E54" s="465"/>
    </row>
    <row r="55" spans="1:8" x14ac:dyDescent="0.2">
      <c r="H55" s="247"/>
    </row>
  </sheetData>
  <mergeCells count="37">
    <mergeCell ref="C49:D49"/>
    <mergeCell ref="A54:E54"/>
    <mergeCell ref="C38:D38"/>
    <mergeCell ref="C39:D39"/>
    <mergeCell ref="A44:E44"/>
    <mergeCell ref="C45:D45"/>
    <mergeCell ref="C47:D47"/>
    <mergeCell ref="C48:D48"/>
    <mergeCell ref="C40:D40"/>
    <mergeCell ref="C41:D41"/>
    <mergeCell ref="C46:D46"/>
    <mergeCell ref="C37:D37"/>
    <mergeCell ref="B22:D22"/>
    <mergeCell ref="B24:D24"/>
    <mergeCell ref="A25:E25"/>
    <mergeCell ref="B26:D26"/>
    <mergeCell ref="B27:D27"/>
    <mergeCell ref="B28:D28"/>
    <mergeCell ref="C31:D31"/>
    <mergeCell ref="A33:E33"/>
    <mergeCell ref="C34:D34"/>
    <mergeCell ref="C35:D35"/>
    <mergeCell ref="C36:D36"/>
    <mergeCell ref="C32:D32"/>
    <mergeCell ref="B23:D23"/>
    <mergeCell ref="B21:D21"/>
    <mergeCell ref="D1:E1"/>
    <mergeCell ref="D2:E2"/>
    <mergeCell ref="D3:E3"/>
    <mergeCell ref="A5:E5"/>
    <mergeCell ref="B6:D6"/>
    <mergeCell ref="B11:D11"/>
    <mergeCell ref="B12:D12"/>
    <mergeCell ref="A13:E13"/>
    <mergeCell ref="B14:D14"/>
    <mergeCell ref="B17:D17"/>
    <mergeCell ref="B19:D19"/>
  </mergeCells>
  <pageMargins left="0.59055118110236204" right="0.43593749999999998" top="0.39370078740157499" bottom="0.39370078740157499" header="0" footer="0"/>
  <pageSetup paperSize="9" scale="59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opLeftCell="A55" zoomScale="85" zoomScaleNormal="85" workbookViewId="0">
      <selection activeCell="E62" sqref="E62"/>
    </sheetView>
  </sheetViews>
  <sheetFormatPr defaultRowHeight="12.75" x14ac:dyDescent="0.2"/>
  <cols>
    <col min="1" max="1" width="12.7109375" style="4" customWidth="1"/>
    <col min="2" max="3" width="12.140625" style="4" customWidth="1"/>
    <col min="4" max="4" width="46.28515625" style="4" customWidth="1"/>
    <col min="5" max="5" width="41.28515625" style="4" customWidth="1"/>
    <col min="6" max="6" width="39.28515625" style="4" customWidth="1"/>
    <col min="7" max="10" width="14.140625" style="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1" x14ac:dyDescent="0.2">
      <c r="A1" s="1"/>
      <c r="B1" s="1"/>
      <c r="C1" s="1"/>
      <c r="D1" s="1"/>
      <c r="E1" s="1"/>
      <c r="G1" s="8" t="s">
        <v>240</v>
      </c>
      <c r="H1" s="9"/>
      <c r="I1" s="9"/>
      <c r="J1" s="9"/>
    </row>
    <row r="2" spans="1:11" s="54" customFormat="1" ht="29.25" customHeight="1" x14ac:dyDescent="0.2">
      <c r="D2" s="487"/>
      <c r="E2" s="488"/>
      <c r="F2" s="488"/>
      <c r="G2" s="489" t="s">
        <v>307</v>
      </c>
      <c r="H2" s="487"/>
      <c r="I2" s="487"/>
      <c r="J2" s="487"/>
    </row>
    <row r="3" spans="1:11" s="54" customFormat="1" ht="42.75" customHeight="1" x14ac:dyDescent="0.2">
      <c r="D3" s="55"/>
      <c r="E3" s="56"/>
      <c r="F3" s="56"/>
      <c r="G3" s="490" t="s">
        <v>229</v>
      </c>
      <c r="H3" s="487"/>
      <c r="I3" s="487"/>
      <c r="J3" s="487"/>
    </row>
    <row r="4" spans="1:11" s="54" customFormat="1" ht="10.5" customHeight="1" x14ac:dyDescent="0.2">
      <c r="D4" s="488"/>
      <c r="E4" s="488"/>
      <c r="F4" s="488"/>
      <c r="G4" s="487"/>
      <c r="H4" s="487"/>
      <c r="I4" s="487"/>
      <c r="J4" s="487"/>
    </row>
    <row r="5" spans="1:11" ht="15" customHeight="1" x14ac:dyDescent="0.2">
      <c r="A5" s="1"/>
      <c r="B5" s="1"/>
      <c r="C5" s="1"/>
      <c r="D5" s="407"/>
      <c r="E5" s="407"/>
      <c r="F5" s="407"/>
      <c r="G5" s="407"/>
      <c r="H5" s="407"/>
      <c r="I5" s="407"/>
      <c r="J5" s="407"/>
      <c r="K5" s="2"/>
    </row>
    <row r="6" spans="1:11" ht="17.25" customHeight="1" x14ac:dyDescent="0.2">
      <c r="A6" s="10"/>
      <c r="B6" s="10"/>
      <c r="C6" s="11"/>
      <c r="D6" s="481" t="s">
        <v>177</v>
      </c>
      <c r="E6" s="481"/>
      <c r="F6" s="481"/>
      <c r="G6" s="481"/>
      <c r="H6" s="481"/>
      <c r="I6" s="481"/>
      <c r="J6" s="10"/>
    </row>
    <row r="7" spans="1:11" ht="28.5" customHeight="1" x14ac:dyDescent="0.2">
      <c r="A7" s="10"/>
      <c r="B7" s="10"/>
      <c r="C7" s="414" t="s">
        <v>220</v>
      </c>
      <c r="D7" s="414"/>
      <c r="E7" s="414"/>
      <c r="F7" s="414"/>
      <c r="G7" s="414"/>
      <c r="H7" s="414"/>
      <c r="I7" s="53"/>
      <c r="J7" s="10"/>
    </row>
    <row r="8" spans="1:11" ht="14.25" x14ac:dyDescent="0.2">
      <c r="A8" s="1">
        <v>11512000000</v>
      </c>
      <c r="B8" s="10"/>
      <c r="C8" s="10"/>
      <c r="D8" s="482"/>
      <c r="E8" s="482"/>
      <c r="F8" s="482"/>
      <c r="G8" s="482"/>
      <c r="H8" s="10"/>
      <c r="I8" s="10"/>
      <c r="J8" s="10"/>
    </row>
    <row r="9" spans="1:11" x14ac:dyDescent="0.2">
      <c r="A9" s="204" t="s">
        <v>176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" customHeight="1" x14ac:dyDescent="0.2">
      <c r="A11" s="483" t="s">
        <v>18</v>
      </c>
      <c r="B11" s="483" t="s">
        <v>19</v>
      </c>
      <c r="C11" s="483" t="s">
        <v>20</v>
      </c>
      <c r="D11" s="476" t="s">
        <v>21</v>
      </c>
      <c r="E11" s="476" t="s">
        <v>146</v>
      </c>
      <c r="F11" s="483" t="s">
        <v>147</v>
      </c>
      <c r="G11" s="485" t="s">
        <v>0</v>
      </c>
      <c r="H11" s="476" t="s">
        <v>1</v>
      </c>
      <c r="I11" s="478" t="s">
        <v>2</v>
      </c>
      <c r="J11" s="479"/>
    </row>
    <row r="12" spans="1:11" ht="99" customHeight="1" x14ac:dyDescent="0.2">
      <c r="A12" s="484"/>
      <c r="B12" s="484"/>
      <c r="C12" s="484"/>
      <c r="D12" s="477"/>
      <c r="E12" s="477"/>
      <c r="F12" s="484"/>
      <c r="G12" s="486"/>
      <c r="H12" s="477"/>
      <c r="I12" s="49" t="s">
        <v>3</v>
      </c>
      <c r="J12" s="49" t="s">
        <v>4</v>
      </c>
    </row>
    <row r="13" spans="1:1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">
      <c r="A14" s="57" t="s">
        <v>28</v>
      </c>
      <c r="B14" s="58" t="s">
        <v>148</v>
      </c>
      <c r="C14" s="58" t="s">
        <v>148</v>
      </c>
      <c r="D14" s="58" t="s">
        <v>149</v>
      </c>
      <c r="E14" s="58" t="s">
        <v>148</v>
      </c>
      <c r="F14" s="58" t="s">
        <v>148</v>
      </c>
      <c r="G14" s="15">
        <f>H14+I14</f>
        <v>16379621.73</v>
      </c>
      <c r="H14" s="59">
        <f>H15</f>
        <v>15929621.73</v>
      </c>
      <c r="I14" s="59">
        <f>SUM(I16:I21)</f>
        <v>450000</v>
      </c>
      <c r="J14" s="59">
        <f>SUM(J16:J20)</f>
        <v>430000</v>
      </c>
    </row>
    <row r="15" spans="1:11" ht="111" customHeight="1" x14ac:dyDescent="0.2">
      <c r="A15" s="60" t="s">
        <v>30</v>
      </c>
      <c r="B15" s="58" t="s">
        <v>148</v>
      </c>
      <c r="C15" s="58" t="s">
        <v>148</v>
      </c>
      <c r="D15" s="61" t="s">
        <v>31</v>
      </c>
      <c r="E15" s="58" t="s">
        <v>148</v>
      </c>
      <c r="F15" s="58" t="s">
        <v>148</v>
      </c>
      <c r="G15" s="15">
        <f>H15+I15</f>
        <v>16379621.73</v>
      </c>
      <c r="H15" s="59">
        <f>H16+H17+H18+H19+H20+H21</f>
        <v>15929621.73</v>
      </c>
      <c r="I15" s="59">
        <v>450000</v>
      </c>
      <c r="J15" s="59">
        <f>SUM(J17:J21)</f>
        <v>400000</v>
      </c>
    </row>
    <row r="16" spans="1:11" ht="72.75" customHeight="1" x14ac:dyDescent="0.2">
      <c r="A16" s="16" t="s">
        <v>32</v>
      </c>
      <c r="B16" s="5" t="s">
        <v>33</v>
      </c>
      <c r="C16" s="5" t="s">
        <v>34</v>
      </c>
      <c r="D16" s="17" t="s">
        <v>35</v>
      </c>
      <c r="E16" s="18" t="s">
        <v>150</v>
      </c>
      <c r="F16" s="18" t="s">
        <v>237</v>
      </c>
      <c r="G16" s="19">
        <f t="shared" ref="G16:G25" si="0">H16+I16</f>
        <v>14612624.73</v>
      </c>
      <c r="H16" s="75">
        <v>14562624.73</v>
      </c>
      <c r="I16" s="20">
        <v>50000</v>
      </c>
      <c r="J16" s="20">
        <v>30000</v>
      </c>
    </row>
    <row r="17" spans="1:11" ht="38.25" x14ac:dyDescent="0.2">
      <c r="A17" s="21" t="s">
        <v>47</v>
      </c>
      <c r="B17" s="49" t="s">
        <v>156</v>
      </c>
      <c r="C17" s="49" t="s">
        <v>48</v>
      </c>
      <c r="D17" s="18" t="s">
        <v>49</v>
      </c>
      <c r="E17" s="40" t="s">
        <v>235</v>
      </c>
      <c r="F17" s="18" t="s">
        <v>238</v>
      </c>
      <c r="G17" s="19">
        <f t="shared" si="0"/>
        <v>40000</v>
      </c>
      <c r="H17" s="20">
        <v>40000</v>
      </c>
      <c r="I17" s="20"/>
      <c r="J17" s="20"/>
    </row>
    <row r="18" spans="1:11" ht="51" x14ac:dyDescent="0.2">
      <c r="A18" s="5" t="s">
        <v>55</v>
      </c>
      <c r="B18" s="49">
        <v>7680</v>
      </c>
      <c r="C18" s="6" t="s">
        <v>56</v>
      </c>
      <c r="D18" s="26" t="s">
        <v>57</v>
      </c>
      <c r="E18" s="18" t="s">
        <v>150</v>
      </c>
      <c r="F18" s="18" t="s">
        <v>237</v>
      </c>
      <c r="G18" s="19">
        <f t="shared" si="0"/>
        <v>14400</v>
      </c>
      <c r="H18" s="27">
        <v>14400</v>
      </c>
      <c r="I18" s="20"/>
      <c r="J18" s="20"/>
    </row>
    <row r="19" spans="1:11" ht="51" x14ac:dyDescent="0.2">
      <c r="A19" s="62" t="s">
        <v>58</v>
      </c>
      <c r="B19" s="49">
        <v>8110</v>
      </c>
      <c r="C19" s="63" t="s">
        <v>59</v>
      </c>
      <c r="D19" s="64" t="s">
        <v>232</v>
      </c>
      <c r="E19" s="64" t="s">
        <v>194</v>
      </c>
      <c r="F19" s="18" t="s">
        <v>151</v>
      </c>
      <c r="G19" s="19">
        <f>H19+I19</f>
        <v>1237597</v>
      </c>
      <c r="H19" s="65">
        <v>837597</v>
      </c>
      <c r="I19" s="20">
        <v>400000</v>
      </c>
      <c r="J19" s="20">
        <v>400000</v>
      </c>
    </row>
    <row r="20" spans="1:11" ht="60" customHeight="1" x14ac:dyDescent="0.2">
      <c r="A20" s="62" t="s">
        <v>61</v>
      </c>
      <c r="B20" s="5">
        <v>8240</v>
      </c>
      <c r="C20" s="63" t="s">
        <v>62</v>
      </c>
      <c r="D20" s="64" t="s">
        <v>63</v>
      </c>
      <c r="E20" s="64" t="s">
        <v>231</v>
      </c>
      <c r="F20" s="18" t="s">
        <v>160</v>
      </c>
      <c r="G20" s="19">
        <f t="shared" si="0"/>
        <v>50000</v>
      </c>
      <c r="H20" s="20">
        <v>50000</v>
      </c>
      <c r="I20" s="20"/>
      <c r="J20" s="20"/>
      <c r="K20" s="25"/>
    </row>
    <row r="21" spans="1:11" ht="48" customHeight="1" x14ac:dyDescent="0.2">
      <c r="A21" s="16" t="s">
        <v>197</v>
      </c>
      <c r="B21" s="49">
        <v>9800</v>
      </c>
      <c r="C21" s="5" t="s">
        <v>36</v>
      </c>
      <c r="D21" s="50" t="s">
        <v>199</v>
      </c>
      <c r="E21" s="22"/>
      <c r="F21" s="18"/>
      <c r="G21" s="19">
        <f t="shared" si="0"/>
        <v>425000</v>
      </c>
      <c r="H21" s="20">
        <v>425000</v>
      </c>
      <c r="I21" s="20"/>
      <c r="J21" s="20"/>
    </row>
    <row r="22" spans="1:11" ht="86.25" customHeight="1" x14ac:dyDescent="0.2">
      <c r="A22" s="5"/>
      <c r="B22" s="49"/>
      <c r="C22" s="6"/>
      <c r="D22" s="26" t="s">
        <v>228</v>
      </c>
      <c r="E22" s="50" t="s">
        <v>200</v>
      </c>
      <c r="F22" s="18" t="s">
        <v>234</v>
      </c>
      <c r="G22" s="19">
        <f t="shared" si="0"/>
        <v>100000</v>
      </c>
      <c r="H22" s="27">
        <v>100000</v>
      </c>
      <c r="I22" s="20"/>
      <c r="J22" s="20"/>
    </row>
    <row r="23" spans="1:11" ht="69" customHeight="1" x14ac:dyDescent="0.2">
      <c r="A23" s="5"/>
      <c r="B23" s="49"/>
      <c r="C23" s="6"/>
      <c r="D23" s="26" t="s">
        <v>236</v>
      </c>
      <c r="E23" s="18" t="s">
        <v>150</v>
      </c>
      <c r="F23" s="18" t="s">
        <v>237</v>
      </c>
      <c r="G23" s="19">
        <f t="shared" si="0"/>
        <v>100000</v>
      </c>
      <c r="H23" s="27">
        <v>100000</v>
      </c>
      <c r="I23" s="20"/>
      <c r="J23" s="20"/>
    </row>
    <row r="24" spans="1:11" ht="51" x14ac:dyDescent="0.2">
      <c r="A24" s="62"/>
      <c r="B24" s="49"/>
      <c r="C24" s="63"/>
      <c r="D24" s="64" t="s">
        <v>217</v>
      </c>
      <c r="E24" s="18" t="s">
        <v>150</v>
      </c>
      <c r="F24" s="18" t="s">
        <v>237</v>
      </c>
      <c r="G24" s="19">
        <f t="shared" si="0"/>
        <v>25000</v>
      </c>
      <c r="H24" s="65">
        <v>25000</v>
      </c>
      <c r="I24" s="20"/>
      <c r="J24" s="20"/>
    </row>
    <row r="25" spans="1:11" ht="74.25" customHeight="1" x14ac:dyDescent="0.2">
      <c r="A25" s="62"/>
      <c r="B25" s="5"/>
      <c r="C25" s="63"/>
      <c r="D25" s="64" t="s">
        <v>219</v>
      </c>
      <c r="E25" s="18" t="s">
        <v>150</v>
      </c>
      <c r="F25" s="18" t="s">
        <v>237</v>
      </c>
      <c r="G25" s="19">
        <f t="shared" si="0"/>
        <v>200000</v>
      </c>
      <c r="H25" s="20">
        <v>200000</v>
      </c>
      <c r="I25" s="20"/>
      <c r="J25" s="20"/>
      <c r="K25" s="25"/>
    </row>
    <row r="26" spans="1:11" s="25" customFormat="1" ht="39.75" customHeight="1" x14ac:dyDescent="0.2">
      <c r="A26" s="66" t="s">
        <v>64</v>
      </c>
      <c r="B26" s="58" t="s">
        <v>148</v>
      </c>
      <c r="C26" s="67" t="s">
        <v>148</v>
      </c>
      <c r="D26" s="58" t="s">
        <v>161</v>
      </c>
      <c r="E26" s="58" t="s">
        <v>148</v>
      </c>
      <c r="F26" s="58" t="s">
        <v>148</v>
      </c>
      <c r="G26" s="47">
        <f>G27</f>
        <v>72802922.870000005</v>
      </c>
      <c r="H26" s="59">
        <f t="shared" ref="H26" si="1">H27</f>
        <v>53295922.870000005</v>
      </c>
      <c r="I26" s="59">
        <v>19507000</v>
      </c>
      <c r="J26" s="59">
        <v>18150200</v>
      </c>
    </row>
    <row r="27" spans="1:11" s="25" customFormat="1" ht="39.75" customHeight="1" x14ac:dyDescent="0.2">
      <c r="A27" s="68" t="s">
        <v>66</v>
      </c>
      <c r="B27" s="58" t="s">
        <v>148</v>
      </c>
      <c r="C27" s="67" t="s">
        <v>148</v>
      </c>
      <c r="D27" s="58" t="s">
        <v>161</v>
      </c>
      <c r="E27" s="58" t="s">
        <v>148</v>
      </c>
      <c r="F27" s="58" t="s">
        <v>148</v>
      </c>
      <c r="G27" s="47">
        <f>H27+I27</f>
        <v>72802922.870000005</v>
      </c>
      <c r="H27" s="69">
        <f>SUM(H28:H41)</f>
        <v>53295922.870000005</v>
      </c>
      <c r="I27" s="69">
        <f>SUM(I28:I41)</f>
        <v>19507000</v>
      </c>
      <c r="J27" s="69">
        <f>SUM(J28:J41)</f>
        <v>18150200</v>
      </c>
    </row>
    <row r="28" spans="1:11" s="29" customFormat="1" ht="51" x14ac:dyDescent="0.2">
      <c r="A28" s="16" t="s">
        <v>162</v>
      </c>
      <c r="B28" s="5" t="s">
        <v>69</v>
      </c>
      <c r="C28" s="5" t="s">
        <v>34</v>
      </c>
      <c r="D28" s="18" t="s">
        <v>70</v>
      </c>
      <c r="E28" s="18" t="s">
        <v>163</v>
      </c>
      <c r="F28" s="18" t="s">
        <v>151</v>
      </c>
      <c r="G28" s="19">
        <f>H28+I28</f>
        <v>3520100</v>
      </c>
      <c r="H28" s="70">
        <v>3520100</v>
      </c>
      <c r="I28" s="20"/>
      <c r="J28" s="20"/>
    </row>
    <row r="29" spans="1:11" ht="51" x14ac:dyDescent="0.2">
      <c r="A29" s="16" t="s">
        <v>71</v>
      </c>
      <c r="B29" s="49">
        <v>1010</v>
      </c>
      <c r="C29" s="5" t="s">
        <v>73</v>
      </c>
      <c r="D29" s="18" t="s">
        <v>74</v>
      </c>
      <c r="E29" s="18" t="s">
        <v>163</v>
      </c>
      <c r="F29" s="18" t="s">
        <v>151</v>
      </c>
      <c r="G29" s="19">
        <f t="shared" ref="G29:G41" si="2">H29+I29</f>
        <v>15297500</v>
      </c>
      <c r="H29" s="70">
        <v>13693500</v>
      </c>
      <c r="I29" s="503">
        <v>1604000</v>
      </c>
      <c r="J29" s="20">
        <v>1000000</v>
      </c>
      <c r="K29" s="30" t="s">
        <v>148</v>
      </c>
    </row>
    <row r="30" spans="1:11" ht="51" x14ac:dyDescent="0.2">
      <c r="A30" s="21" t="s">
        <v>75</v>
      </c>
      <c r="B30" s="49" t="s">
        <v>76</v>
      </c>
      <c r="C30" s="49" t="s">
        <v>77</v>
      </c>
      <c r="D30" s="18" t="s">
        <v>78</v>
      </c>
      <c r="E30" s="18" t="s">
        <v>163</v>
      </c>
      <c r="F30" s="18" t="s">
        <v>151</v>
      </c>
      <c r="G30" s="19">
        <f t="shared" si="2"/>
        <v>29687231.370000001</v>
      </c>
      <c r="H30" s="75">
        <v>23566231.370000001</v>
      </c>
      <c r="I30" s="20">
        <v>6121000</v>
      </c>
      <c r="J30" s="20">
        <v>5500000</v>
      </c>
      <c r="K30" s="31"/>
    </row>
    <row r="31" spans="1:11" ht="51" x14ac:dyDescent="0.2">
      <c r="A31" s="16" t="s">
        <v>81</v>
      </c>
      <c r="B31" s="49">
        <v>1070</v>
      </c>
      <c r="C31" s="5" t="s">
        <v>82</v>
      </c>
      <c r="D31" s="17" t="s">
        <v>164</v>
      </c>
      <c r="E31" s="18" t="s">
        <v>163</v>
      </c>
      <c r="F31" s="18" t="s">
        <v>151</v>
      </c>
      <c r="G31" s="19">
        <f t="shared" si="2"/>
        <v>4835900</v>
      </c>
      <c r="H31" s="20">
        <v>4750900</v>
      </c>
      <c r="I31" s="20">
        <v>85000</v>
      </c>
      <c r="J31" s="20"/>
    </row>
    <row r="32" spans="1:11" ht="51" x14ac:dyDescent="0.2">
      <c r="A32" s="16" t="s">
        <v>84</v>
      </c>
      <c r="B32" s="49">
        <v>1080</v>
      </c>
      <c r="C32" s="5" t="s">
        <v>82</v>
      </c>
      <c r="D32" s="17" t="s">
        <v>165</v>
      </c>
      <c r="E32" s="18" t="s">
        <v>163</v>
      </c>
      <c r="F32" s="18" t="s">
        <v>151</v>
      </c>
      <c r="G32" s="19">
        <f t="shared" si="2"/>
        <v>3678335.5</v>
      </c>
      <c r="H32" s="20">
        <v>3631535.5</v>
      </c>
      <c r="I32" s="20">
        <v>46800</v>
      </c>
      <c r="J32" s="20"/>
    </row>
    <row r="33" spans="1:11" ht="51" x14ac:dyDescent="0.2">
      <c r="A33" s="16" t="s">
        <v>87</v>
      </c>
      <c r="B33" s="49">
        <v>1142</v>
      </c>
      <c r="C33" s="33" t="s">
        <v>89</v>
      </c>
      <c r="D33" s="71" t="s">
        <v>90</v>
      </c>
      <c r="E33" s="18" t="s">
        <v>163</v>
      </c>
      <c r="F33" s="18" t="s">
        <v>151</v>
      </c>
      <c r="G33" s="19">
        <f t="shared" si="2"/>
        <v>20000</v>
      </c>
      <c r="H33" s="20">
        <v>20000</v>
      </c>
      <c r="I33" s="32"/>
      <c r="J33" s="32"/>
    </row>
    <row r="34" spans="1:11" ht="51" x14ac:dyDescent="0.2">
      <c r="A34" s="72" t="s">
        <v>91</v>
      </c>
      <c r="B34" s="72" t="s">
        <v>92</v>
      </c>
      <c r="C34" s="73" t="s">
        <v>89</v>
      </c>
      <c r="D34" s="74" t="s">
        <v>93</v>
      </c>
      <c r="E34" s="18" t="s">
        <v>163</v>
      </c>
      <c r="F34" s="18" t="s">
        <v>151</v>
      </c>
      <c r="G34" s="19">
        <f t="shared" si="2"/>
        <v>1089700</v>
      </c>
      <c r="H34" s="75">
        <v>1089700</v>
      </c>
      <c r="I34" s="32"/>
      <c r="J34" s="32"/>
    </row>
    <row r="35" spans="1:11" ht="66.75" customHeight="1" x14ac:dyDescent="0.2">
      <c r="A35" s="72" t="s">
        <v>94</v>
      </c>
      <c r="B35" s="72" t="s">
        <v>95</v>
      </c>
      <c r="C35" s="73" t="s">
        <v>89</v>
      </c>
      <c r="D35" s="74" t="s">
        <v>96</v>
      </c>
      <c r="E35" s="18" t="s">
        <v>163</v>
      </c>
      <c r="F35" s="18" t="s">
        <v>151</v>
      </c>
      <c r="G35" s="19">
        <f t="shared" si="2"/>
        <v>135200</v>
      </c>
      <c r="H35" s="75">
        <v>135200</v>
      </c>
      <c r="I35" s="32"/>
      <c r="J35" s="32"/>
    </row>
    <row r="36" spans="1:11" ht="72" customHeight="1" x14ac:dyDescent="0.2">
      <c r="A36" s="277" t="s">
        <v>268</v>
      </c>
      <c r="B36" s="277" t="s">
        <v>269</v>
      </c>
      <c r="C36" s="73">
        <v>990</v>
      </c>
      <c r="D36" s="278" t="s">
        <v>270</v>
      </c>
      <c r="E36" s="18" t="s">
        <v>163</v>
      </c>
      <c r="F36" s="18" t="s">
        <v>151</v>
      </c>
      <c r="G36" s="19">
        <f>H36+I36</f>
        <v>73156</v>
      </c>
      <c r="H36" s="334">
        <v>73156</v>
      </c>
      <c r="I36" s="32"/>
      <c r="J36" s="32"/>
    </row>
    <row r="37" spans="1:11" ht="66.75" customHeight="1" x14ac:dyDescent="0.2">
      <c r="A37" s="351" t="s">
        <v>277</v>
      </c>
      <c r="B37" s="96">
        <v>1251</v>
      </c>
      <c r="C37" s="128" t="s">
        <v>89</v>
      </c>
      <c r="D37" s="338" t="s">
        <v>276</v>
      </c>
      <c r="E37" s="18" t="s">
        <v>163</v>
      </c>
      <c r="F37" s="18" t="s">
        <v>151</v>
      </c>
      <c r="G37" s="127">
        <v>1352000</v>
      </c>
      <c r="H37" s="307">
        <v>250000</v>
      </c>
      <c r="I37" s="307">
        <v>952000</v>
      </c>
      <c r="J37" s="307">
        <v>952000</v>
      </c>
    </row>
    <row r="38" spans="1:11" ht="54.75" customHeight="1" x14ac:dyDescent="0.2">
      <c r="A38" s="72">
        <v>611252</v>
      </c>
      <c r="B38" s="277">
        <v>1252</v>
      </c>
      <c r="C38" s="73" t="s">
        <v>89</v>
      </c>
      <c r="D38" s="350" t="s">
        <v>312</v>
      </c>
      <c r="E38" s="18" t="s">
        <v>163</v>
      </c>
      <c r="F38" s="18" t="s">
        <v>151</v>
      </c>
      <c r="G38" s="127">
        <v>2198200</v>
      </c>
      <c r="H38" s="307"/>
      <c r="I38" s="75">
        <v>2198200</v>
      </c>
      <c r="J38" s="75">
        <v>2198200</v>
      </c>
    </row>
    <row r="39" spans="1:11" ht="46.5" customHeight="1" x14ac:dyDescent="0.2">
      <c r="A39" s="16" t="s">
        <v>221</v>
      </c>
      <c r="B39" s="72">
        <v>7321</v>
      </c>
      <c r="C39" s="6" t="s">
        <v>128</v>
      </c>
      <c r="D39" s="17" t="s">
        <v>222</v>
      </c>
      <c r="E39" s="18" t="s">
        <v>163</v>
      </c>
      <c r="F39" s="18" t="s">
        <v>151</v>
      </c>
      <c r="G39" s="19">
        <f>H39+I39</f>
        <v>8500000</v>
      </c>
      <c r="H39" s="75"/>
      <c r="I39" s="205">
        <v>8500000</v>
      </c>
      <c r="J39" s="201">
        <v>8500000</v>
      </c>
    </row>
    <row r="40" spans="1:11" ht="51" x14ac:dyDescent="0.2">
      <c r="A40" s="21" t="s">
        <v>97</v>
      </c>
      <c r="B40" s="49" t="s">
        <v>98</v>
      </c>
      <c r="C40" s="49" t="s">
        <v>99</v>
      </c>
      <c r="D40" s="18" t="s">
        <v>100</v>
      </c>
      <c r="E40" s="18" t="s">
        <v>166</v>
      </c>
      <c r="F40" s="18" t="s">
        <v>151</v>
      </c>
      <c r="G40" s="19">
        <f t="shared" si="2"/>
        <v>613000</v>
      </c>
      <c r="H40" s="20">
        <v>613000</v>
      </c>
      <c r="I40" s="20"/>
      <c r="J40" s="20"/>
    </row>
    <row r="41" spans="1:11" ht="51" x14ac:dyDescent="0.2">
      <c r="A41" s="16" t="s">
        <v>101</v>
      </c>
      <c r="B41" s="49">
        <v>4060</v>
      </c>
      <c r="C41" s="5" t="s">
        <v>103</v>
      </c>
      <c r="D41" s="17" t="s">
        <v>167</v>
      </c>
      <c r="E41" s="18" t="s">
        <v>166</v>
      </c>
      <c r="F41" s="18" t="s">
        <v>151</v>
      </c>
      <c r="G41" s="19">
        <f t="shared" si="2"/>
        <v>1952600</v>
      </c>
      <c r="H41" s="24">
        <v>1952600</v>
      </c>
      <c r="I41" s="24"/>
      <c r="J41" s="20"/>
    </row>
    <row r="42" spans="1:11" ht="33.75" customHeight="1" x14ac:dyDescent="0.2">
      <c r="A42" s="76" t="s">
        <v>105</v>
      </c>
      <c r="B42" s="77"/>
      <c r="C42" s="78"/>
      <c r="D42" s="79" t="s">
        <v>224</v>
      </c>
      <c r="E42" s="80"/>
      <c r="F42" s="80"/>
      <c r="G42" s="34">
        <f>G43</f>
        <v>15538047</v>
      </c>
      <c r="H42" s="81">
        <f t="shared" ref="H42:J42" si="3">H43</f>
        <v>11178047</v>
      </c>
      <c r="I42" s="81">
        <f t="shared" si="3"/>
        <v>4360000</v>
      </c>
      <c r="J42" s="81">
        <f t="shared" si="3"/>
        <v>4345000</v>
      </c>
    </row>
    <row r="43" spans="1:11" ht="41.25" customHeight="1" x14ac:dyDescent="0.2">
      <c r="A43" s="76" t="s">
        <v>225</v>
      </c>
      <c r="B43" s="77"/>
      <c r="C43" s="78"/>
      <c r="D43" s="79" t="s">
        <v>106</v>
      </c>
      <c r="E43" s="80"/>
      <c r="F43" s="80"/>
      <c r="G43" s="34">
        <f>H43+I43</f>
        <v>15538047</v>
      </c>
      <c r="H43" s="82">
        <f>H44+H45+H46+H47+H48+H49+H50+H51+H52+H53+H54+H55</f>
        <v>11178047</v>
      </c>
      <c r="I43" s="82">
        <f>I44+I45+I46+I47+I48+I49+I50+I51+I52+I53+I54+I55</f>
        <v>4360000</v>
      </c>
      <c r="J43" s="83">
        <f>J44+J45+J46+J47+J48+J49+J50+J51+J52+J53+J54+J55</f>
        <v>4345000</v>
      </c>
    </row>
    <row r="44" spans="1:11" ht="51" x14ac:dyDescent="0.2">
      <c r="A44" s="84" t="s">
        <v>107</v>
      </c>
      <c r="B44" s="84" t="s">
        <v>69</v>
      </c>
      <c r="C44" s="85" t="s">
        <v>34</v>
      </c>
      <c r="D44" s="86" t="s">
        <v>70</v>
      </c>
      <c r="E44" s="35" t="s">
        <v>150</v>
      </c>
      <c r="F44" s="35" t="s">
        <v>151</v>
      </c>
      <c r="G44" s="36">
        <f>H44+I44</f>
        <v>2943000</v>
      </c>
      <c r="H44" s="87">
        <v>1993000</v>
      </c>
      <c r="I44" s="37">
        <v>950000</v>
      </c>
      <c r="J44" s="38">
        <v>950000</v>
      </c>
    </row>
    <row r="45" spans="1:11" ht="50.25" customHeight="1" x14ac:dyDescent="0.2">
      <c r="A45" s="84" t="s">
        <v>108</v>
      </c>
      <c r="B45" s="39">
        <v>2020</v>
      </c>
      <c r="C45" s="85" t="s">
        <v>40</v>
      </c>
      <c r="D45" s="86" t="s">
        <v>41</v>
      </c>
      <c r="E45" s="35" t="s">
        <v>152</v>
      </c>
      <c r="F45" s="40" t="s">
        <v>153</v>
      </c>
      <c r="G45" s="36">
        <f t="shared" ref="G45:G55" si="4">H45+I45</f>
        <v>7164800</v>
      </c>
      <c r="H45" s="88">
        <v>4544800</v>
      </c>
      <c r="I45" s="37">
        <v>2620000</v>
      </c>
      <c r="J45" s="38">
        <v>2620000</v>
      </c>
      <c r="K45" s="25"/>
    </row>
    <row r="46" spans="1:11" ht="63.75" x14ac:dyDescent="0.2">
      <c r="A46" s="84" t="s">
        <v>109</v>
      </c>
      <c r="B46" s="84" t="s">
        <v>110</v>
      </c>
      <c r="C46" s="85" t="s">
        <v>42</v>
      </c>
      <c r="D46" s="86" t="s">
        <v>43</v>
      </c>
      <c r="E46" s="40" t="s">
        <v>154</v>
      </c>
      <c r="F46" s="40" t="s">
        <v>155</v>
      </c>
      <c r="G46" s="36">
        <f t="shared" si="4"/>
        <v>2328000</v>
      </c>
      <c r="H46" s="89">
        <v>1553000</v>
      </c>
      <c r="I46" s="38">
        <v>775000</v>
      </c>
      <c r="J46" s="38">
        <v>775000</v>
      </c>
    </row>
    <row r="47" spans="1:11" ht="38.25" x14ac:dyDescent="0.2">
      <c r="A47" s="84" t="s">
        <v>111</v>
      </c>
      <c r="B47" s="39">
        <v>3031</v>
      </c>
      <c r="C47" s="85" t="s">
        <v>113</v>
      </c>
      <c r="D47" s="86" t="s">
        <v>114</v>
      </c>
      <c r="E47" s="40" t="s">
        <v>168</v>
      </c>
      <c r="F47" s="40" t="s">
        <v>158</v>
      </c>
      <c r="G47" s="36">
        <f t="shared" si="4"/>
        <v>0</v>
      </c>
      <c r="H47" s="90">
        <v>0</v>
      </c>
      <c r="I47" s="38"/>
      <c r="J47" s="38"/>
    </row>
    <row r="48" spans="1:11" ht="48.75" customHeight="1" x14ac:dyDescent="0.2">
      <c r="A48" s="84" t="s">
        <v>115</v>
      </c>
      <c r="B48" s="39">
        <v>3032</v>
      </c>
      <c r="C48" s="85" t="s">
        <v>45</v>
      </c>
      <c r="D48" s="86" t="s">
        <v>46</v>
      </c>
      <c r="E48" s="40" t="s">
        <v>168</v>
      </c>
      <c r="F48" s="40" t="s">
        <v>158</v>
      </c>
      <c r="G48" s="36">
        <f t="shared" si="4"/>
        <v>3600</v>
      </c>
      <c r="H48" s="90">
        <v>3600</v>
      </c>
      <c r="I48" s="38"/>
      <c r="J48" s="38"/>
    </row>
    <row r="49" spans="1:11" ht="57.75" customHeight="1" x14ac:dyDescent="0.2">
      <c r="A49" s="84" t="s">
        <v>117</v>
      </c>
      <c r="B49" s="84">
        <v>3104</v>
      </c>
      <c r="C49" s="85" t="s">
        <v>119</v>
      </c>
      <c r="D49" s="86" t="s">
        <v>44</v>
      </c>
      <c r="E49" s="35" t="s">
        <v>150</v>
      </c>
      <c r="F49" s="40" t="s">
        <v>151</v>
      </c>
      <c r="G49" s="36">
        <f t="shared" si="4"/>
        <v>2138675</v>
      </c>
      <c r="H49" s="88">
        <v>2123675</v>
      </c>
      <c r="I49" s="88">
        <v>15000</v>
      </c>
      <c r="J49" s="38"/>
    </row>
    <row r="50" spans="1:11" ht="89.25" customHeight="1" x14ac:dyDescent="0.2">
      <c r="A50" s="84" t="s">
        <v>120</v>
      </c>
      <c r="B50" s="84">
        <v>3160</v>
      </c>
      <c r="C50" s="85" t="s">
        <v>72</v>
      </c>
      <c r="D50" s="86" t="s">
        <v>50</v>
      </c>
      <c r="E50" s="41" t="s">
        <v>157</v>
      </c>
      <c r="F50" s="40" t="s">
        <v>158</v>
      </c>
      <c r="G50" s="36">
        <f t="shared" si="4"/>
        <v>139972</v>
      </c>
      <c r="H50" s="90">
        <v>139972</v>
      </c>
      <c r="I50" s="38">
        <v>0</v>
      </c>
      <c r="J50" s="38"/>
    </row>
    <row r="51" spans="1:11" ht="67.5" customHeight="1" x14ac:dyDescent="0.2">
      <c r="A51" s="91" t="s">
        <v>216</v>
      </c>
      <c r="B51" s="42">
        <v>3230</v>
      </c>
      <c r="C51" s="92">
        <v>1070</v>
      </c>
      <c r="D51" s="93" t="s">
        <v>213</v>
      </c>
      <c r="E51" s="52" t="s">
        <v>169</v>
      </c>
      <c r="F51" s="40" t="s">
        <v>170</v>
      </c>
      <c r="G51" s="36">
        <f t="shared" si="4"/>
        <v>90000</v>
      </c>
      <c r="H51" s="94">
        <v>90000</v>
      </c>
      <c r="I51" s="38"/>
      <c r="J51" s="38"/>
      <c r="K51" s="25"/>
    </row>
    <row r="52" spans="1:11" ht="53.25" customHeight="1" x14ac:dyDescent="0.2">
      <c r="A52" s="91" t="s">
        <v>122</v>
      </c>
      <c r="B52" s="42">
        <v>3210</v>
      </c>
      <c r="C52" s="92">
        <v>1050</v>
      </c>
      <c r="D52" s="93" t="s">
        <v>204</v>
      </c>
      <c r="E52" s="51" t="s">
        <v>150</v>
      </c>
      <c r="F52" s="40" t="s">
        <v>151</v>
      </c>
      <c r="G52" s="36">
        <f t="shared" si="4"/>
        <v>50000</v>
      </c>
      <c r="H52" s="94">
        <v>50000</v>
      </c>
      <c r="I52" s="38"/>
      <c r="J52" s="38"/>
      <c r="K52" s="25"/>
    </row>
    <row r="53" spans="1:11" ht="114" customHeight="1" x14ac:dyDescent="0.2">
      <c r="A53" s="84" t="s">
        <v>123</v>
      </c>
      <c r="B53" s="84">
        <v>3242</v>
      </c>
      <c r="C53" s="85" t="s">
        <v>51</v>
      </c>
      <c r="D53" s="86" t="s">
        <v>52</v>
      </c>
      <c r="E53" s="40" t="s">
        <v>171</v>
      </c>
      <c r="F53" s="40" t="s">
        <v>151</v>
      </c>
      <c r="G53" s="36">
        <f t="shared" si="4"/>
        <v>130400</v>
      </c>
      <c r="H53" s="90">
        <v>130400</v>
      </c>
      <c r="I53" s="38"/>
      <c r="J53" s="38"/>
      <c r="K53" s="3"/>
    </row>
    <row r="54" spans="1:11" ht="51" x14ac:dyDescent="0.2">
      <c r="A54" s="84" t="s">
        <v>123</v>
      </c>
      <c r="B54" s="84">
        <v>3242</v>
      </c>
      <c r="C54" s="85" t="s">
        <v>51</v>
      </c>
      <c r="D54" s="86" t="s">
        <v>52</v>
      </c>
      <c r="E54" s="40" t="s">
        <v>172</v>
      </c>
      <c r="F54" s="40" t="s">
        <v>151</v>
      </c>
      <c r="G54" s="36">
        <f t="shared" si="4"/>
        <v>141300</v>
      </c>
      <c r="H54" s="90">
        <v>141300</v>
      </c>
      <c r="I54" s="38"/>
      <c r="J54" s="38"/>
    </row>
    <row r="55" spans="1:11" ht="51" x14ac:dyDescent="0.2">
      <c r="A55" s="84" t="s">
        <v>123</v>
      </c>
      <c r="B55" s="84">
        <v>3242</v>
      </c>
      <c r="C55" s="85" t="s">
        <v>51</v>
      </c>
      <c r="D55" s="86" t="s">
        <v>52</v>
      </c>
      <c r="E55" s="35" t="s">
        <v>159</v>
      </c>
      <c r="F55" s="40" t="s">
        <v>151</v>
      </c>
      <c r="G55" s="36">
        <f t="shared" si="4"/>
        <v>408300</v>
      </c>
      <c r="H55" s="90">
        <v>408300</v>
      </c>
      <c r="I55" s="38"/>
      <c r="J55" s="38"/>
    </row>
    <row r="56" spans="1:11" ht="42" customHeight="1" x14ac:dyDescent="0.2">
      <c r="A56" s="76">
        <v>1500000</v>
      </c>
      <c r="B56" s="77"/>
      <c r="C56" s="95"/>
      <c r="D56" s="79" t="s">
        <v>125</v>
      </c>
      <c r="E56" s="80"/>
      <c r="F56" s="80"/>
      <c r="G56" s="34">
        <f>G57</f>
        <v>25160487.690000001</v>
      </c>
      <c r="H56" s="82">
        <f>H57</f>
        <v>23805399</v>
      </c>
      <c r="I56" s="82">
        <f t="shared" ref="I56:J56" si="5">I57</f>
        <v>1355088.69</v>
      </c>
      <c r="J56" s="82">
        <f t="shared" si="5"/>
        <v>1164658</v>
      </c>
    </row>
    <row r="57" spans="1:11" ht="43.5" customHeight="1" x14ac:dyDescent="0.2">
      <c r="A57" s="76">
        <v>1510000</v>
      </c>
      <c r="B57" s="77"/>
      <c r="C57" s="95"/>
      <c r="D57" s="79" t="s">
        <v>125</v>
      </c>
      <c r="E57" s="80"/>
      <c r="F57" s="80"/>
      <c r="G57" s="34">
        <f>H57+I57</f>
        <v>25160487.690000001</v>
      </c>
      <c r="H57" s="82">
        <f>H58+H59+H60+H61+H62+H63+H64+H65</f>
        <v>23805399</v>
      </c>
      <c r="I57" s="82">
        <f t="shared" ref="I57:J57" si="6">I58+I59+I60+I61+I62+I63+I64+I65</f>
        <v>1355088.69</v>
      </c>
      <c r="J57" s="82">
        <f t="shared" si="6"/>
        <v>1164658</v>
      </c>
    </row>
    <row r="58" spans="1:11" ht="51" x14ac:dyDescent="0.2">
      <c r="A58" s="84">
        <v>1510160</v>
      </c>
      <c r="B58" s="84" t="s">
        <v>69</v>
      </c>
      <c r="C58" s="85" t="s">
        <v>34</v>
      </c>
      <c r="D58" s="86" t="s">
        <v>70</v>
      </c>
      <c r="E58" s="35" t="s">
        <v>150</v>
      </c>
      <c r="F58" s="35" t="s">
        <v>151</v>
      </c>
      <c r="G58" s="36">
        <f>H58+I58</f>
        <v>3216061</v>
      </c>
      <c r="H58" s="87">
        <v>3194061</v>
      </c>
      <c r="I58" s="37">
        <v>22000</v>
      </c>
      <c r="J58" s="38">
        <v>22000</v>
      </c>
    </row>
    <row r="59" spans="1:11" ht="51" x14ac:dyDescent="0.2">
      <c r="A59" s="84">
        <v>1510180</v>
      </c>
      <c r="B59" s="84" t="s">
        <v>36</v>
      </c>
      <c r="C59" s="85" t="s">
        <v>37</v>
      </c>
      <c r="D59" s="86" t="s">
        <v>38</v>
      </c>
      <c r="E59" s="35" t="s">
        <v>150</v>
      </c>
      <c r="F59" s="35" t="s">
        <v>151</v>
      </c>
      <c r="G59" s="36">
        <f t="shared" ref="G59:G65" si="7">H59+I59</f>
        <v>2238770</v>
      </c>
      <c r="H59" s="87">
        <v>2238770</v>
      </c>
      <c r="I59" s="37"/>
      <c r="J59" s="38"/>
    </row>
    <row r="60" spans="1:11" ht="51" x14ac:dyDescent="0.2">
      <c r="A60" s="84">
        <v>1516030</v>
      </c>
      <c r="B60" s="84" t="s">
        <v>126</v>
      </c>
      <c r="C60" s="85" t="s">
        <v>53</v>
      </c>
      <c r="D60" s="86" t="s">
        <v>54</v>
      </c>
      <c r="E60" s="35" t="s">
        <v>150</v>
      </c>
      <c r="F60" s="35" t="s">
        <v>151</v>
      </c>
      <c r="G60" s="36">
        <f t="shared" si="7"/>
        <v>1798200</v>
      </c>
      <c r="H60" s="87">
        <v>1352342</v>
      </c>
      <c r="I60" s="87">
        <v>445858</v>
      </c>
      <c r="J60" s="38">
        <v>370858</v>
      </c>
    </row>
    <row r="61" spans="1:11" ht="105.75" customHeight="1" x14ac:dyDescent="0.2">
      <c r="A61" s="84">
        <v>1516071</v>
      </c>
      <c r="B61" s="84">
        <v>6071</v>
      </c>
      <c r="C61" s="85" t="s">
        <v>210</v>
      </c>
      <c r="D61" s="86" t="s">
        <v>209</v>
      </c>
      <c r="E61" s="35" t="s">
        <v>150</v>
      </c>
      <c r="F61" s="35" t="s">
        <v>151</v>
      </c>
      <c r="G61" s="36">
        <f t="shared" si="7"/>
        <v>37966</v>
      </c>
      <c r="H61" s="87">
        <v>37966</v>
      </c>
      <c r="I61" s="87"/>
      <c r="J61" s="38"/>
    </row>
    <row r="62" spans="1:11" ht="51" x14ac:dyDescent="0.2">
      <c r="A62" s="96">
        <v>1517350</v>
      </c>
      <c r="B62" s="96" t="s">
        <v>127</v>
      </c>
      <c r="C62" s="97" t="s">
        <v>128</v>
      </c>
      <c r="D62" s="98" t="s">
        <v>129</v>
      </c>
      <c r="E62" s="35" t="s">
        <v>150</v>
      </c>
      <c r="F62" s="35" t="s">
        <v>151</v>
      </c>
      <c r="G62" s="36">
        <f t="shared" si="7"/>
        <v>450000</v>
      </c>
      <c r="H62" s="99"/>
      <c r="I62" s="99">
        <v>450000</v>
      </c>
      <c r="J62" s="99">
        <v>450000</v>
      </c>
    </row>
    <row r="63" spans="1:11" ht="51" x14ac:dyDescent="0.2">
      <c r="A63" s="84">
        <v>1517461</v>
      </c>
      <c r="B63" s="39">
        <v>7461</v>
      </c>
      <c r="C63" s="85" t="s">
        <v>131</v>
      </c>
      <c r="D63" s="86" t="s">
        <v>132</v>
      </c>
      <c r="E63" s="35" t="s">
        <v>150</v>
      </c>
      <c r="F63" s="35" t="s">
        <v>151</v>
      </c>
      <c r="G63" s="36">
        <f t="shared" si="7"/>
        <v>10700000</v>
      </c>
      <c r="H63" s="87">
        <v>10700000</v>
      </c>
      <c r="I63" s="37">
        <v>0</v>
      </c>
      <c r="J63" s="38">
        <v>0</v>
      </c>
    </row>
    <row r="64" spans="1:11" ht="51" x14ac:dyDescent="0.2">
      <c r="A64" s="84">
        <v>1517693</v>
      </c>
      <c r="B64" s="39">
        <v>7693</v>
      </c>
      <c r="C64" s="85" t="s">
        <v>56</v>
      </c>
      <c r="D64" s="86" t="s">
        <v>205</v>
      </c>
      <c r="E64" s="35" t="s">
        <v>150</v>
      </c>
      <c r="F64" s="35" t="s">
        <v>218</v>
      </c>
      <c r="G64" s="36">
        <f t="shared" si="7"/>
        <v>6604060</v>
      </c>
      <c r="H64" s="87">
        <v>6282260</v>
      </c>
      <c r="I64" s="37">
        <v>321800</v>
      </c>
      <c r="J64" s="38">
        <v>321800</v>
      </c>
      <c r="K64" s="25"/>
    </row>
    <row r="65" spans="1:11" ht="51" x14ac:dyDescent="0.2">
      <c r="A65" s="84">
        <v>1518340</v>
      </c>
      <c r="B65" s="39">
        <v>8340</v>
      </c>
      <c r="C65" s="85" t="s">
        <v>134</v>
      </c>
      <c r="D65" s="86" t="s">
        <v>135</v>
      </c>
      <c r="E65" s="40" t="s">
        <v>173</v>
      </c>
      <c r="F65" s="40" t="s">
        <v>153</v>
      </c>
      <c r="G65" s="36">
        <f t="shared" si="7"/>
        <v>115430.69</v>
      </c>
      <c r="H65" s="87"/>
      <c r="I65" s="37">
        <v>115430.69</v>
      </c>
      <c r="J65" s="38"/>
      <c r="K65" s="25"/>
    </row>
    <row r="66" spans="1:11" ht="25.5" x14ac:dyDescent="0.2">
      <c r="A66" s="66">
        <v>3700000</v>
      </c>
      <c r="B66" s="58" t="s">
        <v>148</v>
      </c>
      <c r="C66" s="67" t="s">
        <v>148</v>
      </c>
      <c r="D66" s="58" t="s">
        <v>137</v>
      </c>
      <c r="E66" s="58" t="s">
        <v>148</v>
      </c>
      <c r="F66" s="58" t="s">
        <v>148</v>
      </c>
      <c r="G66" s="15">
        <f>G67</f>
        <v>3295120</v>
      </c>
      <c r="H66" s="59">
        <f t="shared" ref="H66:J66" si="8">H67</f>
        <v>3085120</v>
      </c>
      <c r="I66" s="59">
        <f t="shared" si="8"/>
        <v>210000</v>
      </c>
      <c r="J66" s="59">
        <f t="shared" si="8"/>
        <v>0</v>
      </c>
    </row>
    <row r="67" spans="1:11" x14ac:dyDescent="0.2">
      <c r="A67" s="66">
        <v>3710000</v>
      </c>
      <c r="B67" s="58" t="s">
        <v>148</v>
      </c>
      <c r="C67" s="67" t="s">
        <v>148</v>
      </c>
      <c r="D67" s="61" t="s">
        <v>139</v>
      </c>
      <c r="E67" s="58" t="s">
        <v>148</v>
      </c>
      <c r="F67" s="58" t="s">
        <v>148</v>
      </c>
      <c r="G67" s="15">
        <f>G68+G69</f>
        <v>3295120</v>
      </c>
      <c r="H67" s="206">
        <f t="shared" ref="H67:I67" si="9">H68+H69</f>
        <v>3085120</v>
      </c>
      <c r="I67" s="206">
        <f t="shared" si="9"/>
        <v>210000</v>
      </c>
      <c r="J67" s="69">
        <v>0</v>
      </c>
    </row>
    <row r="68" spans="1:11" s="29" customFormat="1" ht="51" x14ac:dyDescent="0.2">
      <c r="A68" s="16">
        <v>37110160</v>
      </c>
      <c r="B68" s="5" t="s">
        <v>69</v>
      </c>
      <c r="C68" s="5" t="s">
        <v>34</v>
      </c>
      <c r="D68" s="18" t="s">
        <v>70</v>
      </c>
      <c r="E68" s="18" t="s">
        <v>150</v>
      </c>
      <c r="F68" s="18" t="s">
        <v>151</v>
      </c>
      <c r="G68" s="19">
        <f>H68+I68</f>
        <v>1236120</v>
      </c>
      <c r="H68" s="20">
        <v>1236120</v>
      </c>
      <c r="I68" s="20"/>
      <c r="J68" s="20"/>
    </row>
    <row r="69" spans="1:11" ht="51" x14ac:dyDescent="0.2">
      <c r="A69" s="21">
        <v>3719770</v>
      </c>
      <c r="B69" s="23">
        <v>9770</v>
      </c>
      <c r="C69" s="28" t="s">
        <v>36</v>
      </c>
      <c r="D69" s="100" t="s">
        <v>8</v>
      </c>
      <c r="E69" s="18" t="s">
        <v>150</v>
      </c>
      <c r="F69" s="18" t="s">
        <v>151</v>
      </c>
      <c r="G69" s="19">
        <f>H69+I69</f>
        <v>2059000</v>
      </c>
      <c r="H69" s="101">
        <v>1849000</v>
      </c>
      <c r="I69" s="24">
        <v>210000</v>
      </c>
      <c r="J69" s="24">
        <v>210000</v>
      </c>
      <c r="K69" s="25"/>
    </row>
    <row r="70" spans="1:11" x14ac:dyDescent="0.2">
      <c r="A70" s="43" t="s">
        <v>5</v>
      </c>
      <c r="B70" s="43" t="s">
        <v>5</v>
      </c>
      <c r="C70" s="43" t="s">
        <v>5</v>
      </c>
      <c r="D70" s="44" t="s">
        <v>145</v>
      </c>
      <c r="E70" s="44" t="s">
        <v>5</v>
      </c>
      <c r="F70" s="44" t="s">
        <v>5</v>
      </c>
      <c r="G70" s="45">
        <f>G14+G27+G67+G43+G57</f>
        <v>133176199.29000001</v>
      </c>
      <c r="H70" s="45">
        <f>H14+H27+H67+H57+H43</f>
        <v>107294110.60000001</v>
      </c>
      <c r="I70" s="45">
        <f>I14+I27+I67+I57+I42</f>
        <v>25882088.690000001</v>
      </c>
      <c r="J70" s="45">
        <f>J14+J27+J43+J57+J67</f>
        <v>24089858</v>
      </c>
    </row>
    <row r="71" spans="1:1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1" x14ac:dyDescent="0.2">
      <c r="A72" s="1"/>
      <c r="B72" s="7"/>
      <c r="C72" s="1"/>
      <c r="D72" s="1"/>
      <c r="E72" s="1"/>
      <c r="F72" s="1"/>
      <c r="G72" s="1"/>
      <c r="H72" s="46"/>
      <c r="I72" s="7"/>
      <c r="J72" s="1"/>
    </row>
    <row r="73" spans="1:11" x14ac:dyDescent="0.2">
      <c r="A73" s="1"/>
      <c r="B73" s="7" t="s">
        <v>6</v>
      </c>
      <c r="C73" s="1"/>
      <c r="D73" s="1"/>
      <c r="E73" s="1"/>
      <c r="F73" s="7" t="s">
        <v>190</v>
      </c>
      <c r="G73" s="1"/>
      <c r="H73" s="1"/>
      <c r="I73" s="1"/>
      <c r="J73" s="1"/>
    </row>
    <row r="74" spans="1:11" x14ac:dyDescent="0.2">
      <c r="A74" s="480"/>
      <c r="B74" s="480"/>
      <c r="C74" s="480"/>
      <c r="D74" s="480"/>
      <c r="E74" s="480"/>
      <c r="F74" s="480"/>
      <c r="G74" s="480"/>
      <c r="H74" s="480"/>
      <c r="I74" s="480"/>
      <c r="J74" s="480"/>
    </row>
  </sheetData>
  <mergeCells count="20">
    <mergeCell ref="D5:F5"/>
    <mergeCell ref="G5:J5"/>
    <mergeCell ref="D2:F2"/>
    <mergeCell ref="G2:J2"/>
    <mergeCell ref="G3:J3"/>
    <mergeCell ref="D4:F4"/>
    <mergeCell ref="G4:J4"/>
    <mergeCell ref="H11:H12"/>
    <mergeCell ref="I11:J11"/>
    <mergeCell ref="A74:J74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73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4" workbookViewId="0">
      <selection activeCell="I19" sqref="I19"/>
    </sheetView>
  </sheetViews>
  <sheetFormatPr defaultRowHeight="12.75" x14ac:dyDescent="0.2"/>
  <cols>
    <col min="1" max="1" width="12.85546875" style="4" customWidth="1"/>
    <col min="2" max="2" width="33" style="4" customWidth="1"/>
    <col min="3" max="3" width="19.42578125" style="4" customWidth="1"/>
    <col min="4" max="4" width="15.28515625" style="4" customWidth="1"/>
    <col min="5" max="16384" width="9.140625" style="4"/>
  </cols>
  <sheetData>
    <row r="1" spans="1:6" x14ac:dyDescent="0.2">
      <c r="A1" s="491" t="s">
        <v>317</v>
      </c>
      <c r="B1" s="491"/>
      <c r="C1" s="491"/>
      <c r="D1" s="491"/>
      <c r="E1" s="491"/>
      <c r="F1" s="491"/>
    </row>
    <row r="2" spans="1:6" x14ac:dyDescent="0.2">
      <c r="A2" s="492" t="s">
        <v>318</v>
      </c>
      <c r="B2" s="492"/>
      <c r="C2" s="492"/>
      <c r="D2" s="492"/>
      <c r="E2" s="492"/>
      <c r="F2" s="492"/>
    </row>
    <row r="3" spans="1:6" x14ac:dyDescent="0.2">
      <c r="A3" s="354"/>
      <c r="B3" s="492" t="s">
        <v>319</v>
      </c>
      <c r="C3" s="492"/>
      <c r="D3" s="492"/>
      <c r="E3" s="492"/>
      <c r="F3" s="492"/>
    </row>
    <row r="4" spans="1:6" x14ac:dyDescent="0.2">
      <c r="A4" s="355"/>
      <c r="B4" s="356" t="s">
        <v>320</v>
      </c>
      <c r="C4" s="357" t="s">
        <v>7</v>
      </c>
      <c r="D4" s="358"/>
      <c r="E4" s="358"/>
      <c r="F4" s="359" t="s">
        <v>9</v>
      </c>
    </row>
    <row r="5" spans="1:6" x14ac:dyDescent="0.2">
      <c r="A5" s="493" t="s">
        <v>10</v>
      </c>
      <c r="B5" s="493" t="s">
        <v>280</v>
      </c>
      <c r="C5" s="494" t="s">
        <v>0</v>
      </c>
      <c r="D5" s="493" t="s">
        <v>1</v>
      </c>
      <c r="E5" s="493" t="s">
        <v>2</v>
      </c>
      <c r="F5" s="493"/>
    </row>
    <row r="6" spans="1:6" x14ac:dyDescent="0.2">
      <c r="A6" s="493"/>
      <c r="B6" s="493"/>
      <c r="C6" s="493"/>
      <c r="D6" s="493"/>
      <c r="E6" s="493" t="s">
        <v>3</v>
      </c>
      <c r="F6" s="495" t="s">
        <v>4</v>
      </c>
    </row>
    <row r="7" spans="1:6" ht="22.5" customHeight="1" x14ac:dyDescent="0.2">
      <c r="A7" s="493"/>
      <c r="B7" s="493"/>
      <c r="C7" s="493"/>
      <c r="D7" s="493"/>
      <c r="E7" s="493"/>
      <c r="F7" s="493"/>
    </row>
    <row r="8" spans="1:6" x14ac:dyDescent="0.2">
      <c r="A8" s="360">
        <v>1</v>
      </c>
      <c r="B8" s="360">
        <v>2</v>
      </c>
      <c r="C8" s="361">
        <v>3</v>
      </c>
      <c r="D8" s="360">
        <v>4</v>
      </c>
      <c r="E8" s="360">
        <v>5</v>
      </c>
      <c r="F8" s="360">
        <v>6</v>
      </c>
    </row>
    <row r="9" spans="1:6" ht="33" customHeight="1" x14ac:dyDescent="0.2">
      <c r="A9" s="504">
        <v>10000000</v>
      </c>
      <c r="B9" s="362" t="s">
        <v>281</v>
      </c>
      <c r="C9" s="363">
        <f>C10</f>
        <v>9417000</v>
      </c>
      <c r="D9" s="364">
        <f>D10</f>
        <v>9417000</v>
      </c>
      <c r="E9" s="364"/>
      <c r="F9" s="364"/>
    </row>
    <row r="10" spans="1:6" ht="42" customHeight="1" x14ac:dyDescent="0.2">
      <c r="A10" s="504">
        <v>11000000</v>
      </c>
      <c r="B10" s="362" t="s">
        <v>282</v>
      </c>
      <c r="C10" s="365">
        <v>9417000</v>
      </c>
      <c r="D10" s="364">
        <v>9417000</v>
      </c>
      <c r="E10" s="364"/>
      <c r="F10" s="364"/>
    </row>
    <row r="11" spans="1:6" ht="39.75" customHeight="1" x14ac:dyDescent="0.2">
      <c r="A11" s="504">
        <v>11010000</v>
      </c>
      <c r="B11" s="362" t="s">
        <v>283</v>
      </c>
      <c r="C11" s="365">
        <v>7417000</v>
      </c>
      <c r="D11" s="364">
        <v>7417000</v>
      </c>
      <c r="E11" s="364"/>
      <c r="F11" s="364"/>
    </row>
    <row r="12" spans="1:6" ht="48.75" customHeight="1" x14ac:dyDescent="0.2">
      <c r="A12" s="505">
        <v>11010100</v>
      </c>
      <c r="B12" s="366" t="s">
        <v>284</v>
      </c>
      <c r="C12" s="367">
        <v>7417000</v>
      </c>
      <c r="D12" s="368">
        <v>7417000</v>
      </c>
      <c r="E12" s="368"/>
      <c r="F12" s="368"/>
    </row>
    <row r="13" spans="1:6" ht="51" customHeight="1" x14ac:dyDescent="0.2">
      <c r="A13" s="506">
        <v>18000000</v>
      </c>
      <c r="B13" s="343" t="s">
        <v>292</v>
      </c>
      <c r="C13" s="365">
        <v>2000000</v>
      </c>
      <c r="D13" s="364">
        <v>2000000</v>
      </c>
      <c r="E13" s="368"/>
      <c r="F13" s="368"/>
    </row>
    <row r="14" spans="1:6" ht="18.75" customHeight="1" x14ac:dyDescent="0.2">
      <c r="A14" s="506">
        <v>18050000</v>
      </c>
      <c r="B14" s="343" t="s">
        <v>293</v>
      </c>
      <c r="C14" s="395">
        <v>2000000</v>
      </c>
      <c r="D14" s="397">
        <v>2000000</v>
      </c>
      <c r="E14" s="397"/>
      <c r="F14" s="397"/>
    </row>
    <row r="15" spans="1:6" ht="90" customHeight="1" x14ac:dyDescent="0.2">
      <c r="A15" s="507">
        <v>18050500</v>
      </c>
      <c r="B15" s="344" t="s">
        <v>294</v>
      </c>
      <c r="C15" s="396">
        <v>2000000</v>
      </c>
      <c r="D15" s="394">
        <v>2000000</v>
      </c>
      <c r="E15" s="364"/>
      <c r="F15" s="364"/>
    </row>
    <row r="16" spans="1:6" ht="24" customHeight="1" x14ac:dyDescent="0.2">
      <c r="A16" s="506">
        <v>40000000</v>
      </c>
      <c r="B16" s="343" t="s">
        <v>302</v>
      </c>
      <c r="C16" s="365">
        <f t="shared" ref="C16:D18" si="0">C17</f>
        <v>2198200</v>
      </c>
      <c r="D16" s="364">
        <f t="shared" si="0"/>
        <v>2198200</v>
      </c>
      <c r="E16" s="368"/>
      <c r="F16" s="368"/>
    </row>
    <row r="17" spans="1:6" ht="24" customHeight="1" x14ac:dyDescent="0.2">
      <c r="A17" s="506">
        <v>41000000</v>
      </c>
      <c r="B17" s="343" t="s">
        <v>303</v>
      </c>
      <c r="C17" s="365">
        <f t="shared" si="0"/>
        <v>2198200</v>
      </c>
      <c r="D17" s="364">
        <f t="shared" si="0"/>
        <v>2198200</v>
      </c>
      <c r="E17" s="368"/>
      <c r="F17" s="368"/>
    </row>
    <row r="18" spans="1:6" ht="25.5" x14ac:dyDescent="0.2">
      <c r="A18" s="506">
        <v>41050000</v>
      </c>
      <c r="B18" s="343" t="s">
        <v>305</v>
      </c>
      <c r="C18" s="365">
        <f t="shared" si="0"/>
        <v>2198200</v>
      </c>
      <c r="D18" s="364">
        <f t="shared" si="0"/>
        <v>2198200</v>
      </c>
      <c r="E18" s="368"/>
      <c r="F18" s="368"/>
    </row>
    <row r="19" spans="1:6" ht="51" x14ac:dyDescent="0.2">
      <c r="A19" s="507">
        <v>41058900</v>
      </c>
      <c r="B19" s="374" t="s">
        <v>322</v>
      </c>
      <c r="C19" s="377">
        <v>2198200</v>
      </c>
      <c r="D19" s="345">
        <v>2198200</v>
      </c>
      <c r="E19" s="368"/>
      <c r="F19" s="368"/>
    </row>
    <row r="20" spans="1:6" x14ac:dyDescent="0.2">
      <c r="A20" s="370"/>
      <c r="B20" s="369"/>
      <c r="C20" s="376"/>
      <c r="D20" s="368"/>
      <c r="E20" s="368"/>
      <c r="F20" s="368"/>
    </row>
    <row r="21" spans="1:6" x14ac:dyDescent="0.2">
      <c r="A21" s="370"/>
      <c r="B21" s="371"/>
      <c r="C21" s="367"/>
      <c r="D21" s="368"/>
      <c r="E21" s="368"/>
      <c r="F21" s="368"/>
    </row>
    <row r="22" spans="1:6" x14ac:dyDescent="0.2">
      <c r="A22" s="372" t="s">
        <v>5</v>
      </c>
      <c r="B22" s="373" t="s">
        <v>306</v>
      </c>
      <c r="C22" s="365">
        <f>C9+C16</f>
        <v>11615200</v>
      </c>
      <c r="D22" s="365">
        <f>D10+D16</f>
        <v>11615200</v>
      </c>
      <c r="E22" s="365">
        <f>E14+E15</f>
        <v>0</v>
      </c>
      <c r="F22" s="365">
        <v>0</v>
      </c>
    </row>
  </sheetData>
  <mergeCells count="10">
    <mergeCell ref="A1:F1"/>
    <mergeCell ref="A2:F2"/>
    <mergeCell ref="B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Normal="100" zoomScalePageLayoutView="85" workbookViewId="0">
      <selection activeCell="D36" sqref="D36"/>
    </sheetView>
  </sheetViews>
  <sheetFormatPr defaultRowHeight="12.75" x14ac:dyDescent="0.2"/>
  <cols>
    <col min="1" max="3" width="10.42578125" style="282" customWidth="1"/>
    <col min="4" max="4" width="50.7109375" style="282" customWidth="1"/>
    <col min="5" max="5" width="15" style="282" customWidth="1"/>
    <col min="6" max="6" width="13.85546875" style="282" customWidth="1"/>
    <col min="7" max="7" width="14.7109375" style="282" customWidth="1"/>
    <col min="8" max="8" width="14" style="282" customWidth="1"/>
    <col min="9" max="9" width="11.85546875" style="282" customWidth="1"/>
    <col min="10" max="10" width="13" style="282" customWidth="1"/>
    <col min="11" max="11" width="14" style="282" customWidth="1"/>
    <col min="12" max="12" width="11.85546875" style="282" customWidth="1"/>
    <col min="13" max="13" width="10.7109375" style="282" customWidth="1"/>
    <col min="14" max="14" width="11.85546875" style="282" customWidth="1"/>
    <col min="15" max="15" width="13" style="282" customWidth="1"/>
    <col min="16" max="16" width="14.42578125" style="282" customWidth="1"/>
    <col min="17" max="17" width="13.7109375" style="282" customWidth="1"/>
    <col min="18" max="16384" width="9.140625" style="282"/>
  </cols>
  <sheetData>
    <row r="1" spans="1:20" x14ac:dyDescent="0.2">
      <c r="L1" s="283" t="s">
        <v>195</v>
      </c>
    </row>
    <row r="2" spans="1:20" x14ac:dyDescent="0.2">
      <c r="L2" s="498"/>
      <c r="M2" s="498"/>
      <c r="N2" s="498"/>
      <c r="O2" s="498"/>
      <c r="P2" s="498"/>
    </row>
    <row r="3" spans="1:20" x14ac:dyDescent="0.2">
      <c r="A3" s="499" t="s">
        <v>274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</row>
    <row r="4" spans="1:20" x14ac:dyDescent="0.2">
      <c r="A4" s="499" t="s">
        <v>196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</row>
    <row r="5" spans="1:20" x14ac:dyDescent="0.2">
      <c r="A5" s="499" t="s">
        <v>207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284"/>
      <c r="R5" s="284"/>
      <c r="S5" s="284"/>
      <c r="T5" s="284"/>
    </row>
    <row r="6" spans="1:20" x14ac:dyDescent="0.2">
      <c r="A6" s="285" t="s">
        <v>7</v>
      </c>
      <c r="B6" s="286"/>
      <c r="C6" s="286"/>
      <c r="D6" s="499" t="s">
        <v>208</v>
      </c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286"/>
      <c r="P6" s="286"/>
    </row>
    <row r="7" spans="1:20" x14ac:dyDescent="0.2">
      <c r="A7" s="287" t="s">
        <v>16</v>
      </c>
      <c r="P7" s="288" t="s">
        <v>17</v>
      </c>
    </row>
    <row r="8" spans="1:20" x14ac:dyDescent="0.2">
      <c r="A8" s="496" t="s">
        <v>18</v>
      </c>
      <c r="B8" s="496" t="s">
        <v>19</v>
      </c>
      <c r="C8" s="496" t="s">
        <v>20</v>
      </c>
      <c r="D8" s="497" t="s">
        <v>21</v>
      </c>
      <c r="E8" s="497" t="s">
        <v>1</v>
      </c>
      <c r="F8" s="497"/>
      <c r="G8" s="497"/>
      <c r="H8" s="497"/>
      <c r="I8" s="497"/>
      <c r="J8" s="497" t="s">
        <v>2</v>
      </c>
      <c r="K8" s="497"/>
      <c r="L8" s="497"/>
      <c r="M8" s="497"/>
      <c r="N8" s="497"/>
      <c r="O8" s="497"/>
      <c r="P8" s="501" t="s">
        <v>22</v>
      </c>
    </row>
    <row r="9" spans="1:20" x14ac:dyDescent="0.2">
      <c r="A9" s="497"/>
      <c r="B9" s="497"/>
      <c r="C9" s="497"/>
      <c r="D9" s="497"/>
      <c r="E9" s="501" t="s">
        <v>3</v>
      </c>
      <c r="F9" s="497" t="s">
        <v>23</v>
      </c>
      <c r="G9" s="497" t="s">
        <v>24</v>
      </c>
      <c r="H9" s="497"/>
      <c r="I9" s="497" t="s">
        <v>25</v>
      </c>
      <c r="J9" s="501" t="s">
        <v>3</v>
      </c>
      <c r="K9" s="497" t="s">
        <v>4</v>
      </c>
      <c r="L9" s="497" t="s">
        <v>23</v>
      </c>
      <c r="M9" s="497" t="s">
        <v>24</v>
      </c>
      <c r="N9" s="497"/>
      <c r="O9" s="497" t="s">
        <v>25</v>
      </c>
      <c r="P9" s="497"/>
    </row>
    <row r="10" spans="1:20" x14ac:dyDescent="0.2">
      <c r="A10" s="497"/>
      <c r="B10" s="497"/>
      <c r="C10" s="497"/>
      <c r="D10" s="497"/>
      <c r="E10" s="497"/>
      <c r="F10" s="497"/>
      <c r="G10" s="497" t="s">
        <v>26</v>
      </c>
      <c r="H10" s="497" t="s">
        <v>27</v>
      </c>
      <c r="I10" s="497"/>
      <c r="J10" s="497"/>
      <c r="K10" s="497"/>
      <c r="L10" s="497"/>
      <c r="M10" s="497" t="s">
        <v>26</v>
      </c>
      <c r="N10" s="497" t="s">
        <v>27</v>
      </c>
      <c r="O10" s="497"/>
      <c r="P10" s="497"/>
    </row>
    <row r="11" spans="1:20" ht="44.25" customHeight="1" x14ac:dyDescent="0.2">
      <c r="A11" s="497"/>
      <c r="B11" s="497"/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289"/>
    </row>
    <row r="12" spans="1:20" x14ac:dyDescent="0.2">
      <c r="A12" s="290">
        <v>1</v>
      </c>
      <c r="B12" s="290">
        <v>2</v>
      </c>
      <c r="C12" s="290">
        <v>3</v>
      </c>
      <c r="D12" s="290">
        <v>4</v>
      </c>
      <c r="E12" s="291">
        <v>5</v>
      </c>
      <c r="F12" s="290">
        <v>6</v>
      </c>
      <c r="G12" s="290"/>
      <c r="H12" s="290">
        <v>8</v>
      </c>
      <c r="I12" s="290">
        <v>9</v>
      </c>
      <c r="J12" s="291">
        <v>10</v>
      </c>
      <c r="K12" s="290">
        <v>11</v>
      </c>
      <c r="L12" s="290">
        <v>12</v>
      </c>
      <c r="M12" s="290">
        <v>13</v>
      </c>
      <c r="N12" s="290">
        <v>14</v>
      </c>
      <c r="O12" s="290">
        <v>15</v>
      </c>
      <c r="P12" s="291">
        <v>16</v>
      </c>
    </row>
    <row r="13" spans="1:20" ht="24" customHeight="1" x14ac:dyDescent="0.2">
      <c r="A13" s="292" t="s">
        <v>28</v>
      </c>
      <c r="B13" s="293"/>
      <c r="C13" s="294"/>
      <c r="D13" s="295" t="s">
        <v>29</v>
      </c>
      <c r="E13" s="296">
        <f>E14</f>
        <v>890000</v>
      </c>
      <c r="F13" s="297">
        <f>F14</f>
        <v>890000</v>
      </c>
      <c r="G13" s="297"/>
      <c r="H13" s="297"/>
      <c r="I13" s="297"/>
      <c r="J13" s="296">
        <f>J14</f>
        <v>0</v>
      </c>
      <c r="K13" s="297"/>
      <c r="L13" s="297"/>
      <c r="M13" s="297"/>
      <c r="N13" s="297"/>
      <c r="O13" s="297"/>
      <c r="P13" s="296">
        <f>E13+J13</f>
        <v>890000</v>
      </c>
    </row>
    <row r="14" spans="1:20" ht="63.75" x14ac:dyDescent="0.2">
      <c r="A14" s="298" t="s">
        <v>30</v>
      </c>
      <c r="B14" s="299"/>
      <c r="C14" s="300"/>
      <c r="D14" s="301" t="s">
        <v>31</v>
      </c>
      <c r="E14" s="302">
        <f>E15+E16</f>
        <v>890000</v>
      </c>
      <c r="F14" s="302">
        <f>F15+F16+F20</f>
        <v>890000</v>
      </c>
      <c r="G14" s="302"/>
      <c r="H14" s="302"/>
      <c r="I14" s="302"/>
      <c r="J14" s="302">
        <f>J16</f>
        <v>0</v>
      </c>
      <c r="K14" s="302">
        <f>K16</f>
        <v>0</v>
      </c>
      <c r="L14" s="302"/>
      <c r="M14" s="302"/>
      <c r="N14" s="302"/>
      <c r="O14" s="302">
        <f>O16</f>
        <v>0</v>
      </c>
      <c r="P14" s="302">
        <f>E14+J14</f>
        <v>890000</v>
      </c>
    </row>
    <row r="15" spans="1:20" ht="51" x14ac:dyDescent="0.2">
      <c r="A15" s="303" t="s">
        <v>32</v>
      </c>
      <c r="B15" s="303" t="s">
        <v>33</v>
      </c>
      <c r="C15" s="304" t="s">
        <v>34</v>
      </c>
      <c r="D15" s="305" t="s">
        <v>35</v>
      </c>
      <c r="E15" s="306">
        <v>850000</v>
      </c>
      <c r="F15" s="307">
        <v>850000</v>
      </c>
      <c r="G15" s="308"/>
      <c r="H15" s="307"/>
      <c r="I15" s="308"/>
      <c r="J15" s="309"/>
      <c r="K15" s="308"/>
      <c r="L15" s="308"/>
      <c r="M15" s="308"/>
      <c r="N15" s="308"/>
      <c r="O15" s="308"/>
      <c r="P15" s="306">
        <v>850000</v>
      </c>
    </row>
    <row r="16" spans="1:20" ht="38.25" x14ac:dyDescent="0.2">
      <c r="A16" s="132" t="s">
        <v>197</v>
      </c>
      <c r="B16" s="5" t="s">
        <v>198</v>
      </c>
      <c r="C16" s="133" t="s">
        <v>36</v>
      </c>
      <c r="D16" s="17" t="s">
        <v>199</v>
      </c>
      <c r="E16" s="306">
        <v>40000</v>
      </c>
      <c r="F16" s="307">
        <v>40000</v>
      </c>
      <c r="G16" s="308"/>
      <c r="H16" s="307"/>
      <c r="I16" s="308"/>
      <c r="J16" s="306"/>
      <c r="K16" s="307"/>
      <c r="L16" s="307"/>
      <c r="M16" s="307"/>
      <c r="N16" s="307"/>
      <c r="O16" s="307"/>
      <c r="P16" s="310">
        <v>40000</v>
      </c>
    </row>
    <row r="17" spans="1:16" ht="25.5" x14ac:dyDescent="0.2">
      <c r="A17" s="130"/>
      <c r="B17" s="96"/>
      <c r="C17" s="128"/>
      <c r="D17" s="140" t="s">
        <v>211</v>
      </c>
      <c r="E17" s="306">
        <v>40000</v>
      </c>
      <c r="F17" s="307">
        <v>40000</v>
      </c>
      <c r="G17" s="308"/>
      <c r="H17" s="307"/>
      <c r="I17" s="308"/>
      <c r="J17" s="306"/>
      <c r="K17" s="307"/>
      <c r="L17" s="307"/>
      <c r="M17" s="307"/>
      <c r="N17" s="307"/>
      <c r="O17" s="307"/>
      <c r="P17" s="310">
        <v>40000</v>
      </c>
    </row>
    <row r="18" spans="1:16" x14ac:dyDescent="0.2">
      <c r="A18" s="121" t="s">
        <v>64</v>
      </c>
      <c r="B18" s="96"/>
      <c r="C18" s="121"/>
      <c r="D18" s="124" t="s">
        <v>65</v>
      </c>
      <c r="E18" s="309">
        <f>E19</f>
        <v>1035000</v>
      </c>
      <c r="F18" s="308">
        <f>F19</f>
        <v>1035000</v>
      </c>
      <c r="G18" s="308"/>
      <c r="H18" s="307"/>
      <c r="I18" s="308"/>
      <c r="J18" s="309">
        <f>J19</f>
        <v>4150200</v>
      </c>
      <c r="K18" s="308">
        <f>K19</f>
        <v>4150200</v>
      </c>
      <c r="L18" s="308"/>
      <c r="M18" s="308"/>
      <c r="N18" s="308"/>
      <c r="O18" s="308">
        <f>O19</f>
        <v>4150200</v>
      </c>
      <c r="P18" s="346">
        <f>E18+J18</f>
        <v>5185200</v>
      </c>
    </row>
    <row r="19" spans="1:16" x14ac:dyDescent="0.2">
      <c r="A19" s="378" t="s">
        <v>66</v>
      </c>
      <c r="B19" s="379"/>
      <c r="C19" s="378"/>
      <c r="D19" s="380" t="s">
        <v>67</v>
      </c>
      <c r="E19" s="302">
        <f>E21+E24+E22+E23</f>
        <v>1035000</v>
      </c>
      <c r="F19" s="302">
        <f>F21+F24+F22+F23</f>
        <v>1035000</v>
      </c>
      <c r="G19" s="302"/>
      <c r="H19" s="302"/>
      <c r="I19" s="302"/>
      <c r="J19" s="302">
        <f>J20+J23+J21+J22+J24</f>
        <v>4150200</v>
      </c>
      <c r="K19" s="302">
        <f>K20+K21+K22+K23+K24</f>
        <v>4150200</v>
      </c>
      <c r="L19" s="302"/>
      <c r="M19" s="302"/>
      <c r="N19" s="302"/>
      <c r="O19" s="302">
        <f>O20+O22+O23</f>
        <v>4150200</v>
      </c>
      <c r="P19" s="315">
        <f>E19+J19</f>
        <v>5185200</v>
      </c>
    </row>
    <row r="20" spans="1:16" ht="22.5" customHeight="1" x14ac:dyDescent="0.2">
      <c r="A20" s="72" t="s">
        <v>71</v>
      </c>
      <c r="B20" s="72" t="s">
        <v>72</v>
      </c>
      <c r="C20" s="73" t="s">
        <v>73</v>
      </c>
      <c r="D20" s="74" t="s">
        <v>74</v>
      </c>
      <c r="E20" s="134"/>
      <c r="F20" s="135"/>
      <c r="G20" s="308"/>
      <c r="H20" s="307"/>
      <c r="I20" s="308"/>
      <c r="J20" s="306">
        <v>1000000</v>
      </c>
      <c r="K20" s="307">
        <v>1000000</v>
      </c>
      <c r="L20" s="308"/>
      <c r="M20" s="308"/>
      <c r="N20" s="308"/>
      <c r="O20" s="307">
        <v>1000000</v>
      </c>
      <c r="P20" s="310">
        <f>E20+J20</f>
        <v>1000000</v>
      </c>
    </row>
    <row r="21" spans="1:16" ht="31.5" customHeight="1" x14ac:dyDescent="0.2">
      <c r="A21" s="72" t="s">
        <v>75</v>
      </c>
      <c r="B21" s="72" t="s">
        <v>76</v>
      </c>
      <c r="C21" s="73" t="s">
        <v>77</v>
      </c>
      <c r="D21" s="142" t="s">
        <v>192</v>
      </c>
      <c r="E21" s="134">
        <v>585000</v>
      </c>
      <c r="F21" s="135">
        <v>585000</v>
      </c>
      <c r="G21" s="308"/>
      <c r="H21" s="307"/>
      <c r="I21" s="308"/>
      <c r="J21" s="306"/>
      <c r="K21" s="307"/>
      <c r="L21" s="308"/>
      <c r="M21" s="308"/>
      <c r="N21" s="308"/>
      <c r="O21" s="308"/>
      <c r="P21" s="310">
        <v>585000</v>
      </c>
    </row>
    <row r="22" spans="1:16" ht="39.75" customHeight="1" x14ac:dyDescent="0.2">
      <c r="A22" s="351" t="s">
        <v>277</v>
      </c>
      <c r="B22" s="96">
        <v>1251</v>
      </c>
      <c r="C22" s="128" t="s">
        <v>89</v>
      </c>
      <c r="D22" s="338" t="s">
        <v>276</v>
      </c>
      <c r="E22" s="306">
        <v>250000</v>
      </c>
      <c r="F22" s="307">
        <v>250000</v>
      </c>
      <c r="G22" s="308"/>
      <c r="H22" s="307"/>
      <c r="I22" s="308"/>
      <c r="J22" s="306">
        <v>952000</v>
      </c>
      <c r="K22" s="307">
        <v>952000</v>
      </c>
      <c r="L22" s="308"/>
      <c r="M22" s="308"/>
      <c r="N22" s="308"/>
      <c r="O22" s="307">
        <v>952000</v>
      </c>
      <c r="P22" s="306">
        <v>1202000</v>
      </c>
    </row>
    <row r="23" spans="1:16" ht="31.5" customHeight="1" x14ac:dyDescent="0.2">
      <c r="A23" s="349" t="s">
        <v>311</v>
      </c>
      <c r="B23" s="72">
        <v>1252</v>
      </c>
      <c r="C23" s="348" t="s">
        <v>89</v>
      </c>
      <c r="D23" s="350" t="s">
        <v>312</v>
      </c>
      <c r="E23" s="134"/>
      <c r="F23" s="135"/>
      <c r="G23" s="308"/>
      <c r="H23" s="307"/>
      <c r="I23" s="308"/>
      <c r="J23" s="306">
        <f>K23</f>
        <v>2198200</v>
      </c>
      <c r="K23" s="307">
        <v>2198200</v>
      </c>
      <c r="L23" s="308"/>
      <c r="M23" s="308"/>
      <c r="N23" s="308"/>
      <c r="O23" s="307">
        <v>2198200</v>
      </c>
      <c r="P23" s="310">
        <v>2198200</v>
      </c>
    </row>
    <row r="24" spans="1:16" ht="25.5" customHeight="1" x14ac:dyDescent="0.2">
      <c r="A24" s="72" t="s">
        <v>101</v>
      </c>
      <c r="B24" s="72" t="s">
        <v>102</v>
      </c>
      <c r="C24" s="73" t="s">
        <v>103</v>
      </c>
      <c r="D24" s="74" t="s">
        <v>104</v>
      </c>
      <c r="E24" s="159">
        <v>200000</v>
      </c>
      <c r="F24" s="160">
        <v>200000</v>
      </c>
      <c r="G24" s="308"/>
      <c r="H24" s="307"/>
      <c r="I24" s="308"/>
      <c r="J24" s="306"/>
      <c r="K24" s="307"/>
      <c r="L24" s="308"/>
      <c r="M24" s="308"/>
      <c r="N24" s="308"/>
      <c r="O24" s="308"/>
      <c r="P24" s="310">
        <v>200000</v>
      </c>
    </row>
    <row r="25" spans="1:16" x14ac:dyDescent="0.2">
      <c r="A25" s="143" t="s">
        <v>105</v>
      </c>
      <c r="B25" s="303"/>
      <c r="C25" s="304"/>
      <c r="D25" s="146" t="s">
        <v>224</v>
      </c>
      <c r="E25" s="309">
        <f>E26</f>
        <v>380000</v>
      </c>
      <c r="F25" s="308">
        <f>F26</f>
        <v>380000</v>
      </c>
      <c r="G25" s="308"/>
      <c r="H25" s="308"/>
      <c r="I25" s="308"/>
      <c r="J25" s="309">
        <f>J26</f>
        <v>570000</v>
      </c>
      <c r="K25" s="308">
        <f>K26</f>
        <v>570000</v>
      </c>
      <c r="L25" s="308"/>
      <c r="M25" s="308"/>
      <c r="N25" s="308"/>
      <c r="O25" s="308">
        <f>O26</f>
        <v>570000</v>
      </c>
      <c r="P25" s="346">
        <f>E25+J25</f>
        <v>950000</v>
      </c>
    </row>
    <row r="26" spans="1:16" ht="25.5" x14ac:dyDescent="0.2">
      <c r="A26" s="381" t="s">
        <v>225</v>
      </c>
      <c r="B26" s="382"/>
      <c r="C26" s="383"/>
      <c r="D26" s="384" t="s">
        <v>106</v>
      </c>
      <c r="E26" s="302">
        <f>E27+E28</f>
        <v>380000</v>
      </c>
      <c r="F26" s="302">
        <f>F27+F28</f>
        <v>380000</v>
      </c>
      <c r="G26" s="302"/>
      <c r="H26" s="302"/>
      <c r="I26" s="302"/>
      <c r="J26" s="302">
        <f>J28+J27</f>
        <v>570000</v>
      </c>
      <c r="K26" s="302">
        <f>K28+K27</f>
        <v>570000</v>
      </c>
      <c r="L26" s="302"/>
      <c r="M26" s="302"/>
      <c r="N26" s="302"/>
      <c r="O26" s="302">
        <f>O28+O27</f>
        <v>570000</v>
      </c>
      <c r="P26" s="315">
        <f>E26+J26</f>
        <v>950000</v>
      </c>
    </row>
    <row r="27" spans="1:16" ht="25.5" x14ac:dyDescent="0.2">
      <c r="A27" s="96" t="s">
        <v>107</v>
      </c>
      <c r="B27" s="96" t="s">
        <v>69</v>
      </c>
      <c r="C27" s="128" t="s">
        <v>34</v>
      </c>
      <c r="D27" s="98" t="s">
        <v>70</v>
      </c>
      <c r="E27" s="306"/>
      <c r="F27" s="307"/>
      <c r="G27" s="308"/>
      <c r="H27" s="307"/>
      <c r="I27" s="308"/>
      <c r="J27" s="306">
        <v>950000</v>
      </c>
      <c r="K27" s="307">
        <v>950000</v>
      </c>
      <c r="L27" s="307"/>
      <c r="M27" s="307"/>
      <c r="N27" s="307"/>
      <c r="O27" s="307">
        <v>950000</v>
      </c>
      <c r="P27" s="310">
        <v>950000</v>
      </c>
    </row>
    <row r="28" spans="1:16" x14ac:dyDescent="0.2">
      <c r="A28" s="96" t="s">
        <v>108</v>
      </c>
      <c r="B28" s="96" t="s">
        <v>39</v>
      </c>
      <c r="C28" s="128" t="s">
        <v>40</v>
      </c>
      <c r="D28" s="98" t="s">
        <v>41</v>
      </c>
      <c r="E28" s="311">
        <v>380000</v>
      </c>
      <c r="F28" s="312">
        <v>380000</v>
      </c>
      <c r="G28" s="313"/>
      <c r="H28" s="307"/>
      <c r="I28" s="308"/>
      <c r="J28" s="306">
        <v>-380000</v>
      </c>
      <c r="K28" s="307">
        <v>-380000</v>
      </c>
      <c r="L28" s="307"/>
      <c r="M28" s="307"/>
      <c r="N28" s="307"/>
      <c r="O28" s="307">
        <v>-380000</v>
      </c>
      <c r="P28" s="311"/>
    </row>
    <row r="29" spans="1:16" ht="25.5" x14ac:dyDescent="0.2">
      <c r="A29" s="143" t="s">
        <v>226</v>
      </c>
      <c r="B29" s="72"/>
      <c r="C29" s="73"/>
      <c r="D29" s="146" t="s">
        <v>125</v>
      </c>
      <c r="E29" s="347">
        <f>E30</f>
        <v>2830000</v>
      </c>
      <c r="F29" s="136">
        <f>F30</f>
        <v>2830000</v>
      </c>
      <c r="G29" s="308"/>
      <c r="H29" s="307"/>
      <c r="I29" s="308"/>
      <c r="J29" s="306"/>
      <c r="K29" s="307"/>
      <c r="L29" s="308"/>
      <c r="M29" s="308"/>
      <c r="N29" s="308"/>
      <c r="O29" s="308"/>
      <c r="P29" s="346">
        <f>E29+J29</f>
        <v>2830000</v>
      </c>
    </row>
    <row r="30" spans="1:16" x14ac:dyDescent="0.2">
      <c r="A30" s="381">
        <v>1510000</v>
      </c>
      <c r="B30" s="385"/>
      <c r="C30" s="386"/>
      <c r="D30" s="384" t="s">
        <v>227</v>
      </c>
      <c r="E30" s="393">
        <f>E31+E32</f>
        <v>2830000</v>
      </c>
      <c r="F30" s="393">
        <f>F31+F32</f>
        <v>2830000</v>
      </c>
      <c r="G30" s="302"/>
      <c r="H30" s="302"/>
      <c r="I30" s="302"/>
      <c r="J30" s="302"/>
      <c r="K30" s="302"/>
      <c r="L30" s="302"/>
      <c r="M30" s="302"/>
      <c r="N30" s="302"/>
      <c r="O30" s="302"/>
      <c r="P30" s="315">
        <v>2830000</v>
      </c>
    </row>
    <row r="31" spans="1:16" ht="25.5" x14ac:dyDescent="0.2">
      <c r="A31" s="96">
        <v>1517461</v>
      </c>
      <c r="B31" s="96" t="s">
        <v>130</v>
      </c>
      <c r="C31" s="97" t="s">
        <v>131</v>
      </c>
      <c r="D31" s="98" t="s">
        <v>132</v>
      </c>
      <c r="E31" s="134">
        <v>2800000</v>
      </c>
      <c r="F31" s="135">
        <v>2800000</v>
      </c>
      <c r="G31" s="308"/>
      <c r="H31" s="307"/>
      <c r="I31" s="308"/>
      <c r="J31" s="306"/>
      <c r="K31" s="307"/>
      <c r="L31" s="308"/>
      <c r="M31" s="308"/>
      <c r="N31" s="308"/>
      <c r="O31" s="308"/>
      <c r="P31" s="310">
        <v>2800000</v>
      </c>
    </row>
    <row r="32" spans="1:16" x14ac:dyDescent="0.2">
      <c r="A32" s="173">
        <v>1517693</v>
      </c>
      <c r="B32" s="5">
        <v>7693</v>
      </c>
      <c r="C32" s="6" t="s">
        <v>56</v>
      </c>
      <c r="D32" s="48" t="s">
        <v>205</v>
      </c>
      <c r="E32" s="134">
        <v>30000</v>
      </c>
      <c r="F32" s="135">
        <v>30000</v>
      </c>
      <c r="G32" s="308"/>
      <c r="H32" s="307"/>
      <c r="I32" s="308"/>
      <c r="J32" s="306"/>
      <c r="K32" s="307"/>
      <c r="L32" s="308"/>
      <c r="M32" s="308"/>
      <c r="N32" s="308"/>
      <c r="O32" s="308"/>
      <c r="P32" s="310">
        <v>30000</v>
      </c>
    </row>
    <row r="33" spans="1:17" ht="29.25" customHeight="1" x14ac:dyDescent="0.2">
      <c r="A33" s="121" t="s">
        <v>136</v>
      </c>
      <c r="B33" s="389"/>
      <c r="C33" s="390"/>
      <c r="D33" s="124" t="s">
        <v>137</v>
      </c>
      <c r="E33" s="392">
        <f>E34</f>
        <v>1550000</v>
      </c>
      <c r="F33" s="391">
        <f>F34</f>
        <v>1550000</v>
      </c>
      <c r="G33" s="391"/>
      <c r="H33" s="391"/>
      <c r="I33" s="391"/>
      <c r="J33" s="392">
        <f>J34</f>
        <v>210000</v>
      </c>
      <c r="K33" s="391">
        <f>K34</f>
        <v>210000</v>
      </c>
      <c r="L33" s="391"/>
      <c r="M33" s="391"/>
      <c r="N33" s="391"/>
      <c r="O33" s="391">
        <f>O34</f>
        <v>210000</v>
      </c>
      <c r="P33" s="346">
        <f>E33+J33</f>
        <v>1760000</v>
      </c>
      <c r="Q33" s="316"/>
    </row>
    <row r="34" spans="1:17" ht="24" customHeight="1" x14ac:dyDescent="0.2">
      <c r="A34" s="378" t="s">
        <v>138</v>
      </c>
      <c r="B34" s="387"/>
      <c r="C34" s="388"/>
      <c r="D34" s="380" t="s">
        <v>139</v>
      </c>
      <c r="E34" s="314">
        <f>E35</f>
        <v>1550000</v>
      </c>
      <c r="F34" s="314">
        <f>F35</f>
        <v>1550000</v>
      </c>
      <c r="G34" s="314"/>
      <c r="H34" s="314"/>
      <c r="I34" s="314"/>
      <c r="J34" s="314">
        <f>J35</f>
        <v>210000</v>
      </c>
      <c r="K34" s="314">
        <f>K35</f>
        <v>210000</v>
      </c>
      <c r="L34" s="314"/>
      <c r="M34" s="314"/>
      <c r="N34" s="314"/>
      <c r="O34" s="314">
        <v>210000</v>
      </c>
      <c r="P34" s="315">
        <f>E34+J34</f>
        <v>1760000</v>
      </c>
      <c r="Q34" s="316"/>
    </row>
    <row r="35" spans="1:17" ht="22.5" customHeight="1" x14ac:dyDescent="0.2">
      <c r="A35" s="72">
        <v>3719770</v>
      </c>
      <c r="B35" s="72">
        <v>9770</v>
      </c>
      <c r="C35" s="73" t="s">
        <v>36</v>
      </c>
      <c r="D35" s="508" t="s">
        <v>377</v>
      </c>
      <c r="E35" s="317">
        <f>E38+E36</f>
        <v>1550000</v>
      </c>
      <c r="F35" s="318">
        <f>F36+F38</f>
        <v>1550000</v>
      </c>
      <c r="G35" s="318"/>
      <c r="H35" s="318"/>
      <c r="I35" s="319"/>
      <c r="J35" s="320">
        <v>210000</v>
      </c>
      <c r="K35" s="319">
        <v>210000</v>
      </c>
      <c r="L35" s="319"/>
      <c r="M35" s="319"/>
      <c r="N35" s="319"/>
      <c r="O35" s="319">
        <v>210000</v>
      </c>
      <c r="P35" s="320">
        <f>E35+J35</f>
        <v>1760000</v>
      </c>
      <c r="Q35" s="316"/>
    </row>
    <row r="36" spans="1:17" ht="36.75" customHeight="1" x14ac:dyDescent="0.2">
      <c r="A36" s="72"/>
      <c r="B36" s="72"/>
      <c r="C36" s="73"/>
      <c r="D36" s="350" t="s">
        <v>321</v>
      </c>
      <c r="E36" s="317">
        <f>F36</f>
        <v>1390000</v>
      </c>
      <c r="F36" s="318">
        <v>1390000</v>
      </c>
      <c r="G36" s="318"/>
      <c r="H36" s="318"/>
      <c r="I36" s="319"/>
      <c r="J36" s="320"/>
      <c r="K36" s="319"/>
      <c r="L36" s="319"/>
      <c r="M36" s="319"/>
      <c r="N36" s="319"/>
      <c r="O36" s="319"/>
      <c r="P36" s="320">
        <f>J36+E36</f>
        <v>1390000</v>
      </c>
      <c r="Q36" s="316"/>
    </row>
    <row r="37" spans="1:17" s="102" customFormat="1" ht="43.5" customHeight="1" x14ac:dyDescent="0.2">
      <c r="A37" s="72"/>
      <c r="B37" s="72"/>
      <c r="C37" s="73"/>
      <c r="D37" s="350" t="s">
        <v>314</v>
      </c>
      <c r="E37" s="127"/>
      <c r="F37" s="318"/>
      <c r="G37" s="75"/>
      <c r="H37" s="75"/>
      <c r="I37" s="75"/>
      <c r="J37" s="127">
        <v>210000</v>
      </c>
      <c r="K37" s="75">
        <v>210000</v>
      </c>
      <c r="L37" s="75"/>
      <c r="M37" s="75"/>
      <c r="N37" s="75"/>
      <c r="O37" s="75">
        <v>210000</v>
      </c>
      <c r="P37" s="127">
        <f t="shared" ref="P37" si="0">E37+J37</f>
        <v>210000</v>
      </c>
    </row>
    <row r="38" spans="1:17" ht="50.25" customHeight="1" x14ac:dyDescent="0.2">
      <c r="A38" s="72"/>
      <c r="B38" s="72"/>
      <c r="C38" s="73"/>
      <c r="D38" s="336" t="s">
        <v>275</v>
      </c>
      <c r="E38" s="317">
        <v>160000</v>
      </c>
      <c r="F38" s="318">
        <v>160000</v>
      </c>
      <c r="G38" s="318"/>
      <c r="H38" s="318"/>
      <c r="I38" s="319"/>
      <c r="J38" s="320"/>
      <c r="K38" s="319"/>
      <c r="L38" s="319"/>
      <c r="M38" s="319"/>
      <c r="N38" s="319"/>
      <c r="O38" s="319"/>
      <c r="P38" s="320">
        <v>160000</v>
      </c>
      <c r="Q38" s="316"/>
    </row>
    <row r="39" spans="1:17" x14ac:dyDescent="0.2">
      <c r="A39" s="321" t="s">
        <v>5</v>
      </c>
      <c r="B39" s="322" t="s">
        <v>5</v>
      </c>
      <c r="C39" s="323" t="s">
        <v>5</v>
      </c>
      <c r="D39" s="324" t="s">
        <v>145</v>
      </c>
      <c r="E39" s="296">
        <f>E13+E33+E25+E29+E18</f>
        <v>6685000</v>
      </c>
      <c r="F39" s="296">
        <f>F13+F33+F25+F29+F18</f>
        <v>6685000</v>
      </c>
      <c r="G39" s="296">
        <f>G13+G33+G25</f>
        <v>0</v>
      </c>
      <c r="H39" s="296"/>
      <c r="I39" s="296"/>
      <c r="J39" s="296">
        <f>J13+J18+J25+J33</f>
        <v>4930200</v>
      </c>
      <c r="K39" s="296">
        <f>K13+K25+K33+K18</f>
        <v>4930200</v>
      </c>
      <c r="L39" s="296"/>
      <c r="M39" s="296"/>
      <c r="N39" s="296"/>
      <c r="O39" s="296">
        <f>O18+O13+O25+O29+O33</f>
        <v>4930200</v>
      </c>
      <c r="P39" s="296">
        <f>E39+J39</f>
        <v>11615200</v>
      </c>
      <c r="Q39" s="325"/>
    </row>
    <row r="40" spans="1:17" x14ac:dyDescent="0.2">
      <c r="E40" s="326"/>
      <c r="F40" s="327"/>
      <c r="G40" s="328"/>
      <c r="H40" s="329"/>
      <c r="I40" s="327"/>
      <c r="J40" s="329"/>
      <c r="K40" s="329"/>
      <c r="L40" s="329"/>
      <c r="M40" s="327"/>
      <c r="N40" s="327"/>
      <c r="O40" s="329"/>
      <c r="P40" s="326"/>
    </row>
    <row r="41" spans="1:17" x14ac:dyDescent="0.2">
      <c r="E41" s="326"/>
      <c r="F41" s="327"/>
      <c r="G41" s="328"/>
      <c r="H41" s="329"/>
      <c r="I41" s="327"/>
      <c r="J41" s="329"/>
      <c r="K41" s="329"/>
      <c r="L41" s="329"/>
      <c r="M41" s="327"/>
      <c r="N41" s="327"/>
      <c r="O41" s="329"/>
      <c r="P41" s="326"/>
    </row>
    <row r="42" spans="1:17" x14ac:dyDescent="0.2">
      <c r="B42" s="330" t="s">
        <v>206</v>
      </c>
      <c r="E42" s="326"/>
      <c r="I42" s="7" t="s">
        <v>233</v>
      </c>
    </row>
    <row r="45" spans="1:17" x14ac:dyDescent="0.2">
      <c r="E45" s="331"/>
      <c r="J45" s="326"/>
    </row>
  </sheetData>
  <mergeCells count="25">
    <mergeCell ref="J8:O8"/>
    <mergeCell ref="P8:P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G10:G11"/>
    <mergeCell ref="H10:H11"/>
    <mergeCell ref="M10:M11"/>
    <mergeCell ref="N10:N11"/>
    <mergeCell ref="L2:P2"/>
    <mergeCell ref="A3:P3"/>
    <mergeCell ref="A4:P4"/>
    <mergeCell ref="A5:P5"/>
    <mergeCell ref="D6:N6"/>
    <mergeCell ref="A8:A11"/>
    <mergeCell ref="B8:B11"/>
    <mergeCell ref="C8:C11"/>
    <mergeCell ref="D8:D11"/>
    <mergeCell ref="E8:I8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Дод.1</vt:lpstr>
      <vt:lpstr>Дод.2</vt:lpstr>
      <vt:lpstr>Дод.3</vt:lpstr>
      <vt:lpstr>Дод.4</vt:lpstr>
      <vt:lpstr>Дод.5</vt:lpstr>
      <vt:lpstr>Порівняльна таблиця_Доходи</vt:lpstr>
      <vt:lpstr>Порівняльна таблиця_Видатки</vt:lpstr>
      <vt:lpstr>Дод.1!Область_печати</vt:lpstr>
      <vt:lpstr>Дод.3!Область_печати</vt:lpstr>
      <vt:lpstr>Дод.4!Область_печати</vt:lpstr>
      <vt:lpstr>Дод.5!Область_печати</vt:lpstr>
      <vt:lpstr>'Порівняльна таблиця_Видатки'!Область_печати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2023-06-09T06:15:49Z</cp:lastPrinted>
  <dcterms:created xsi:type="dcterms:W3CDTF">2020-12-23T06:51:23Z</dcterms:created>
  <dcterms:modified xsi:type="dcterms:W3CDTF">2023-06-09T06:16:01Z</dcterms:modified>
</cp:coreProperties>
</file>