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6295" windowHeight="8685" activeTab="4"/>
  </bookViews>
  <sheets>
    <sheet name="Дод.1" sheetId="33" r:id="rId1"/>
    <sheet name="Дод.2" sheetId="21" r:id="rId2"/>
    <sheet name="Дод.3" sheetId="27" r:id="rId3"/>
    <sheet name="Дод.4" sheetId="29" r:id="rId4"/>
    <sheet name="Дод.5" sheetId="26" r:id="rId5"/>
  </sheets>
  <definedNames>
    <definedName name="_xlnm.Print_Area" localSheetId="0">Дод.1!$A$1:$F$95</definedName>
    <definedName name="_xlnm.Print_Area" localSheetId="2">Дод.3!$A$1:$P$120</definedName>
    <definedName name="_xlnm.Print_Area" localSheetId="3">Дод.4!$A$1:$E$63</definedName>
    <definedName name="_xlnm.Print_Area" localSheetId="4">Дод.5!$A$1:$J$83</definedName>
  </definedNames>
  <calcPr calcId="145621"/>
</workbook>
</file>

<file path=xl/calcChain.xml><?xml version="1.0" encoding="utf-8"?>
<calcChain xmlns="http://schemas.openxmlformats.org/spreadsheetml/2006/main">
  <c r="P59" i="27" l="1"/>
  <c r="G36" i="26"/>
  <c r="P108" i="27" l="1"/>
  <c r="J104" i="27"/>
  <c r="E58" i="29"/>
  <c r="E57" i="29"/>
  <c r="E53" i="29"/>
  <c r="J17" i="27"/>
  <c r="P34" i="27"/>
  <c r="O108" i="27"/>
  <c r="K108" i="27"/>
  <c r="J108" i="27"/>
  <c r="P110" i="27"/>
  <c r="G89" i="27" l="1"/>
  <c r="J82" i="27"/>
  <c r="E82" i="27"/>
  <c r="P82" i="27" s="1"/>
  <c r="J78" i="27"/>
  <c r="E78" i="27"/>
  <c r="P78" i="27" s="1"/>
  <c r="C28" i="21" l="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O17" i="27" l="1"/>
  <c r="K17" i="27"/>
  <c r="L36" i="27" l="1"/>
  <c r="C77" i="33"/>
  <c r="E76" i="33"/>
  <c r="E75" i="33" s="1"/>
  <c r="C75" i="33" s="1"/>
  <c r="F76" i="33"/>
  <c r="F75" i="33"/>
  <c r="E78" i="33" l="1"/>
  <c r="E92" i="33" s="1"/>
  <c r="C76" i="33"/>
  <c r="J14" i="26" l="1"/>
  <c r="J15" i="26"/>
  <c r="D80" i="33" l="1"/>
  <c r="D14" i="33" l="1"/>
  <c r="D45" i="33"/>
  <c r="D36" i="33"/>
  <c r="D35" i="33" s="1"/>
  <c r="G73" i="26" l="1"/>
  <c r="G63" i="26"/>
  <c r="G44" i="26"/>
  <c r="E108" i="27" l="1"/>
  <c r="E59" i="27" l="1"/>
  <c r="E44" i="27"/>
  <c r="E47" i="27"/>
  <c r="E38" i="27"/>
  <c r="E18" i="29" l="1"/>
  <c r="E100" i="27"/>
  <c r="E90" i="27"/>
  <c r="E81" i="27"/>
  <c r="E53" i="27"/>
  <c r="P53" i="27" s="1"/>
  <c r="E18" i="27"/>
  <c r="I15" i="26" l="1"/>
  <c r="J90" i="27" l="1"/>
  <c r="C91" i="33" l="1"/>
  <c r="C90" i="33"/>
  <c r="C89" i="33"/>
  <c r="C88" i="33"/>
  <c r="C87" i="33"/>
  <c r="C84" i="33"/>
  <c r="C83" i="33"/>
  <c r="C82" i="33"/>
  <c r="C81" i="33"/>
  <c r="C80" i="33"/>
  <c r="D79" i="33"/>
  <c r="C79" i="33" s="1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D13" i="33"/>
  <c r="C13" i="33" s="1"/>
  <c r="C35" i="33" l="1"/>
  <c r="D12" i="33"/>
  <c r="D78" i="33" s="1"/>
  <c r="C12" i="33" l="1"/>
  <c r="D92" i="33" l="1"/>
  <c r="C92" i="33" s="1"/>
  <c r="C78" i="33"/>
  <c r="F36" i="27" l="1"/>
  <c r="P100" i="27"/>
  <c r="H62" i="26"/>
  <c r="H61" i="26" s="1"/>
  <c r="G62" i="26"/>
  <c r="G61" i="26" s="1"/>
  <c r="I85" i="27" l="1"/>
  <c r="E59" i="29" l="1"/>
  <c r="P83" i="27" l="1"/>
  <c r="P81" i="27"/>
  <c r="E80" i="27"/>
  <c r="E79" i="27" s="1"/>
  <c r="P79" i="27" s="1"/>
  <c r="F80" i="27"/>
  <c r="F79" i="27" s="1"/>
  <c r="G80" i="27"/>
  <c r="G79" i="27" s="1"/>
  <c r="P80" i="27" l="1"/>
  <c r="E20" i="27" l="1"/>
  <c r="P20" i="27"/>
  <c r="P21" i="27"/>
  <c r="P22" i="27"/>
  <c r="E23" i="27"/>
  <c r="P23" i="27" s="1"/>
  <c r="E24" i="27"/>
  <c r="J24" i="27"/>
  <c r="P25" i="27"/>
  <c r="P26" i="27"/>
  <c r="E27" i="27"/>
  <c r="P27" i="27" s="1"/>
  <c r="E28" i="27"/>
  <c r="E17" i="27" s="1"/>
  <c r="E29" i="27"/>
  <c r="J29" i="27"/>
  <c r="P29" i="27"/>
  <c r="P30" i="27"/>
  <c r="P31" i="27"/>
  <c r="P32" i="27"/>
  <c r="E33" i="27"/>
  <c r="P33" i="27" s="1"/>
  <c r="P24" i="27" l="1"/>
  <c r="P28" i="27"/>
  <c r="J50" i="26" l="1"/>
  <c r="I50" i="26"/>
  <c r="H50" i="26"/>
  <c r="G29" i="26"/>
  <c r="G30" i="26"/>
  <c r="G24" i="26" l="1"/>
  <c r="G28" i="26"/>
  <c r="G27" i="26"/>
  <c r="G26" i="26"/>
  <c r="E91" i="27" l="1"/>
  <c r="J91" i="27"/>
  <c r="P91" i="27" l="1"/>
  <c r="F17" i="27"/>
  <c r="E40" i="29" l="1"/>
  <c r="H15" i="26" l="1"/>
  <c r="O36" i="27" l="1"/>
  <c r="F85" i="27" l="1"/>
  <c r="H66" i="26" l="1"/>
  <c r="G42" i="26"/>
  <c r="G21" i="26"/>
  <c r="K114" i="27" l="1"/>
  <c r="J114" i="27"/>
  <c r="E114" i="27"/>
  <c r="K106" i="27"/>
  <c r="J106" i="27"/>
  <c r="E106" i="27"/>
  <c r="K102" i="27"/>
  <c r="E102" i="27"/>
  <c r="P102" i="27" s="1"/>
  <c r="K99" i="27"/>
  <c r="J99" i="27"/>
  <c r="E99" i="27"/>
  <c r="J96" i="27"/>
  <c r="E96" i="27"/>
  <c r="E93" i="27"/>
  <c r="J93" i="27"/>
  <c r="K89" i="27"/>
  <c r="J89" i="27"/>
  <c r="E89" i="27"/>
  <c r="E87" i="27"/>
  <c r="J75" i="27"/>
  <c r="E75" i="27"/>
  <c r="J72" i="27"/>
  <c r="E72" i="27"/>
  <c r="J68" i="27"/>
  <c r="E68" i="27"/>
  <c r="E66" i="27"/>
  <c r="J64" i="27"/>
  <c r="E64" i="27"/>
  <c r="J60" i="27"/>
  <c r="E60" i="27"/>
  <c r="E57" i="27"/>
  <c r="E56" i="27"/>
  <c r="J46" i="27"/>
  <c r="E46" i="27"/>
  <c r="J41" i="27"/>
  <c r="E41" i="27"/>
  <c r="J39" i="27"/>
  <c r="E39" i="27"/>
  <c r="J19" i="27"/>
  <c r="E19" i="27"/>
  <c r="P39" i="27" l="1"/>
  <c r="P96" i="27"/>
  <c r="P68" i="27"/>
  <c r="P75" i="27"/>
  <c r="P89" i="27"/>
  <c r="P106" i="27"/>
  <c r="P114" i="27"/>
  <c r="P87" i="27"/>
  <c r="P93" i="27"/>
  <c r="P99" i="27"/>
  <c r="P57" i="27"/>
  <c r="P60" i="27"/>
  <c r="P19" i="27"/>
  <c r="P41" i="27"/>
  <c r="P64" i="27"/>
  <c r="P72" i="27"/>
  <c r="P46" i="27"/>
  <c r="P66" i="27"/>
  <c r="P52" i="27" l="1"/>
  <c r="K36" i="27" l="1"/>
  <c r="E45" i="29" l="1"/>
  <c r="F104" i="27"/>
  <c r="P51" i="27" l="1"/>
  <c r="G19" i="26" l="1"/>
  <c r="G41" i="26" l="1"/>
  <c r="G36" i="27"/>
  <c r="P50" i="27" l="1"/>
  <c r="E23" i="29" l="1"/>
  <c r="E21" i="29"/>
  <c r="E16" i="29"/>
  <c r="E14" i="29"/>
  <c r="E33" i="29" l="1"/>
  <c r="E32" i="29"/>
  <c r="H14" i="26"/>
  <c r="E71" i="27" l="1"/>
  <c r="E58" i="27" l="1"/>
  <c r="J65" i="27"/>
  <c r="E63" i="27" l="1"/>
  <c r="E45" i="27" l="1"/>
  <c r="E40" i="27"/>
  <c r="E37" i="27"/>
  <c r="E36" i="27" l="1"/>
  <c r="E105" i="27"/>
  <c r="E104" i="27" s="1"/>
  <c r="I77" i="26" l="1"/>
  <c r="P112" i="27" l="1"/>
  <c r="P74" i="27" l="1"/>
  <c r="P111" i="27" l="1"/>
  <c r="E103" i="27"/>
  <c r="P107" i="27"/>
  <c r="P105" i="27"/>
  <c r="O104" i="27"/>
  <c r="O103" i="27" s="1"/>
  <c r="N104" i="27"/>
  <c r="M104" i="27"/>
  <c r="L104" i="27"/>
  <c r="K104" i="27"/>
  <c r="K103" i="27" s="1"/>
  <c r="J103" i="27"/>
  <c r="I104" i="27"/>
  <c r="I103" i="27" s="1"/>
  <c r="H104" i="27"/>
  <c r="H103" i="27" s="1"/>
  <c r="G104" i="27"/>
  <c r="G103" i="27" s="1"/>
  <c r="F103" i="27"/>
  <c r="J101" i="27"/>
  <c r="P101" i="27" s="1"/>
  <c r="O98" i="27"/>
  <c r="O85" i="27" s="1"/>
  <c r="O84" i="27" s="1"/>
  <c r="J98" i="27"/>
  <c r="P98" i="27" s="1"/>
  <c r="P95" i="27"/>
  <c r="E94" i="27"/>
  <c r="P94" i="27" s="1"/>
  <c r="P92" i="27"/>
  <c r="J88" i="27"/>
  <c r="E88" i="27"/>
  <c r="E86" i="27"/>
  <c r="N85" i="27"/>
  <c r="M85" i="27"/>
  <c r="L85" i="27"/>
  <c r="K85" i="27"/>
  <c r="K84" i="27" s="1"/>
  <c r="I84" i="27"/>
  <c r="I116" i="27" s="1"/>
  <c r="H85" i="27"/>
  <c r="H84" i="27" s="1"/>
  <c r="G85" i="27"/>
  <c r="G84" i="27" s="1"/>
  <c r="F84" i="27"/>
  <c r="E77" i="27"/>
  <c r="P77" i="27" s="1"/>
  <c r="E76" i="27"/>
  <c r="P76" i="27" s="1"/>
  <c r="E73" i="27"/>
  <c r="P73" i="27" s="1"/>
  <c r="J71" i="27"/>
  <c r="E70" i="27"/>
  <c r="P70" i="27" s="1"/>
  <c r="E69" i="27"/>
  <c r="P69" i="27" s="1"/>
  <c r="E67" i="27"/>
  <c r="P67" i="27" s="1"/>
  <c r="E65" i="27"/>
  <c r="P63" i="27"/>
  <c r="O62" i="27"/>
  <c r="O61" i="27" s="1"/>
  <c r="N62" i="27"/>
  <c r="M62" i="27"/>
  <c r="L62" i="27"/>
  <c r="K62" i="27"/>
  <c r="K61" i="27" s="1"/>
  <c r="I62" i="27"/>
  <c r="H62" i="27"/>
  <c r="H61" i="27" s="1"/>
  <c r="G62" i="27"/>
  <c r="G61" i="27" s="1"/>
  <c r="F62" i="27"/>
  <c r="P58" i="27"/>
  <c r="P55" i="27"/>
  <c r="P49" i="27"/>
  <c r="P48" i="27"/>
  <c r="P47" i="27"/>
  <c r="P45" i="27"/>
  <c r="P44" i="27"/>
  <c r="P43" i="27"/>
  <c r="J40" i="27"/>
  <c r="J36" i="27" s="1"/>
  <c r="P38" i="27"/>
  <c r="P37" i="27"/>
  <c r="O35" i="27"/>
  <c r="L35" i="27"/>
  <c r="K35" i="27"/>
  <c r="H36" i="27"/>
  <c r="H35" i="27" s="1"/>
  <c r="G35" i="27"/>
  <c r="F35" i="27"/>
  <c r="E35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8" i="26"/>
  <c r="I76" i="26"/>
  <c r="G75" i="26"/>
  <c r="G74" i="26"/>
  <c r="G72" i="26"/>
  <c r="G71" i="26"/>
  <c r="G70" i="26"/>
  <c r="G69" i="26"/>
  <c r="G68" i="26"/>
  <c r="G67" i="26"/>
  <c r="J66" i="26"/>
  <c r="J65" i="26" s="1"/>
  <c r="I66" i="26"/>
  <c r="I65" i="26" s="1"/>
  <c r="H65" i="26"/>
  <c r="G60" i="26"/>
  <c r="G59" i="26"/>
  <c r="G58" i="26"/>
  <c r="G57" i="26"/>
  <c r="G56" i="26"/>
  <c r="G55" i="26"/>
  <c r="G54" i="26"/>
  <c r="G53" i="26"/>
  <c r="G52" i="26"/>
  <c r="G51" i="26"/>
  <c r="I49" i="26"/>
  <c r="J49" i="26"/>
  <c r="G48" i="26"/>
  <c r="G47" i="26"/>
  <c r="G46" i="26"/>
  <c r="G40" i="26"/>
  <c r="G39" i="26"/>
  <c r="G38" i="26"/>
  <c r="G37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I14" i="26"/>
  <c r="P65" i="27" l="1"/>
  <c r="E62" i="27"/>
  <c r="G116" i="27"/>
  <c r="F61" i="27"/>
  <c r="F116" i="27"/>
  <c r="P71" i="27"/>
  <c r="J62" i="27"/>
  <c r="J61" i="27" s="1"/>
  <c r="K116" i="27"/>
  <c r="J85" i="27"/>
  <c r="J31" i="26"/>
  <c r="J80" i="26" s="1"/>
  <c r="I80" i="26"/>
  <c r="H116" i="27"/>
  <c r="L84" i="27"/>
  <c r="L116" i="27"/>
  <c r="E85" i="27"/>
  <c r="E16" i="27"/>
  <c r="P40" i="27"/>
  <c r="J35" i="27"/>
  <c r="P35" i="27" s="1"/>
  <c r="P86" i="27"/>
  <c r="F16" i="27"/>
  <c r="G50" i="26"/>
  <c r="G49" i="26" s="1"/>
  <c r="G32" i="26"/>
  <c r="G31" i="26" s="1"/>
  <c r="H31" i="26"/>
  <c r="P103" i="27"/>
  <c r="G15" i="26"/>
  <c r="P88" i="27"/>
  <c r="P90" i="27"/>
  <c r="H49" i="26"/>
  <c r="O116" i="27"/>
  <c r="G66" i="26"/>
  <c r="G65" i="26" s="1"/>
  <c r="P104" i="27"/>
  <c r="G14" i="26"/>
  <c r="E61" i="27" l="1"/>
  <c r="E116" i="27"/>
  <c r="J116" i="27"/>
  <c r="J84" i="27"/>
  <c r="E84" i="27"/>
  <c r="P61" i="27"/>
  <c r="P62" i="27"/>
  <c r="P17" i="27"/>
  <c r="P85" i="27"/>
  <c r="P16" i="27"/>
  <c r="P36" i="27"/>
  <c r="P84" i="27" l="1"/>
  <c r="P116" i="27"/>
  <c r="H77" i="26"/>
  <c r="H80" i="26" s="1"/>
  <c r="G79" i="26"/>
  <c r="G77" i="26" s="1"/>
  <c r="G76" i="26" l="1"/>
  <c r="G80" i="26"/>
  <c r="H76" i="26"/>
</calcChain>
</file>

<file path=xl/sharedStrings.xml><?xml version="1.0" encoding="utf-8"?>
<sst xmlns="http://schemas.openxmlformats.org/spreadsheetml/2006/main" count="787" uniqueCount="384">
  <si>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</si>
  <si>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</si>
  <si>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</si>
  <si>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</si>
  <si>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</si>
  <si>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</si>
  <si>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</si>
  <si>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</si>
  <si>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</si>
  <si>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</si>
  <si>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</si>
  <si>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</si>
  <si>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</si>
  <si>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</si>
  <si>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</si>
  <si>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</si>
  <si>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</si>
  <si>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</si>
  <si>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</si>
  <si>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</si>
  <si>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</si>
  <si>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</si>
  <si>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</si>
  <si>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</si>
  <si>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</si>
  <si>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</si>
  <si>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</si>
  <si>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</si>
  <si>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</si>
  <si>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</si>
  <si>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</si>
  <si>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</si>
  <si>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</si>
  <si>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</si>
  <si>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</si>
  <si>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</si>
  <si>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</si>
  <si>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</si>
  <si>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</si>
  <si>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</si>
  <si>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</si>
  <si>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</si>
  <si>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</si>
  <si>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</si>
  <si>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</si>
  <si>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</si>
  <si>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</si>
  <si>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</si>
  <si>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</si>
  <si>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</si>
  <si>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</si>
  <si>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</si>
  <si>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</si>
  <si>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</si>
  <si>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</si>
  <si>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</si>
  <si>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</si>
  <si>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</si>
  <si>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</si>
  <si>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</si>
  <si>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</si>
  <si>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</si>
  <si>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</si>
  <si>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</si>
  <si>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</si>
  <si>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</si>
  <si>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</si>
  <si>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</si>
  <si>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</si>
  <si>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</si>
  <si>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</si>
  <si>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</si>
  <si>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</si>
  <si>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</si>
  <si>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</si>
  <si>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</si>
  <si>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</si>
  <si>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</si>
  <si>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</si>
  <si>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</si>
  <si>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</si>
  <si>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</si>
  <si>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</si>
  <si>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</si>
  <si>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</si>
  <si>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</si>
  <si>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</si>
  <si>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</si>
  <si>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</si>
  <si>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</si>
  <si>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</si>
  <si>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</si>
  <si>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</si>
  <si>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</si>
  <si>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</si>
  <si>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</si>
  <si>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</si>
  <si>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</si>
  <si>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</si>
  <si>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</si>
  <si>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</si>
  <si>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</si>
  <si>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</si>
  <si>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</si>
  <si>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</si>
  <si>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</si>
  <si>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</si>
  <si>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</si>
  <si>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</si>
  <si>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</si>
  <si>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</si>
  <si>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</si>
  <si>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</si>
  <si>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</si>
  <si>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</si>
  <si>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</si>
  <si>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</si>
  <si>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</si>
  <si>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</si>
  <si>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</si>
  <si>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</si>
  <si>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</si>
  <si>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</si>
  <si>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</si>
  <si>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</si>
  <si>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</si>
  <si>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</si>
  <si>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</si>
  <si>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</si>
  <si>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</si>
  <si>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</si>
  <si>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</si>
  <si>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</si>
  <si>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</si>
  <si>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</si>
  <si>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</si>
  <si>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</si>
  <si>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</si>
  <si>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</si>
  <si>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</si>
  <si>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</si>
  <si>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</si>
  <si>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</si>
  <si>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</si>
  <si>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</si>
  <si>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</si>
  <si>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</si>
  <si>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</si>
  <si>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</si>
  <si>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</si>
  <si>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</si>
  <si>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</si>
  <si>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</si>
  <si>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</si>
  <si>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</si>
  <si>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</si>
  <si>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</si>
  <si>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</si>
  <si>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</si>
  <si>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</si>
  <si>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</si>
  <si>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</si>
  <si>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</si>
  <si>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</si>
  <si>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</si>
  <si>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</si>
  <si>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</si>
  <si>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</si>
  <si>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</si>
  <si>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</si>
  <si>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</si>
  <si>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</si>
  <si>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</si>
  <si>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</si>
  <si>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</si>
  <si>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</si>
  <si>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</si>
  <si>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</si>
  <si>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</si>
  <si>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</si>
  <si>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</si>
  <si>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</si>
  <si>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</si>
  <si>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</si>
  <si>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</si>
  <si>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</si>
  <si>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</si>
  <si>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</si>
  <si>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</si>
  <si>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</si>
  <si>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</si>
  <si>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</si>
  <si>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</si>
  <si>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</si>
  <si>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</si>
  <si>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</si>
  <si>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</si>
  <si>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</si>
  <si>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</si>
  <si>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</si>
  <si>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</si>
  <si>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</si>
  <si>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</si>
  <si>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</si>
  <si>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</si>
  <si>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</si>
  <si>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</si>
  <si>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</si>
  <si>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</si>
  <si>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</si>
  <si>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</si>
  <si>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</si>
  <si>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</si>
  <si>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</si>
  <si>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</si>
  <si>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</si>
  <si>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</si>
  <si>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</si>
  <si>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</si>
  <si>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</si>
  <si>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</si>
  <si>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</si>
  <si>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</si>
  <si>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</si>
  <si>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</si>
  <si>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</si>
  <si>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</si>
  <si>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</si>
  <si>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</si>
  <si>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</si>
  <si>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</si>
  <si>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</si>
  <si>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</si>
  <si>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</si>
  <si>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</si>
  <si>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</si>
  <si>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</si>
  <si>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</si>
  <si>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</si>
  <si>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</si>
  <si>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</si>
  <si>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</si>
  <si>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</si>
  <si>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</si>
  <si>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</si>
  <si>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</si>
  <si>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</si>
  <si>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</si>
  <si>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</si>
  <si>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</si>
  <si>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</si>
  <si>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</si>
  <si>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</si>
  <si>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</si>
  <si>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</si>
  <si>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</si>
  <si>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</si>
  <si>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</si>
  <si>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</si>
  <si>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</si>
  <si>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</si>
  <si>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</si>
  <si>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</si>
  <si>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</si>
  <si>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</si>
  <si>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</si>
  <si>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</si>
  <si>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</si>
  <si>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</si>
  <si>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</si>
  <si>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</si>
  <si>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</si>
  <si>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</si>
  <si>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</si>
  <si>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</si>
  <si>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</si>
  <si>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</si>
  <si>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</si>
  <si>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</si>
  <si>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</si>
  <si>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</si>
  <si>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</si>
  <si>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</si>
  <si>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</si>
  <si>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</si>
  <si>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</si>
  <si>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</si>
  <si>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0910160</t>
  </si>
  <si>
    <t>Служба у справах дітей Смолінської селищної ради</t>
  </si>
  <si>
    <t>0900000</t>
  </si>
  <si>
    <t>0910000</t>
  </si>
  <si>
    <t>0913112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</si>
  <si>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</si>
  <si>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</si>
  <si>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заходів,  за рахунок освітньої субвенції з державного бюджету місцевим бюджетам (за спеціальним фондом державного бюджету)</t>
  </si>
  <si>
    <t>0611272</t>
  </si>
  <si>
    <t xml:space="preserve">                                                                                                                      Обласний бюджет</t>
  </si>
  <si>
    <t xml:space="preserve">                                                       Обласний бюджет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</si>
  <si>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</si>
  <si>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</si>
  <si>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</si>
  <si>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</si>
  <si>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</si>
  <si>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</si>
  <si>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</si>
  <si>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</si>
  <si>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</si>
  <si>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</si>
  <si>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</si>
  <si>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</si>
  <si>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</si>
  <si>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</si>
  <si>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</si>
  <si>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</si>
  <si>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</si>
  <si>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</si>
  <si>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</si>
  <si>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</si>
  <si>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</si>
  <si>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</si>
  <si>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</si>
  <si>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</si>
  <si>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</si>
  <si>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</si>
  <si>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</si>
  <si>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</si>
  <si>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</si>
  <si>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</si>
  <si>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</si>
  <si>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</si>
  <si>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</si>
  <si>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</si>
  <si>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</si>
  <si>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</si>
  <si>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</si>
  <si>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</si>
  <si>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</si>
  <si>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</si>
  <si>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</si>
  <si>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</si>
  <si>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</si>
  <si>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</si>
  <si>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</si>
  <si>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</si>
  <si>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</si>
  <si>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</si>
  <si>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</si>
  <si>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</si>
  <si>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</si>
  <si>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</si>
  <si>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</si>
  <si>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</si>
  <si>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</si>
  <si>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</si>
  <si>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</si>
  <si>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</si>
  <si>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</si>
  <si>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</si>
  <si>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</si>
  <si>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</si>
  <si>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</si>
  <si>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</si>
  <si>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</si>
  <si>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</si>
  <si>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</si>
  <si>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</si>
  <si>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</si>
  <si>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</si>
  <si>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</si>
  <si>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</si>
  <si>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</si>
  <si>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Разом доходів</t>
  </si>
  <si>
    <t>Субвенція до бюджету Маловисківської міської територіальної громади ( для КНП "Маловисківська ЦРЛ"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 , на встановлення кондиціонерів 60,0 тис.грн.))</t>
  </si>
  <si>
    <t xml:space="preserve">до рішення сесії Смолінської селищної ради від 15.12.2023 року № </t>
  </si>
  <si>
    <t xml:space="preserve">до рішення сесії Смолінської селищної ради  від 15.12.2023 року № </t>
  </si>
  <si>
    <t xml:space="preserve">       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</si>
  <si>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</si>
  <si>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</si>
  <si>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</si>
  <si>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до рішення сесії Смолінської селищної ради від 15.12.2023 року № 524</t>
  </si>
  <si>
    <t>до рішення Смолінської селищної ради від 15.12.2023 року № 524</t>
  </si>
  <si>
    <t>до рішення  сесії Смолінської селищної ради  від 15.12.2023 № 524</t>
  </si>
  <si>
    <t>субвенція до обласного бюджету на придбання спеціальної комунальної техніки з метою виконання заходів правового режиму воєнного стану     500,0 тис.грн</t>
  </si>
  <si>
    <t>субвенція до обласного бюджету на придбання спеціальної комунальної техніки з метою виконання заходів правового режиму воєнного стану - 500,00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</si>
</sst>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6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3">
    <xf numFmtId="0" fontId="0" fillId="0" borderId="0"/>
    <xf numFmtId="0" fontId="38" fillId="0" borderId="0"/>
    <xf numFmtId="0" fontId="36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3" fillId="0" borderId="0"/>
    <xf numFmtId="0" fontId="42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3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5" fillId="0" borderId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8" fillId="0" borderId="0"/>
  </cellStyleXfs>
  <cellXfs count="485">
    <xf numFmtId="0" fontId="0" fillId="0" borderId="0" xfId="0"/>
    <xf numFmtId="0" fontId="38" fillId="0" borderId="0" xfId="0" applyFont="1"/>
    <xf numFmtId="0" fontId="38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8" fillId="0" borderId="2" xfId="0" quotePrefix="1" applyFont="1" applyBorder="1" applyAlignment="1">
      <alignment horizontal="center" vertical="center" wrapText="1"/>
    </xf>
    <xf numFmtId="4" fontId="38" fillId="0" borderId="2" xfId="0" quotePrefix="1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8" fillId="0" borderId="0" xfId="0" applyFont="1" applyAlignment="1"/>
    <xf numFmtId="0" fontId="38" fillId="0" borderId="0" xfId="0" applyFont="1" applyAlignment="1">
      <alignment horizontal="center"/>
    </xf>
    <xf numFmtId="0" fontId="51" fillId="0" borderId="0" xfId="0" applyFont="1"/>
    <xf numFmtId="0" fontId="39" fillId="0" borderId="0" xfId="0" applyFont="1"/>
    <xf numFmtId="0" fontId="38" fillId="0" borderId="0" xfId="0" applyFont="1" applyAlignment="1">
      <alignment horizontal="right"/>
    </xf>
    <xf numFmtId="0" fontId="38" fillId="0" borderId="2" xfId="0" applyFont="1" applyBorder="1"/>
    <xf numFmtId="0" fontId="38" fillId="2" borderId="2" xfId="0" applyFont="1" applyFill="1" applyBorder="1"/>
    <xf numFmtId="4" fontId="39" fillId="2" borderId="2" xfId="0" applyNumberFormat="1" applyFont="1" applyFill="1" applyBorder="1" applyAlignment="1">
      <alignment horizontal="right" vertical="center" wrapText="1"/>
    </xf>
    <xf numFmtId="0" fontId="38" fillId="0" borderId="2" xfId="0" quotePrefix="1" applyFont="1" applyFill="1" applyBorder="1" applyAlignment="1">
      <alignment horizontal="center" vertical="center"/>
    </xf>
    <xf numFmtId="4" fontId="38" fillId="0" borderId="2" xfId="0" quotePrefix="1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4" fontId="38" fillId="0" borderId="2" xfId="0" applyNumberFormat="1" applyFont="1" applyBorder="1" applyAlignment="1">
      <alignment horizontal="right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8" fillId="0" borderId="2" xfId="103" quotePrefix="1" applyFont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39" fillId="0" borderId="0" xfId="0" applyFont="1" applyFill="1" applyBorder="1" applyAlignment="1">
      <alignment vertical="center" wrapText="1"/>
    </xf>
    <xf numFmtId="2" fontId="0" fillId="0" borderId="0" xfId="0" applyNumberFormat="1"/>
    <xf numFmtId="4" fontId="40" fillId="3" borderId="2" xfId="0" applyNumberFormat="1" applyFont="1" applyFill="1" applyBorder="1" applyAlignment="1">
      <alignment vertical="center" wrapText="1"/>
    </xf>
    <xf numFmtId="1" fontId="38" fillId="0" borderId="2" xfId="0" quotePrefix="1" applyNumberFormat="1" applyFont="1" applyBorder="1" applyAlignment="1">
      <alignment horizontal="center" vertical="center" wrapText="1"/>
    </xf>
    <xf numFmtId="4" fontId="49" fillId="2" borderId="2" xfId="0" applyNumberFormat="1" applyFont="1" applyFill="1" applyBorder="1" applyAlignment="1">
      <alignment horizontal="right" vertical="center" wrapText="1"/>
    </xf>
    <xf numFmtId="0" fontId="50" fillId="0" borderId="2" xfId="0" applyFont="1" applyBorder="1" applyAlignment="1">
      <alignment vertical="center" wrapText="1"/>
    </xf>
    <xf numFmtId="4" fontId="50" fillId="2" borderId="2" xfId="0" applyNumberFormat="1" applyFont="1" applyFill="1" applyBorder="1" applyAlignment="1">
      <alignment horizontal="right" vertical="center" wrapText="1"/>
    </xf>
    <xf numFmtId="4" fontId="50" fillId="0" borderId="2" xfId="0" applyNumberFormat="1" applyFont="1" applyFill="1" applyBorder="1" applyAlignment="1">
      <alignment horizontal="right" vertical="center"/>
    </xf>
    <xf numFmtId="4" fontId="50" fillId="0" borderId="2" xfId="0" applyNumberFormat="1" applyFont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0" fontId="50" fillId="0" borderId="2" xfId="0" applyFont="1" applyFill="1" applyBorder="1" applyAlignment="1">
      <alignment vertical="center" wrapText="1"/>
    </xf>
    <xf numFmtId="0" fontId="50" fillId="0" borderId="2" xfId="0" applyFont="1" applyFill="1" applyBorder="1" applyAlignment="1">
      <alignment horizontal="left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/>
    </xf>
    <xf numFmtId="0" fontId="39" fillId="2" borderId="2" xfId="0" applyFont="1" applyFill="1" applyBorder="1"/>
    <xf numFmtId="4" fontId="39" fillId="2" borderId="2" xfId="0" applyNumberFormat="1" applyFont="1" applyFill="1" applyBorder="1" applyAlignment="1">
      <alignment horizontal="right"/>
    </xf>
    <xf numFmtId="4" fontId="38" fillId="0" borderId="0" xfId="0" applyNumberFormat="1" applyFont="1"/>
    <xf numFmtId="4" fontId="39" fillId="4" borderId="2" xfId="0" applyNumberFormat="1" applyFont="1" applyFill="1" applyBorder="1" applyAlignment="1">
      <alignment horizontal="right" vertical="center" wrapText="1"/>
    </xf>
    <xf numFmtId="0" fontId="50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quotePrefix="1" applyFont="1" applyBorder="1" applyAlignment="1">
      <alignment vertical="center" wrapText="1"/>
    </xf>
    <xf numFmtId="0" fontId="53" fillId="0" borderId="6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0" fillId="0" borderId="0" xfId="143"/>
    <xf numFmtId="0" fontId="20" fillId="0" borderId="0" xfId="143" applyFont="1" applyAlignment="1">
      <alignment horizontal="left" wrapText="1"/>
    </xf>
    <xf numFmtId="0" fontId="20" fillId="0" borderId="0" xfId="143" applyAlignment="1">
      <alignment horizontal="left" wrapText="1"/>
    </xf>
    <xf numFmtId="0" fontId="39" fillId="0" borderId="2" xfId="0" applyFont="1" applyFill="1" applyBorder="1" applyAlignment="1">
      <alignment vertical="center"/>
    </xf>
    <xf numFmtId="0" fontId="39" fillId="0" borderId="2" xfId="0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0" fontId="39" fillId="0" borderId="2" xfId="0" quotePrefix="1" applyFont="1" applyFill="1" applyBorder="1" applyAlignment="1">
      <alignment vertical="center"/>
    </xf>
    <xf numFmtId="0" fontId="39" fillId="0" borderId="2" xfId="0" quotePrefix="1" applyFont="1" applyFill="1" applyBorder="1" applyAlignment="1">
      <alignment vertical="center" wrapText="1"/>
    </xf>
    <xf numFmtId="0" fontId="20" fillId="0" borderId="2" xfId="144" quotePrefix="1" applyFont="1" applyBorder="1" applyAlignment="1">
      <alignment horizontal="center" vertical="center" wrapText="1"/>
    </xf>
    <xf numFmtId="4" fontId="48" fillId="0" borderId="2" xfId="144" quotePrefix="1" applyNumberFormat="1" applyFont="1" applyBorder="1" applyAlignment="1">
      <alignment horizontal="center" vertical="center" wrapText="1"/>
    </xf>
    <xf numFmtId="4" fontId="48" fillId="0" borderId="2" xfId="144" quotePrefix="1" applyNumberFormat="1" applyFont="1" applyBorder="1" applyAlignment="1">
      <alignment vertical="center" wrapText="1"/>
    </xf>
    <xf numFmtId="4" fontId="48" fillId="0" borderId="2" xfId="144" applyNumberFormat="1" applyFont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right" vertical="center"/>
    </xf>
    <xf numFmtId="4" fontId="20" fillId="0" borderId="2" xfId="143" quotePrefix="1" applyNumberFormat="1" applyFont="1" applyBorder="1" applyAlignment="1">
      <alignment vertical="center" wrapText="1"/>
    </xf>
    <xf numFmtId="0" fontId="20" fillId="0" borderId="2" xfId="145" quotePrefix="1" applyBorder="1" applyAlignment="1">
      <alignment horizontal="center" vertical="center" wrapText="1"/>
    </xf>
    <xf numFmtId="4" fontId="20" fillId="0" borderId="2" xfId="145" quotePrefix="1" applyNumberFormat="1" applyBorder="1" applyAlignment="1">
      <alignment horizontal="center" vertical="center" wrapText="1"/>
    </xf>
    <xf numFmtId="4" fontId="20" fillId="0" borderId="2" xfId="145" quotePrefix="1" applyNumberFormat="1" applyBorder="1" applyAlignment="1">
      <alignment vertical="center" wrapText="1"/>
    </xf>
    <xf numFmtId="4" fontId="20" fillId="0" borderId="2" xfId="145" applyNumberFormat="1" applyBorder="1" applyAlignment="1">
      <alignment vertical="center" wrapText="1"/>
    </xf>
    <xf numFmtId="0" fontId="49" fillId="0" borderId="2" xfId="143" quotePrefix="1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2" xfId="0" quotePrefix="1" applyFont="1" applyFill="1" applyBorder="1" applyAlignment="1">
      <alignment horizontal="center" vertical="center" wrapText="1"/>
    </xf>
    <xf numFmtId="4" fontId="49" fillId="0" borderId="2" xfId="143" quotePrefix="1" applyNumberFormat="1" applyFont="1" applyFill="1" applyBorder="1" applyAlignment="1">
      <alignment vertical="center" wrapText="1"/>
    </xf>
    <xf numFmtId="0" fontId="49" fillId="0" borderId="2" xfId="0" applyFont="1" applyFill="1" applyBorder="1" applyAlignment="1">
      <alignment vertical="center" wrapText="1"/>
    </xf>
    <xf numFmtId="4" fontId="49" fillId="0" borderId="2" xfId="0" applyNumberFormat="1" applyFont="1" applyFill="1" applyBorder="1" applyAlignment="1">
      <alignment horizontal="right" vertical="center" wrapText="1"/>
    </xf>
    <xf numFmtId="4" fontId="49" fillId="0" borderId="2" xfId="143" applyNumberFormat="1" applyFont="1" applyFill="1" applyBorder="1" applyAlignment="1">
      <alignment vertical="center" wrapText="1"/>
    </xf>
    <xf numFmtId="4" fontId="49" fillId="0" borderId="2" xfId="0" applyNumberFormat="1" applyFont="1" applyFill="1" applyBorder="1" applyAlignment="1">
      <alignment horizontal="right" vertical="center"/>
    </xf>
    <xf numFmtId="0" fontId="50" fillId="0" borderId="2" xfId="143" quotePrefix="1" applyFont="1" applyBorder="1" applyAlignment="1">
      <alignment horizontal="center" vertical="center" wrapText="1"/>
    </xf>
    <xf numFmtId="4" fontId="50" fillId="0" borderId="2" xfId="143" quotePrefix="1" applyNumberFormat="1" applyFont="1" applyBorder="1" applyAlignment="1">
      <alignment horizontal="center" vertical="center" wrapText="1"/>
    </xf>
    <xf numFmtId="4" fontId="50" fillId="0" borderId="2" xfId="143" quotePrefix="1" applyNumberFormat="1" applyFont="1" applyBorder="1" applyAlignment="1">
      <alignment vertical="center" wrapText="1"/>
    </xf>
    <xf numFmtId="4" fontId="50" fillId="0" borderId="2" xfId="143" applyNumberFormat="1" applyFont="1" applyFill="1" applyBorder="1" applyAlignment="1">
      <alignment vertical="center" wrapText="1"/>
    </xf>
    <xf numFmtId="4" fontId="50" fillId="0" borderId="2" xfId="144" applyNumberFormat="1" applyFont="1" applyFill="1" applyBorder="1" applyAlignment="1">
      <alignment vertical="center" wrapText="1"/>
    </xf>
    <xf numFmtId="4" fontId="50" fillId="0" borderId="2" xfId="144" applyNumberFormat="1" applyFont="1" applyBorder="1" applyAlignment="1">
      <alignment vertical="center" wrapText="1"/>
    </xf>
    <xf numFmtId="4" fontId="50" fillId="0" borderId="2" xfId="143" applyNumberFormat="1" applyFont="1" applyBorder="1" applyAlignment="1">
      <alignment vertical="center" wrapText="1"/>
    </xf>
    <xf numFmtId="0" fontId="50" fillId="0" borderId="2" xfId="146" quotePrefix="1" applyFont="1" applyFill="1" applyBorder="1" applyAlignment="1">
      <alignment horizontal="center" vertical="center" wrapText="1"/>
    </xf>
    <xf numFmtId="0" fontId="20" fillId="0" borderId="2" xfId="146" quotePrefix="1" applyNumberFormat="1" applyFill="1" applyBorder="1" applyAlignment="1">
      <alignment horizontal="center" vertical="center" wrapText="1"/>
    </xf>
    <xf numFmtId="4" fontId="50" fillId="0" borderId="2" xfId="146" quotePrefix="1" applyNumberFormat="1" applyFont="1" applyFill="1" applyBorder="1" applyAlignment="1">
      <alignment vertical="center" wrapText="1"/>
    </xf>
    <xf numFmtId="4" fontId="48" fillId="0" borderId="2" xfId="146" applyNumberFormat="1" applyFont="1" applyFill="1" applyBorder="1" applyAlignment="1">
      <alignment vertical="center" wrapText="1"/>
    </xf>
    <xf numFmtId="4" fontId="49" fillId="0" borderId="2" xfId="143" quotePrefix="1" applyNumberFormat="1" applyFont="1" applyFill="1" applyBorder="1" applyAlignment="1">
      <alignment horizontal="center" vertical="center" wrapText="1"/>
    </xf>
    <xf numFmtId="0" fontId="48" fillId="0" borderId="2" xfId="145" quotePrefix="1" applyFont="1" applyBorder="1" applyAlignment="1">
      <alignment horizontal="center" vertical="center" wrapText="1"/>
    </xf>
    <xf numFmtId="4" fontId="50" fillId="0" borderId="2" xfId="145" quotePrefix="1" applyNumberFormat="1" applyFont="1" applyBorder="1" applyAlignment="1">
      <alignment horizontal="center" vertical="center" wrapText="1"/>
    </xf>
    <xf numFmtId="4" fontId="48" fillId="0" borderId="2" xfId="145" quotePrefix="1" applyNumberFormat="1" applyFont="1" applyBorder="1" applyAlignment="1">
      <alignment vertical="center" wrapText="1"/>
    </xf>
    <xf numFmtId="4" fontId="48" fillId="0" borderId="2" xfId="145" applyNumberFormat="1" applyFont="1" applyBorder="1" applyAlignment="1">
      <alignment vertical="center" wrapText="1"/>
    </xf>
    <xf numFmtId="4" fontId="20" fillId="0" borderId="2" xfId="143" quotePrefix="1" applyNumberFormat="1" applyBorder="1" applyAlignment="1">
      <alignment vertical="center" wrapText="1"/>
    </xf>
    <xf numFmtId="4" fontId="20" fillId="0" borderId="2" xfId="144" applyNumberFormat="1" applyBorder="1" applyAlignment="1">
      <alignment vertical="center" wrapText="1"/>
    </xf>
    <xf numFmtId="0" fontId="20" fillId="0" borderId="0" xfId="145"/>
    <xf numFmtId="0" fontId="20" fillId="0" borderId="0" xfId="148"/>
    <xf numFmtId="0" fontId="38" fillId="0" borderId="0" xfId="148" quotePrefix="1" applyFont="1" applyBorder="1" applyAlignment="1">
      <alignment horizontal="center"/>
    </xf>
    <xf numFmtId="0" fontId="20" fillId="0" borderId="0" xfId="148" applyAlignment="1">
      <alignment horizontal="center"/>
    </xf>
    <xf numFmtId="0" fontId="20" fillId="0" borderId="0" xfId="145" applyAlignment="1">
      <alignment horizontal="center"/>
    </xf>
    <xf numFmtId="0" fontId="39" fillId="0" borderId="0" xfId="145" applyFont="1" applyAlignment="1"/>
    <xf numFmtId="0" fontId="39" fillId="0" borderId="0" xfId="145" applyFont="1"/>
    <xf numFmtId="0" fontId="20" fillId="0" borderId="0" xfId="145" applyAlignment="1">
      <alignment horizontal="right"/>
    </xf>
    <xf numFmtId="0" fontId="20" fillId="0" borderId="2" xfId="145" applyBorder="1" applyAlignment="1">
      <alignment horizontal="center" vertical="center" wrapText="1"/>
    </xf>
    <xf numFmtId="0" fontId="20" fillId="4" borderId="2" xfId="145" applyFill="1" applyBorder="1" applyAlignment="1">
      <alignment horizontal="center" vertical="center" wrapText="1"/>
    </xf>
    <xf numFmtId="0" fontId="20" fillId="2" borderId="2" xfId="145" applyFill="1" applyBorder="1" applyAlignment="1">
      <alignment horizontal="center" vertical="center" wrapText="1"/>
    </xf>
    <xf numFmtId="0" fontId="39" fillId="0" borderId="2" xfId="145" quotePrefix="1" applyFont="1" applyBorder="1" applyAlignment="1">
      <alignment horizontal="center" vertical="center" wrapText="1"/>
    </xf>
    <xf numFmtId="0" fontId="39" fillId="0" borderId="2" xfId="145" applyFont="1" applyBorder="1" applyAlignment="1">
      <alignment horizontal="center" vertical="center" wrapText="1"/>
    </xf>
    <xf numFmtId="4" fontId="39" fillId="0" borderId="2" xfId="145" applyNumberFormat="1" applyFont="1" applyBorder="1" applyAlignment="1">
      <alignment horizontal="center" vertical="center" wrapText="1"/>
    </xf>
    <xf numFmtId="4" fontId="39" fillId="0" borderId="2" xfId="145" quotePrefix="1" applyNumberFormat="1" applyFont="1" applyBorder="1" applyAlignment="1">
      <alignment vertical="center" wrapText="1"/>
    </xf>
    <xf numFmtId="4" fontId="39" fillId="4" borderId="2" xfId="145" applyNumberFormat="1" applyFont="1" applyFill="1" applyBorder="1" applyAlignment="1">
      <alignment vertical="center" wrapText="1"/>
    </xf>
    <xf numFmtId="4" fontId="39" fillId="0" borderId="2" xfId="145" applyNumberFormat="1" applyFont="1" applyBorder="1" applyAlignment="1">
      <alignment vertical="center" wrapText="1"/>
    </xf>
    <xf numFmtId="4" fontId="39" fillId="2" borderId="2" xfId="145" applyNumberFormat="1" applyFont="1" applyFill="1" applyBorder="1" applyAlignment="1">
      <alignment vertical="center" wrapText="1"/>
    </xf>
    <xf numFmtId="0" fontId="39" fillId="0" borderId="2" xfId="145" quotePrefix="1" applyFont="1" applyFill="1" applyBorder="1" applyAlignment="1">
      <alignment horizontal="center" vertical="center" wrapText="1"/>
    </xf>
    <xf numFmtId="0" fontId="39" fillId="0" borderId="2" xfId="145" applyFont="1" applyFill="1" applyBorder="1" applyAlignment="1">
      <alignment horizontal="center" vertical="center" wrapText="1"/>
    </xf>
    <xf numFmtId="4" fontId="39" fillId="0" borderId="2" xfId="145" applyNumberFormat="1" applyFont="1" applyFill="1" applyBorder="1" applyAlignment="1">
      <alignment horizontal="center" vertical="center" wrapText="1"/>
    </xf>
    <xf numFmtId="4" fontId="39" fillId="0" borderId="2" xfId="145" quotePrefix="1" applyNumberFormat="1" applyFont="1" applyFill="1" applyBorder="1" applyAlignment="1">
      <alignment vertical="center" wrapText="1"/>
    </xf>
    <xf numFmtId="4" fontId="39" fillId="0" borderId="2" xfId="145" applyNumberFormat="1" applyFont="1" applyFill="1" applyBorder="1" applyAlignment="1">
      <alignment vertical="center" wrapText="1"/>
    </xf>
    <xf numFmtId="4" fontId="20" fillId="4" borderId="2" xfId="147" applyNumberFormat="1" applyFill="1" applyBorder="1" applyAlignment="1">
      <alignment vertical="center" wrapText="1"/>
    </xf>
    <xf numFmtId="4" fontId="20" fillId="4" borderId="2" xfId="145" applyNumberFormat="1" applyFill="1" applyBorder="1" applyAlignment="1">
      <alignment vertical="center" wrapText="1"/>
    </xf>
    <xf numFmtId="4" fontId="48" fillId="0" borderId="2" xfId="145" quotePrefix="1" applyNumberFormat="1" applyFont="1" applyBorder="1" applyAlignment="1">
      <alignment horizontal="center" vertical="center" wrapText="1"/>
    </xf>
    <xf numFmtId="4" fontId="48" fillId="4" borderId="2" xfId="145" applyNumberFormat="1" applyFont="1" applyFill="1" applyBorder="1" applyAlignment="1">
      <alignment vertical="center" wrapText="1"/>
    </xf>
    <xf numFmtId="0" fontId="20" fillId="0" borderId="2" xfId="145" quotePrefix="1" applyFont="1" applyBorder="1" applyAlignment="1">
      <alignment horizontal="center" vertical="center" wrapText="1"/>
    </xf>
    <xf numFmtId="0" fontId="20" fillId="0" borderId="2" xfId="149" quotePrefix="1" applyFont="1" applyBorder="1" applyAlignment="1">
      <alignment horizontal="center" vertical="center" wrapText="1"/>
    </xf>
    <xf numFmtId="4" fontId="50" fillId="0" borderId="2" xfId="149" quotePrefix="1" applyNumberFormat="1" applyFont="1" applyBorder="1" applyAlignment="1">
      <alignment horizontal="center" vertical="center" wrapText="1"/>
    </xf>
    <xf numFmtId="4" fontId="38" fillId="4" borderId="2" xfId="149" applyNumberFormat="1" applyFont="1" applyFill="1" applyBorder="1" applyAlignment="1">
      <alignment vertical="center" wrapText="1"/>
    </xf>
    <xf numFmtId="4" fontId="38" fillId="0" borderId="2" xfId="149" applyNumberFormat="1" applyFont="1" applyBorder="1" applyAlignment="1">
      <alignment vertical="center" wrapText="1"/>
    </xf>
    <xf numFmtId="4" fontId="39" fillId="0" borderId="2" xfId="149" applyNumberFormat="1" applyFont="1" applyBorder="1" applyAlignment="1">
      <alignment vertical="center" wrapText="1"/>
    </xf>
    <xf numFmtId="0" fontId="20" fillId="0" borderId="0" xfId="149"/>
    <xf numFmtId="0" fontId="48" fillId="0" borderId="2" xfId="149" quotePrefix="1" applyFont="1" applyBorder="1" applyAlignment="1">
      <alignment horizontal="center" vertical="center" wrapText="1"/>
    </xf>
    <xf numFmtId="4" fontId="48" fillId="0" borderId="2" xfId="149" quotePrefix="1" applyNumberFormat="1" applyFont="1" applyBorder="1" applyAlignment="1">
      <alignment horizontal="center" vertical="center" wrapText="1"/>
    </xf>
    <xf numFmtId="4" fontId="20" fillId="0" borderId="2" xfId="148" quotePrefix="1" applyNumberFormat="1" applyFont="1" applyBorder="1" applyAlignment="1">
      <alignment vertical="center" wrapText="1"/>
    </xf>
    <xf numFmtId="4" fontId="20" fillId="4" borderId="2" xfId="145" applyNumberFormat="1" applyFont="1" applyFill="1" applyBorder="1" applyAlignment="1">
      <alignment vertical="center" wrapText="1"/>
    </xf>
    <xf numFmtId="4" fontId="20" fillId="0" borderId="2" xfId="145" quotePrefix="1" applyNumberFormat="1" applyFont="1" applyBorder="1" applyAlignment="1">
      <alignment vertical="center" wrapText="1"/>
    </xf>
    <xf numFmtId="0" fontId="39" fillId="0" borderId="2" xfId="0" quotePrefix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 vertical="center" wrapText="1"/>
    </xf>
    <xf numFmtId="4" fontId="39" fillId="0" borderId="2" xfId="0" quotePrefix="1" applyNumberFormat="1" applyFont="1" applyBorder="1" applyAlignment="1">
      <alignment vertical="center" wrapText="1"/>
    </xf>
    <xf numFmtId="4" fontId="39" fillId="4" borderId="2" xfId="0" applyNumberFormat="1" applyFont="1" applyFill="1" applyBorder="1" applyAlignment="1">
      <alignment vertical="center" wrapText="1"/>
    </xf>
    <xf numFmtId="4" fontId="39" fillId="0" borderId="2" xfId="0" applyNumberFormat="1" applyFont="1" applyBorder="1" applyAlignment="1">
      <alignment vertical="center" wrapText="1"/>
    </xf>
    <xf numFmtId="0" fontId="49" fillId="0" borderId="2" xfId="145" quotePrefix="1" applyFont="1" applyFill="1" applyBorder="1" applyAlignment="1">
      <alignment horizontal="center" vertical="center" wrapText="1"/>
    </xf>
    <xf numFmtId="4" fontId="49" fillId="0" borderId="2" xfId="145" quotePrefix="1" applyNumberFormat="1" applyFont="1" applyFill="1" applyBorder="1" applyAlignment="1">
      <alignment horizontal="center" vertical="center" wrapText="1"/>
    </xf>
    <xf numFmtId="4" fontId="49" fillId="0" borderId="2" xfId="145" quotePrefix="1" applyNumberFormat="1" applyFont="1" applyFill="1" applyBorder="1" applyAlignment="1">
      <alignment vertical="center" wrapText="1"/>
    </xf>
    <xf numFmtId="4" fontId="49" fillId="4" borderId="2" xfId="147" applyNumberFormat="1" applyFont="1" applyFill="1" applyBorder="1" applyAlignment="1">
      <alignment vertical="center" wrapText="1"/>
    </xf>
    <xf numFmtId="4" fontId="49" fillId="0" borderId="2" xfId="147" applyNumberFormat="1" applyFont="1" applyFill="1" applyBorder="1" applyAlignment="1">
      <alignment vertical="center" wrapText="1"/>
    </xf>
    <xf numFmtId="4" fontId="49" fillId="4" borderId="2" xfId="145" applyNumberFormat="1" applyFont="1" applyFill="1" applyBorder="1" applyAlignment="1">
      <alignment vertical="center" wrapText="1"/>
    </xf>
    <xf numFmtId="4" fontId="20" fillId="0" borderId="0" xfId="145" applyNumberFormat="1"/>
    <xf numFmtId="0" fontId="50" fillId="0" borderId="2" xfId="148" quotePrefix="1" applyFont="1" applyBorder="1" applyAlignment="1">
      <alignment horizontal="center" vertical="center" wrapText="1"/>
    </xf>
    <xf numFmtId="0" fontId="50" fillId="0" borderId="2" xfId="148" quotePrefix="1" applyNumberFormat="1" applyFont="1" applyBorder="1" applyAlignment="1">
      <alignment horizontal="center" vertical="center" wrapText="1"/>
    </xf>
    <xf numFmtId="4" fontId="50" fillId="4" borderId="2" xfId="149" applyNumberFormat="1" applyFont="1" applyFill="1" applyBorder="1" applyAlignment="1">
      <alignment vertical="center" wrapText="1"/>
    </xf>
    <xf numFmtId="4" fontId="50" fillId="0" borderId="2" xfId="149" applyNumberFormat="1" applyFont="1" applyBorder="1" applyAlignment="1">
      <alignment vertical="center" wrapText="1"/>
    </xf>
    <xf numFmtId="4" fontId="50" fillId="0" borderId="3" xfId="149" applyNumberFormat="1" applyFont="1" applyBorder="1" applyAlignment="1">
      <alignment vertical="center" wrapText="1"/>
    </xf>
    <xf numFmtId="0" fontId="50" fillId="0" borderId="2" xfId="150" quotePrefix="1" applyFont="1" applyFill="1" applyBorder="1" applyAlignment="1">
      <alignment horizontal="center" vertical="center" wrapText="1"/>
    </xf>
    <xf numFmtId="0" fontId="48" fillId="0" borderId="2" xfId="150" quotePrefix="1" applyFont="1" applyBorder="1" applyAlignment="1">
      <alignment horizontal="center" vertical="center" wrapText="1"/>
    </xf>
    <xf numFmtId="0" fontId="20" fillId="0" borderId="2" xfId="150" quotePrefix="1" applyNumberFormat="1" applyBorder="1" applyAlignment="1">
      <alignment horizontal="center" vertical="center" wrapText="1"/>
    </xf>
    <xf numFmtId="4" fontId="50" fillId="0" borderId="2" xfId="150" quotePrefix="1" applyNumberFormat="1" applyFont="1" applyFill="1" applyBorder="1" applyAlignment="1">
      <alignment vertical="center" wrapText="1"/>
    </xf>
    <xf numFmtId="4" fontId="48" fillId="0" borderId="2" xfId="150" applyNumberFormat="1" applyFont="1" applyFill="1" applyBorder="1" applyAlignment="1">
      <alignment vertical="center" wrapText="1"/>
    </xf>
    <xf numFmtId="4" fontId="49" fillId="0" borderId="2" xfId="145" applyNumberFormat="1" applyFont="1" applyFill="1" applyBorder="1" applyAlignment="1">
      <alignment vertical="center" wrapText="1"/>
    </xf>
    <xf numFmtId="4" fontId="48" fillId="0" borderId="2" xfId="145" applyNumberFormat="1" applyFont="1" applyFill="1" applyBorder="1" applyAlignment="1">
      <alignment vertical="center" wrapText="1"/>
    </xf>
    <xf numFmtId="4" fontId="48" fillId="0" borderId="2" xfId="149" quotePrefix="1" applyNumberFormat="1" applyFont="1" applyBorder="1" applyAlignment="1">
      <alignment vertical="center" wrapText="1"/>
    </xf>
    <xf numFmtId="4" fontId="48" fillId="4" borderId="2" xfId="149" applyNumberFormat="1" applyFont="1" applyFill="1" applyBorder="1" applyAlignment="1">
      <alignment vertical="center" wrapText="1"/>
    </xf>
    <xf numFmtId="4" fontId="48" fillId="0" borderId="2" xfId="149" applyNumberFormat="1" applyFont="1" applyBorder="1" applyAlignment="1">
      <alignment vertical="center" wrapText="1"/>
    </xf>
    <xf numFmtId="4" fontId="20" fillId="0" borderId="2" xfId="149" applyNumberFormat="1" applyBorder="1" applyAlignment="1">
      <alignment vertical="center" wrapText="1"/>
    </xf>
    <xf numFmtId="0" fontId="38" fillId="0" borderId="2" xfId="148" quotePrefix="1" applyFont="1" applyBorder="1" applyAlignment="1">
      <alignment horizontal="center" vertical="center" wrapText="1"/>
    </xf>
    <xf numFmtId="4" fontId="20" fillId="4" borderId="2" xfId="149" applyNumberFormat="1" applyFill="1" applyBorder="1" applyAlignment="1">
      <alignment vertical="center" wrapText="1"/>
    </xf>
    <xf numFmtId="4" fontId="50" fillId="0" borderId="2" xfId="145" applyNumberFormat="1" applyFont="1" applyFill="1" applyBorder="1" applyAlignment="1">
      <alignment vertical="center" wrapText="1"/>
    </xf>
    <xf numFmtId="0" fontId="20" fillId="0" borderId="2" xfId="148" quotePrefix="1" applyBorder="1" applyAlignment="1">
      <alignment horizontal="center" vertical="center" wrapText="1"/>
    </xf>
    <xf numFmtId="4" fontId="20" fillId="0" borderId="2" xfId="148" quotePrefix="1" applyNumberFormat="1" applyBorder="1" applyAlignment="1">
      <alignment horizontal="center" vertical="center" wrapText="1"/>
    </xf>
    <xf numFmtId="0" fontId="39" fillId="2" borderId="2" xfId="145" applyFont="1" applyFill="1" applyBorder="1" applyAlignment="1">
      <alignment horizontal="center" vertical="center" wrapText="1"/>
    </xf>
    <xf numFmtId="0" fontId="39" fillId="2" borderId="2" xfId="145" quotePrefix="1" applyFont="1" applyFill="1" applyBorder="1" applyAlignment="1">
      <alignment horizontal="center" vertical="center" wrapText="1"/>
    </xf>
    <xf numFmtId="4" fontId="39" fillId="2" borderId="2" xfId="145" applyNumberFormat="1" applyFont="1" applyFill="1" applyBorder="1" applyAlignment="1">
      <alignment horizontal="center" vertical="center" wrapText="1"/>
    </xf>
    <xf numFmtId="4" fontId="39" fillId="2" borderId="2" xfId="145" quotePrefix="1" applyNumberFormat="1" applyFont="1" applyFill="1" applyBorder="1" applyAlignment="1">
      <alignment vertical="center" wrapText="1"/>
    </xf>
    <xf numFmtId="4" fontId="39" fillId="0" borderId="0" xfId="145" applyNumberFormat="1" applyFont="1" applyFill="1" applyBorder="1" applyAlignment="1">
      <alignment vertical="center" wrapText="1"/>
    </xf>
    <xf numFmtId="3" fontId="20" fillId="0" borderId="0" xfId="145" applyNumberFormat="1" applyFill="1"/>
    <xf numFmtId="4" fontId="20" fillId="0" borderId="0" xfId="145" applyNumberFormat="1" applyFill="1"/>
    <xf numFmtId="0" fontId="20" fillId="0" borderId="0" xfId="145" applyFill="1"/>
    <xf numFmtId="4" fontId="38" fillId="0" borderId="0" xfId="145" applyNumberFormat="1" applyFont="1" applyFill="1" applyBorder="1" applyAlignment="1">
      <alignment horizontal="right" vertical="center" wrapText="1"/>
    </xf>
    <xf numFmtId="0" fontId="46" fillId="0" borderId="0" xfId="145" applyFont="1"/>
    <xf numFmtId="0" fontId="39" fillId="0" borderId="0" xfId="145" applyFont="1" applyAlignment="1">
      <alignment horizontal="left"/>
    </xf>
    <xf numFmtId="4" fontId="38" fillId="0" borderId="0" xfId="145" applyNumberFormat="1" applyFont="1" applyFill="1" applyBorder="1" applyAlignment="1">
      <alignment vertical="center" wrapText="1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vertical="center" wrapText="1"/>
    </xf>
    <xf numFmtId="4" fontId="39" fillId="2" borderId="2" xfId="0" applyNumberFormat="1" applyFont="1" applyFill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vertical="center"/>
    </xf>
    <xf numFmtId="4" fontId="38" fillId="2" borderId="2" xfId="0" applyNumberFormat="1" applyFont="1" applyFill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0" fontId="39" fillId="0" borderId="1" xfId="145" quotePrefix="1" applyFont="1" applyBorder="1" applyAlignment="1">
      <alignment horizontal="center"/>
    </xf>
    <xf numFmtId="0" fontId="56" fillId="0" borderId="0" xfId="145" applyFont="1"/>
    <xf numFmtId="0" fontId="57" fillId="0" borderId="0" xfId="0" quotePrefix="1" applyFont="1" applyAlignment="1">
      <alignment horizontal="center"/>
    </xf>
    <xf numFmtId="4" fontId="38" fillId="0" borderId="0" xfId="0" applyNumberFormat="1" applyFont="1" applyAlignment="1">
      <alignment vertical="center"/>
    </xf>
    <xf numFmtId="4" fontId="39" fillId="3" borderId="2" xfId="0" applyNumberFormat="1" applyFont="1" applyFill="1" applyBorder="1" applyAlignment="1">
      <alignment horizontal="right" vertical="center" wrapText="1"/>
    </xf>
    <xf numFmtId="0" fontId="3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8" fillId="0" borderId="0" xfId="103" applyFont="1" applyAlignment="1"/>
    <xf numFmtId="164" fontId="38" fillId="0" borderId="0" xfId="103" applyFont="1"/>
    <xf numFmtId="0" fontId="17" fillId="0" borderId="0" xfId="154"/>
    <xf numFmtId="0" fontId="17" fillId="0" borderId="0" xfId="154" applyFont="1" applyAlignment="1"/>
    <xf numFmtId="0" fontId="38" fillId="0" borderId="0" xfId="0" applyFont="1" applyAlignment="1">
      <alignment wrapText="1"/>
    </xf>
    <xf numFmtId="164" fontId="39" fillId="0" borderId="0" xfId="103" applyFont="1" applyAlignment="1"/>
    <xf numFmtId="166" fontId="38" fillId="0" borderId="1" xfId="103" applyNumberFormat="1" applyFont="1" applyBorder="1" applyAlignment="1">
      <alignment horizontal="center"/>
    </xf>
    <xf numFmtId="164" fontId="38" fillId="0" borderId="0" xfId="103" applyFont="1" applyAlignment="1">
      <alignment horizontal="center"/>
    </xf>
    <xf numFmtId="164" fontId="38" fillId="0" borderId="0" xfId="103" applyFont="1" applyAlignment="1">
      <alignment horizontal="left"/>
    </xf>
    <xf numFmtId="0" fontId="39" fillId="0" borderId="0" xfId="0" applyFont="1" applyBorder="1" applyAlignment="1">
      <alignment horizontal="center" vertical="center"/>
    </xf>
    <xf numFmtId="164" fontId="58" fillId="0" borderId="0" xfId="103" applyFont="1" applyAlignment="1">
      <alignment horizontal="left"/>
    </xf>
    <xf numFmtId="4" fontId="38" fillId="0" borderId="0" xfId="103" applyNumberFormat="1" applyFont="1" applyAlignment="1">
      <alignment horizontal="center" vertical="center"/>
    </xf>
    <xf numFmtId="164" fontId="38" fillId="0" borderId="3" xfId="103" applyFont="1" applyBorder="1" applyAlignment="1">
      <alignment horizontal="center" vertical="top" wrapText="1"/>
    </xf>
    <xf numFmtId="4" fontId="38" fillId="0" borderId="4" xfId="103" applyNumberFormat="1" applyFont="1" applyBorder="1" applyAlignment="1">
      <alignment horizontal="center" vertical="center" wrapText="1"/>
    </xf>
    <xf numFmtId="166" fontId="38" fillId="0" borderId="8" xfId="103" applyNumberFormat="1" applyFont="1" applyBorder="1" applyAlignment="1">
      <alignment horizontal="center" vertical="top" wrapText="1"/>
    </xf>
    <xf numFmtId="1" fontId="38" fillId="0" borderId="9" xfId="103" applyNumberFormat="1" applyFont="1" applyBorder="1" applyAlignment="1">
      <alignment horizontal="center" vertical="center" wrapText="1"/>
    </xf>
    <xf numFmtId="167" fontId="39" fillId="2" borderId="2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Continuous" vertical="center"/>
    </xf>
    <xf numFmtId="0" fontId="38" fillId="0" borderId="3" xfId="0" applyFont="1" applyBorder="1" applyAlignment="1">
      <alignment horizontal="center" vertical="center"/>
    </xf>
    <xf numFmtId="167" fontId="38" fillId="0" borderId="2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Continuous" vertical="center"/>
    </xf>
    <xf numFmtId="164" fontId="39" fillId="0" borderId="3" xfId="103" applyFont="1" applyBorder="1" applyAlignment="1">
      <alignment horizontal="center" vertical="center"/>
    </xf>
    <xf numFmtId="164" fontId="39" fillId="0" borderId="3" xfId="103" applyFont="1" applyBorder="1" applyAlignment="1">
      <alignment horizontal="centerContinuous" vertical="center" wrapText="1"/>
    </xf>
    <xf numFmtId="164" fontId="39" fillId="0" borderId="4" xfId="103" applyFont="1" applyBorder="1" applyAlignment="1">
      <alignment horizontal="centerContinuous" vertical="center"/>
    </xf>
    <xf numFmtId="4" fontId="39" fillId="2" borderId="4" xfId="103" applyNumberFormat="1" applyFont="1" applyFill="1" applyBorder="1" applyAlignment="1">
      <alignment horizontal="center" vertical="center"/>
    </xf>
    <xf numFmtId="0" fontId="38" fillId="0" borderId="3" xfId="103" applyNumberFormat="1" applyFont="1" applyBorder="1" applyAlignment="1">
      <alignment horizontal="center" vertical="center"/>
    </xf>
    <xf numFmtId="4" fontId="38" fillId="0" borderId="4" xfId="103" applyNumberFormat="1" applyFont="1" applyBorder="1" applyAlignment="1">
      <alignment horizontal="center" vertical="center"/>
    </xf>
    <xf numFmtId="4" fontId="39" fillId="4" borderId="4" xfId="103" applyNumberFormat="1" applyFont="1" applyFill="1" applyBorder="1" applyAlignment="1">
      <alignment horizontal="center" vertical="center"/>
    </xf>
    <xf numFmtId="4" fontId="38" fillId="0" borderId="2" xfId="155" applyNumberFormat="1" applyFont="1" applyBorder="1" applyAlignment="1">
      <alignment horizontal="center" vertical="center"/>
    </xf>
    <xf numFmtId="0" fontId="0" fillId="0" borderId="0" xfId="0" applyBorder="1"/>
    <xf numFmtId="164" fontId="38" fillId="0" borderId="2" xfId="103" applyFont="1" applyBorder="1" applyAlignment="1">
      <alignment horizontal="center" vertical="top" wrapText="1"/>
    </xf>
    <xf numFmtId="4" fontId="38" fillId="0" borderId="2" xfId="103" applyNumberFormat="1" applyFont="1" applyBorder="1" applyAlignment="1">
      <alignment horizontal="center" vertical="center" wrapText="1"/>
    </xf>
    <xf numFmtId="164" fontId="38" fillId="0" borderId="0" xfId="103" applyFont="1" applyBorder="1" applyAlignment="1">
      <alignment horizontal="center"/>
    </xf>
    <xf numFmtId="0" fontId="38" fillId="0" borderId="0" xfId="103" quotePrefix="1" applyNumberFormat="1" applyFont="1" applyBorder="1" applyAlignment="1">
      <alignment horizontal="centerContinuous" vertical="center"/>
    </xf>
    <xf numFmtId="166" fontId="38" fillId="0" borderId="2" xfId="103" applyNumberFormat="1" applyFont="1" applyBorder="1" applyAlignment="1">
      <alignment horizontal="center" vertical="top" wrapText="1"/>
    </xf>
    <xf numFmtId="166" fontId="38" fillId="0" borderId="9" xfId="103" applyNumberFormat="1" applyFont="1" applyBorder="1" applyAlignment="1">
      <alignment horizontal="center" vertical="top" wrapText="1"/>
    </xf>
    <xf numFmtId="1" fontId="38" fillId="0" borderId="5" xfId="103" applyNumberFormat="1" applyFont="1" applyBorder="1" applyAlignment="1">
      <alignment horizontal="center" vertical="center" wrapText="1"/>
    </xf>
    <xf numFmtId="0" fontId="39" fillId="0" borderId="2" xfId="156" quotePrefix="1" applyFont="1" applyBorder="1" applyAlignment="1">
      <alignment horizontal="center" vertical="center" wrapText="1"/>
    </xf>
    <xf numFmtId="0" fontId="39" fillId="0" borderId="2" xfId="103" applyNumberFormat="1" applyFont="1" applyBorder="1" applyAlignment="1">
      <alignment horizontal="centerContinuous" vertical="center"/>
    </xf>
    <xf numFmtId="4" fontId="39" fillId="2" borderId="2" xfId="103" applyNumberFormat="1" applyFont="1" applyFill="1" applyBorder="1" applyAlignment="1">
      <alignment horizontal="center" vertical="center"/>
    </xf>
    <xf numFmtId="166" fontId="38" fillId="0" borderId="2" xfId="103" applyNumberFormat="1" applyFont="1" applyBorder="1" applyAlignment="1">
      <alignment horizontal="center" vertical="center"/>
    </xf>
    <xf numFmtId="0" fontId="39" fillId="0" borderId="2" xfId="103" quotePrefix="1" applyNumberFormat="1" applyFont="1" applyBorder="1" applyAlignment="1">
      <alignment horizontal="centerContinuous" vertical="center"/>
    </xf>
    <xf numFmtId="167" fontId="39" fillId="4" borderId="2" xfId="103" applyNumberFormat="1" applyFont="1" applyFill="1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39" fillId="0" borderId="4" xfId="103" quotePrefix="1" applyNumberFormat="1" applyFont="1" applyBorder="1" applyAlignment="1">
      <alignment horizontal="centerContinuous" vertical="center" wrapText="1"/>
    </xf>
    <xf numFmtId="49" fontId="38" fillId="0" borderId="2" xfId="103" applyNumberFormat="1" applyFont="1" applyBorder="1" applyAlignment="1">
      <alignment horizontal="centerContinuous" vertical="center" wrapText="1"/>
    </xf>
    <xf numFmtId="49" fontId="38" fillId="0" borderId="2" xfId="103" quotePrefix="1" applyNumberFormat="1" applyFont="1" applyBorder="1" applyAlignment="1">
      <alignment horizontal="centerContinuous" vertical="center" wrapText="1"/>
    </xf>
    <xf numFmtId="164" fontId="38" fillId="0" borderId="10" xfId="103" applyFont="1" applyBorder="1"/>
    <xf numFmtId="164" fontId="39" fillId="0" borderId="0" xfId="103" applyFont="1" applyAlignment="1">
      <alignment horizontal="left"/>
    </xf>
    <xf numFmtId="164" fontId="39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15" fillId="0" borderId="2" xfId="145" quotePrefix="1" applyFont="1" applyBorder="1" applyAlignment="1">
      <alignment horizontal="center" vertical="center" wrapText="1"/>
    </xf>
    <xf numFmtId="4" fontId="15" fillId="0" borderId="2" xfId="145" quotePrefix="1" applyNumberFormat="1" applyFont="1" applyBorder="1" applyAlignment="1">
      <alignment vertical="center" wrapText="1"/>
    </xf>
    <xf numFmtId="0" fontId="39" fillId="0" borderId="2" xfId="155" applyFont="1" applyBorder="1" applyAlignment="1">
      <alignment horizontal="center" vertical="center" wrapText="1"/>
    </xf>
    <xf numFmtId="4" fontId="39" fillId="4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8" fillId="4" borderId="2" xfId="171" applyNumberFormat="1" applyFont="1" applyFill="1" applyBorder="1" applyAlignment="1">
      <alignment vertical="center" wrapText="1"/>
    </xf>
    <xf numFmtId="4" fontId="38" fillId="0" borderId="2" xfId="171" applyNumberFormat="1" applyFont="1" applyFill="1" applyBorder="1" applyAlignment="1">
      <alignment vertical="center" wrapText="1"/>
    </xf>
    <xf numFmtId="4" fontId="14" fillId="4" borderId="2" xfId="173" applyNumberFormat="1" applyFill="1" applyBorder="1" applyAlignment="1">
      <alignment vertical="center" wrapText="1"/>
    </xf>
    <xf numFmtId="4" fontId="14" fillId="0" borderId="2" xfId="173" applyNumberFormat="1" applyBorder="1" applyAlignment="1">
      <alignment vertical="center" wrapText="1"/>
    </xf>
    <xf numFmtId="4" fontId="48" fillId="0" borderId="2" xfId="173" applyNumberFormat="1" applyFont="1" applyBorder="1" applyAlignment="1">
      <alignment vertical="center" wrapText="1"/>
    </xf>
    <xf numFmtId="4" fontId="48" fillId="0" borderId="2" xfId="171" applyNumberFormat="1" applyFont="1" applyBorder="1" applyAlignment="1">
      <alignment vertical="center" wrapText="1"/>
    </xf>
    <xf numFmtId="0" fontId="38" fillId="0" borderId="1" xfId="0" quotePrefix="1" applyFont="1" applyBorder="1" applyAlignment="1">
      <alignment horizontal="center"/>
    </xf>
    <xf numFmtId="0" fontId="52" fillId="0" borderId="0" xfId="0" applyFont="1"/>
    <xf numFmtId="4" fontId="20" fillId="3" borderId="2" xfId="145" applyNumberFormat="1" applyFill="1" applyBorder="1" applyAlignment="1">
      <alignment vertical="center" wrapText="1"/>
    </xf>
    <xf numFmtId="4" fontId="14" fillId="0" borderId="2" xfId="145" quotePrefix="1" applyNumberFormat="1" applyFont="1" applyBorder="1" applyAlignment="1">
      <alignment vertical="center" wrapText="1"/>
    </xf>
    <xf numFmtId="0" fontId="39" fillId="0" borderId="4" xfId="103" applyNumberFormat="1" applyFont="1" applyBorder="1" applyAlignment="1">
      <alignment horizontal="centerContinuous" vertical="center"/>
    </xf>
    <xf numFmtId="4" fontId="14" fillId="0" borderId="2" xfId="148" quotePrefix="1" applyNumberFormat="1" applyFont="1" applyBorder="1" applyAlignment="1">
      <alignment vertical="center" wrapText="1"/>
    </xf>
    <xf numFmtId="4" fontId="46" fillId="0" borderId="0" xfId="145" applyNumberFormat="1" applyFont="1"/>
    <xf numFmtId="4" fontId="13" fillId="0" borderId="2" xfId="145" quotePrefix="1" applyNumberFormat="1" applyFont="1" applyBorder="1" applyAlignment="1">
      <alignment vertical="center" wrapText="1"/>
    </xf>
    <xf numFmtId="0" fontId="38" fillId="0" borderId="2" xfId="145" quotePrefix="1" applyFont="1" applyBorder="1" applyAlignment="1">
      <alignment horizontal="center" vertical="center" wrapText="1"/>
    </xf>
    <xf numFmtId="4" fontId="13" fillId="0" borderId="2" xfId="148" quotePrefix="1" applyNumberFormat="1" applyFont="1" applyBorder="1" applyAlignment="1">
      <alignment vertical="center" wrapText="1"/>
    </xf>
    <xf numFmtId="0" fontId="39" fillId="0" borderId="2" xfId="175" applyFont="1" applyBorder="1" applyAlignment="1">
      <alignment horizontal="center" vertical="center"/>
    </xf>
    <xf numFmtId="4" fontId="48" fillId="4" borderId="2" xfId="171" applyNumberFormat="1" applyFont="1" applyFill="1" applyBorder="1" applyAlignment="1">
      <alignment vertical="center" wrapText="1"/>
    </xf>
    <xf numFmtId="4" fontId="39" fillId="0" borderId="2" xfId="175" applyNumberFormat="1" applyFont="1" applyBorder="1" applyAlignment="1">
      <alignment horizontal="center" vertical="center"/>
    </xf>
    <xf numFmtId="4" fontId="49" fillId="2" borderId="2" xfId="145" applyNumberFormat="1" applyFont="1" applyFill="1" applyBorder="1" applyAlignment="1">
      <alignment vertical="center" wrapText="1"/>
    </xf>
    <xf numFmtId="4" fontId="20" fillId="0" borderId="2" xfId="145" applyNumberFormat="1" applyFill="1" applyBorder="1" applyAlignment="1">
      <alignment vertical="center" wrapText="1"/>
    </xf>
    <xf numFmtId="4" fontId="59" fillId="0" borderId="2" xfId="145" quotePrefix="1" applyNumberFormat="1" applyFont="1" applyBorder="1" applyAlignment="1">
      <alignment vertical="center" wrapText="1"/>
    </xf>
    <xf numFmtId="4" fontId="59" fillId="4" borderId="2" xfId="147" applyNumberFormat="1" applyFont="1" applyFill="1" applyBorder="1" applyAlignment="1">
      <alignment vertical="center" wrapText="1"/>
    </xf>
    <xf numFmtId="4" fontId="59" fillId="0" borderId="2" xfId="145" applyNumberFormat="1" applyFont="1" applyBorder="1" applyAlignment="1">
      <alignment vertical="center" wrapText="1"/>
    </xf>
    <xf numFmtId="4" fontId="59" fillId="4" borderId="2" xfId="145" applyNumberFormat="1" applyFont="1" applyFill="1" applyBorder="1" applyAlignment="1">
      <alignment vertical="center" wrapText="1"/>
    </xf>
    <xf numFmtId="0" fontId="59" fillId="0" borderId="2" xfId="145" quotePrefix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horizontal="center" vertical="center" wrapText="1"/>
    </xf>
    <xf numFmtId="0" fontId="59" fillId="0" borderId="0" xfId="145" applyFont="1"/>
    <xf numFmtId="0" fontId="12" fillId="0" borderId="2" xfId="149" quotePrefix="1" applyFont="1" applyBorder="1" applyAlignment="1">
      <alignment horizontal="center" vertical="center" wrapText="1"/>
    </xf>
    <xf numFmtId="4" fontId="12" fillId="0" borderId="2" xfId="148" quotePrefix="1" applyNumberFormat="1" applyFont="1" applyBorder="1" applyAlignment="1">
      <alignment vertical="center" wrapText="1"/>
    </xf>
    <xf numFmtId="0" fontId="38" fillId="0" borderId="2" xfId="175" applyFont="1" applyBorder="1" applyAlignment="1">
      <alignment horizontal="center" vertical="center"/>
    </xf>
    <xf numFmtId="4" fontId="11" fillId="0" borderId="2" xfId="148" quotePrefix="1" applyNumberFormat="1" applyFont="1" applyBorder="1" applyAlignment="1">
      <alignment vertical="center" wrapText="1"/>
    </xf>
    <xf numFmtId="4" fontId="60" fillId="4" borderId="2" xfId="145" applyNumberFormat="1" applyFont="1" applyFill="1" applyBorder="1" applyAlignment="1">
      <alignment vertical="center" wrapText="1"/>
    </xf>
    <xf numFmtId="4" fontId="60" fillId="0" borderId="2" xfId="145" applyNumberFormat="1" applyFont="1" applyBorder="1" applyAlignment="1">
      <alignment vertical="center" wrapText="1"/>
    </xf>
    <xf numFmtId="164" fontId="39" fillId="0" borderId="4" xfId="103" applyFont="1" applyBorder="1" applyAlignment="1">
      <alignment horizontal="center" vertical="center" wrapText="1"/>
    </xf>
    <xf numFmtId="164" fontId="39" fillId="0" borderId="3" xfId="103" quotePrefix="1" applyFont="1" applyBorder="1" applyAlignment="1">
      <alignment horizontal="center" vertical="center" wrapText="1"/>
    </xf>
    <xf numFmtId="164" fontId="38" fillId="0" borderId="7" xfId="103" applyFont="1" applyBorder="1" applyAlignment="1">
      <alignment horizontal="center" vertical="center" wrapText="1"/>
    </xf>
    <xf numFmtId="0" fontId="38" fillId="0" borderId="0" xfId="129" applyFont="1" applyAlignment="1">
      <alignment horizontal="left" wrapText="1"/>
    </xf>
    <xf numFmtId="164" fontId="38" fillId="0" borderId="7" xfId="103" applyFont="1" applyBorder="1" applyAlignment="1">
      <alignment horizontal="center"/>
    </xf>
    <xf numFmtId="4" fontId="39" fillId="4" borderId="5" xfId="103" applyNumberFormat="1" applyFont="1" applyFill="1" applyBorder="1" applyAlignment="1">
      <alignment horizontal="center" vertical="center"/>
    </xf>
    <xf numFmtId="4" fontId="38" fillId="0" borderId="2" xfId="178" applyNumberFormat="1" applyFont="1" applyFill="1" applyBorder="1" applyAlignment="1">
      <alignment horizontal="center" vertical="center"/>
    </xf>
    <xf numFmtId="4" fontId="38" fillId="0" borderId="4" xfId="178" applyNumberFormat="1" applyFont="1" applyFill="1" applyBorder="1" applyAlignment="1">
      <alignment horizontal="center" vertical="center"/>
    </xf>
    <xf numFmtId="4" fontId="38" fillId="0" borderId="2" xfId="155" applyNumberFormat="1" applyFont="1" applyFill="1" applyBorder="1" applyAlignment="1">
      <alignment horizontal="center" vertical="center" wrapText="1"/>
    </xf>
    <xf numFmtId="4" fontId="38" fillId="0" borderId="5" xfId="103" applyNumberFormat="1" applyFont="1" applyFill="1" applyBorder="1" applyAlignment="1">
      <alignment horizontal="center" vertical="center"/>
    </xf>
    <xf numFmtId="167" fontId="38" fillId="0" borderId="2" xfId="103" applyNumberFormat="1" applyFont="1" applyFill="1" applyBorder="1" applyAlignment="1">
      <alignment horizontal="center"/>
    </xf>
    <xf numFmtId="4" fontId="38" fillId="0" borderId="2" xfId="103" applyNumberFormat="1" applyFont="1" applyFill="1" applyBorder="1" applyAlignment="1">
      <alignment horizontal="center" vertical="center"/>
    </xf>
    <xf numFmtId="0" fontId="61" fillId="0" borderId="2" xfId="145" quotePrefix="1" applyFont="1" applyBorder="1" applyAlignment="1">
      <alignment horizontal="center" vertical="center" wrapText="1"/>
    </xf>
    <xf numFmtId="4" fontId="61" fillId="0" borderId="2" xfId="145" quotePrefix="1" applyNumberFormat="1" applyFont="1" applyBorder="1" applyAlignment="1">
      <alignment horizontal="center" vertical="center" wrapText="1"/>
    </xf>
    <xf numFmtId="4" fontId="61" fillId="0" borderId="2" xfId="145" quotePrefix="1" applyNumberFormat="1" applyFont="1" applyBorder="1" applyAlignment="1">
      <alignment vertical="center" wrapText="1"/>
    </xf>
    <xf numFmtId="4" fontId="61" fillId="4" borderId="2" xfId="145" applyNumberFormat="1" applyFont="1" applyFill="1" applyBorder="1" applyAlignment="1">
      <alignment vertical="center" wrapText="1"/>
    </xf>
    <xf numFmtId="4" fontId="61" fillId="0" borderId="2" xfId="145" applyNumberFormat="1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10" fillId="0" borderId="2" xfId="144" quotePrefix="1" applyFont="1" applyBorder="1" applyAlignment="1">
      <alignment horizontal="center" vertical="center" wrapText="1"/>
    </xf>
    <xf numFmtId="4" fontId="38" fillId="3" borderId="2" xfId="171" applyNumberFormat="1" applyFont="1" applyFill="1" applyBorder="1" applyAlignment="1">
      <alignment vertical="center" wrapText="1"/>
    </xf>
    <xf numFmtId="4" fontId="20" fillId="3" borderId="2" xfId="144" applyNumberFormat="1" applyFill="1" applyBorder="1" applyAlignment="1">
      <alignment vertical="center" wrapText="1"/>
    </xf>
    <xf numFmtId="0" fontId="20" fillId="0" borderId="0" xfId="145" applyFill="1" applyBorder="1"/>
    <xf numFmtId="0" fontId="39" fillId="0" borderId="0" xfId="0" applyFont="1" applyBorder="1" applyAlignment="1">
      <alignment horizontal="left"/>
    </xf>
    <xf numFmtId="0" fontId="20" fillId="0" borderId="0" xfId="145" applyBorder="1"/>
    <xf numFmtId="4" fontId="46" fillId="0" borderId="0" xfId="145" applyNumberFormat="1" applyFont="1" applyBorder="1"/>
    <xf numFmtId="4" fontId="49" fillId="0" borderId="0" xfId="145" applyNumberFormat="1" applyFont="1" applyFill="1" applyBorder="1" applyAlignment="1">
      <alignment vertical="center" wrapText="1"/>
    </xf>
    <xf numFmtId="0" fontId="9" fillId="0" borderId="0" xfId="145" applyFont="1"/>
    <xf numFmtId="0" fontId="48" fillId="0" borderId="2" xfId="145" quotePrefix="1" applyNumberFormat="1" applyFont="1" applyBorder="1" applyAlignment="1">
      <alignment horizontal="center" vertical="center" wrapText="1"/>
    </xf>
    <xf numFmtId="4" fontId="49" fillId="0" borderId="2" xfId="145" quotePrefix="1" applyNumberFormat="1" applyFont="1" applyBorder="1" applyAlignment="1">
      <alignment vertical="center" wrapText="1"/>
    </xf>
    <xf numFmtId="4" fontId="9" fillId="0" borderId="2" xfId="148" quotePrefix="1" applyNumberFormat="1" applyFont="1" applyBorder="1" applyAlignment="1">
      <alignment vertical="center" wrapText="1"/>
    </xf>
    <xf numFmtId="4" fontId="39" fillId="0" borderId="2" xfId="173" applyNumberFormat="1" applyFont="1" applyBorder="1" applyAlignment="1">
      <alignment vertical="center" wrapText="1"/>
    </xf>
    <xf numFmtId="4" fontId="49" fillId="0" borderId="2" xfId="173" applyNumberFormat="1" applyFont="1" applyBorder="1" applyAlignment="1">
      <alignment vertical="center" wrapText="1"/>
    </xf>
    <xf numFmtId="0" fontId="9" fillId="0" borderId="2" xfId="145" quotePrefix="1" applyFont="1" applyBorder="1" applyAlignment="1">
      <alignment horizontal="center" vertical="center" wrapText="1"/>
    </xf>
    <xf numFmtId="4" fontId="9" fillId="0" borderId="2" xfId="145" quotePrefix="1" applyNumberFormat="1" applyFont="1" applyBorder="1" applyAlignment="1">
      <alignment vertical="center" wrapText="1"/>
    </xf>
    <xf numFmtId="4" fontId="62" fillId="0" borderId="0" xfId="145" applyNumberFormat="1" applyFont="1" applyFill="1" applyBorder="1"/>
    <xf numFmtId="4" fontId="62" fillId="0" borderId="0" xfId="145" applyNumberFormat="1" applyFont="1" applyFill="1"/>
    <xf numFmtId="0" fontId="62" fillId="0" borderId="0" xfId="145" applyFont="1" applyFill="1"/>
    <xf numFmtId="4" fontId="49" fillId="0" borderId="2" xfId="145" applyNumberFormat="1" applyFont="1" applyBorder="1" applyAlignment="1">
      <alignment vertical="center" wrapText="1"/>
    </xf>
    <xf numFmtId="164" fontId="38" fillId="0" borderId="9" xfId="103" applyFont="1" applyBorder="1" applyAlignment="1">
      <alignment horizontal="center"/>
    </xf>
    <xf numFmtId="2" fontId="38" fillId="0" borderId="7" xfId="175" applyNumberFormat="1" applyFont="1" applyBorder="1" applyAlignment="1">
      <alignment vertical="center" wrapText="1"/>
    </xf>
    <xf numFmtId="164" fontId="38" fillId="0" borderId="3" xfId="103" applyFont="1" applyBorder="1" applyAlignment="1">
      <alignment wrapText="1"/>
    </xf>
    <xf numFmtId="164" fontId="38" fillId="0" borderId="7" xfId="103" applyFont="1" applyBorder="1" applyAlignment="1">
      <alignment wrapText="1"/>
    </xf>
    <xf numFmtId="2" fontId="39" fillId="0" borderId="2" xfId="175" applyNumberFormat="1" applyFont="1" applyBorder="1" applyAlignment="1">
      <alignment horizontal="center" vertical="center" wrapText="1"/>
    </xf>
    <xf numFmtId="0" fontId="39" fillId="0" borderId="2" xfId="103" applyNumberFormat="1" applyFont="1" applyBorder="1" applyAlignment="1">
      <alignment horizontal="center" vertical="center"/>
    </xf>
    <xf numFmtId="4" fontId="38" fillId="4" borderId="5" xfId="103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8" fillId="0" borderId="0" xfId="181"/>
    <xf numFmtId="0" fontId="39" fillId="0" borderId="0" xfId="181" applyFont="1" applyAlignment="1">
      <alignment horizontal="center" wrapText="1"/>
    </xf>
    <xf numFmtId="0" fontId="8" fillId="0" borderId="0" xfId="181" applyAlignment="1">
      <alignment horizontal="center"/>
    </xf>
    <xf numFmtId="0" fontId="39" fillId="2" borderId="2" xfId="0" applyFont="1" applyFill="1" applyBorder="1" applyAlignment="1">
      <alignment vertical="center"/>
    </xf>
    <xf numFmtId="0" fontId="39" fillId="0" borderId="2" xfId="181" applyFont="1" applyBorder="1" applyAlignment="1">
      <alignment horizontal="right" vertical="center"/>
    </xf>
    <xf numFmtId="0" fontId="39" fillId="0" borderId="2" xfId="181" applyFont="1" applyBorder="1" applyAlignment="1">
      <alignment vertical="center" wrapText="1"/>
    </xf>
    <xf numFmtId="4" fontId="39" fillId="0" borderId="2" xfId="182" applyNumberFormat="1" applyFont="1" applyBorder="1" applyAlignment="1">
      <alignment vertical="center"/>
    </xf>
    <xf numFmtId="0" fontId="38" fillId="0" borderId="2" xfId="181" applyFont="1" applyBorder="1" applyAlignment="1">
      <alignment horizontal="right" vertical="center"/>
    </xf>
    <xf numFmtId="0" fontId="38" fillId="0" borderId="2" xfId="181" applyFont="1" applyBorder="1" applyAlignment="1">
      <alignment vertical="center" wrapText="1"/>
    </xf>
    <xf numFmtId="4" fontId="38" fillId="0" borderId="2" xfId="182" applyNumberFormat="1" applyFont="1" applyBorder="1" applyAlignment="1">
      <alignment vertical="center"/>
    </xf>
    <xf numFmtId="4" fontId="38" fillId="0" borderId="11" xfId="0" applyNumberFormat="1" applyFont="1" applyFill="1" applyBorder="1" applyAlignment="1">
      <alignment vertical="center"/>
    </xf>
    <xf numFmtId="4" fontId="39" fillId="0" borderId="11" xfId="0" applyNumberFormat="1" applyFont="1" applyFill="1" applyBorder="1" applyAlignment="1">
      <alignment vertical="center"/>
    </xf>
    <xf numFmtId="4" fontId="39" fillId="0" borderId="0" xfId="0" applyNumberFormat="1" applyFont="1" applyFill="1" applyBorder="1" applyAlignment="1">
      <alignment vertical="center"/>
    </xf>
    <xf numFmtId="4" fontId="38" fillId="4" borderId="2" xfId="182" applyNumberFormat="1" applyFont="1" applyFill="1" applyBorder="1" applyAlignment="1">
      <alignment vertical="center"/>
    </xf>
    <xf numFmtId="2" fontId="39" fillId="5" borderId="2" xfId="175" applyNumberFormat="1" applyFont="1" applyFill="1" applyBorder="1" applyAlignment="1">
      <alignment horizontal="center" vertical="center" wrapText="1"/>
    </xf>
    <xf numFmtId="4" fontId="38" fillId="4" borderId="2" xfId="0" applyNumberFormat="1" applyFont="1" applyFill="1" applyBorder="1" applyAlignment="1">
      <alignment horizontal="right" vertical="center" wrapText="1"/>
    </xf>
    <xf numFmtId="4" fontId="59" fillId="0" borderId="2" xfId="145" applyNumberFormat="1" applyFont="1" applyFill="1" applyBorder="1" applyAlignment="1">
      <alignment vertical="center" wrapText="1"/>
    </xf>
    <xf numFmtId="4" fontId="48" fillId="0" borderId="2" xfId="149" applyNumberFormat="1" applyFont="1" applyFill="1" applyBorder="1" applyAlignment="1">
      <alignment vertical="center" wrapText="1"/>
    </xf>
    <xf numFmtId="164" fontId="39" fillId="5" borderId="3" xfId="103" applyFont="1" applyFill="1" applyBorder="1" applyAlignment="1">
      <alignment horizontal="center"/>
    </xf>
    <xf numFmtId="4" fontId="39" fillId="5" borderId="4" xfId="103" applyNumberFormat="1" applyFont="1" applyFill="1" applyBorder="1" applyAlignment="1">
      <alignment horizontal="center" vertical="top"/>
    </xf>
    <xf numFmtId="4" fontId="39" fillId="5" borderId="4" xfId="103" applyNumberFormat="1" applyFont="1" applyFill="1" applyBorder="1" applyAlignment="1">
      <alignment horizontal="center" vertical="center"/>
    </xf>
    <xf numFmtId="164" fontId="39" fillId="5" borderId="2" xfId="103" applyFont="1" applyFill="1" applyBorder="1" applyAlignment="1">
      <alignment horizontal="center" vertical="center"/>
    </xf>
    <xf numFmtId="164" fontId="39" fillId="5" borderId="4" xfId="103" applyFont="1" applyFill="1" applyBorder="1" applyAlignment="1">
      <alignment horizontal="center" vertical="center"/>
    </xf>
    <xf numFmtId="4" fontId="39" fillId="5" borderId="2" xfId="103" applyNumberFormat="1" applyFont="1" applyFill="1" applyBorder="1" applyAlignment="1">
      <alignment horizontal="center" vertical="center"/>
    </xf>
    <xf numFmtId="4" fontId="50" fillId="0" borderId="2" xfId="171" applyNumberFormat="1" applyFont="1" applyFill="1" applyBorder="1" applyAlignment="1">
      <alignment vertical="center" wrapText="1"/>
    </xf>
    <xf numFmtId="0" fontId="49" fillId="0" borderId="2" xfId="145" quotePrefix="1" applyFont="1" applyBorder="1" applyAlignment="1">
      <alignment horizontal="center" vertical="center" wrapText="1"/>
    </xf>
    <xf numFmtId="4" fontId="39" fillId="4" borderId="2" xfId="173" applyNumberFormat="1" applyFont="1" applyFill="1" applyBorder="1" applyAlignment="1">
      <alignment vertical="center" wrapText="1"/>
    </xf>
    <xf numFmtId="4" fontId="64" fillId="2" borderId="2" xfId="178" applyNumberFormat="1" applyFont="1" applyFill="1" applyBorder="1" applyAlignment="1">
      <alignment horizontal="center" vertical="center"/>
    </xf>
    <xf numFmtId="2" fontId="6" fillId="0" borderId="0" xfId="145" applyNumberFormat="1" applyFont="1"/>
    <xf numFmtId="4" fontId="5" fillId="4" borderId="2" xfId="145" applyNumberFormat="1" applyFont="1" applyFill="1" applyBorder="1" applyAlignment="1">
      <alignment vertical="center" wrapText="1"/>
    </xf>
    <xf numFmtId="4" fontId="50" fillId="3" borderId="2" xfId="145" applyNumberFormat="1" applyFont="1" applyFill="1" applyBorder="1" applyAlignment="1">
      <alignment vertical="center" wrapText="1"/>
    </xf>
    <xf numFmtId="0" fontId="65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38" fillId="0" borderId="2" xfId="0" applyFont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4" fontId="61" fillId="4" borderId="2" xfId="147" applyNumberFormat="1" applyFont="1" applyFill="1" applyBorder="1" applyAlignment="1">
      <alignment vertical="center" wrapText="1"/>
    </xf>
    <xf numFmtId="4" fontId="63" fillId="4" borderId="2" xfId="147" applyNumberFormat="1" applyFont="1" applyFill="1" applyBorder="1" applyAlignment="1">
      <alignment vertical="center" wrapText="1"/>
    </xf>
    <xf numFmtId="4" fontId="63" fillId="0" borderId="2" xfId="145" applyNumberFormat="1" applyFont="1" applyBorder="1" applyAlignment="1">
      <alignment vertical="center" wrapText="1"/>
    </xf>
    <xf numFmtId="4" fontId="63" fillId="4" borderId="2" xfId="145" applyNumberFormat="1" applyFont="1" applyFill="1" applyBorder="1" applyAlignment="1">
      <alignment vertical="center" wrapText="1"/>
    </xf>
    <xf numFmtId="4" fontId="1" fillId="0" borderId="2" xfId="145" quotePrefix="1" applyNumberFormat="1" applyFont="1" applyBorder="1" applyAlignment="1">
      <alignment vertical="center" wrapText="1"/>
    </xf>
    <xf numFmtId="0" fontId="39" fillId="0" borderId="0" xfId="181" applyFont="1" applyAlignment="1">
      <alignment horizontal="center" wrapText="1"/>
    </xf>
    <xf numFmtId="0" fontId="8" fillId="0" borderId="0" xfId="18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8" fillId="0" borderId="0" xfId="181" applyAlignment="1">
      <alignment horizontal="left"/>
    </xf>
    <xf numFmtId="0" fontId="4" fillId="0" borderId="0" xfId="181" applyFont="1" applyAlignment="1">
      <alignment horizontal="left" wrapText="1"/>
    </xf>
    <xf numFmtId="0" fontId="8" fillId="0" borderId="0" xfId="181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38" fillId="0" borderId="0" xfId="129" applyFont="1" applyAlignment="1">
      <alignment horizontal="left" wrapText="1"/>
    </xf>
    <xf numFmtId="0" fontId="39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8" fillId="0" borderId="7" xfId="0" applyFont="1" applyBorder="1" applyAlignment="1"/>
    <xf numFmtId="0" fontId="38" fillId="0" borderId="4" xfId="0" applyFont="1" applyBorder="1" applyAlignment="1"/>
    <xf numFmtId="0" fontId="39" fillId="0" borderId="0" xfId="148" applyFont="1" applyAlignment="1">
      <alignment horizontal="center"/>
    </xf>
    <xf numFmtId="0" fontId="3" fillId="0" borderId="0" xfId="145" applyFont="1" applyAlignment="1">
      <alignment horizontal="left"/>
    </xf>
    <xf numFmtId="0" fontId="20" fillId="0" borderId="0" xfId="145" applyFont="1" applyAlignment="1">
      <alignment horizontal="left"/>
    </xf>
    <xf numFmtId="0" fontId="19" fillId="0" borderId="0" xfId="147" applyFont="1" applyAlignment="1">
      <alignment horizontal="left" wrapText="1"/>
    </xf>
    <xf numFmtId="0" fontId="20" fillId="0" borderId="0" xfId="147" applyFont="1" applyAlignment="1">
      <alignment horizontal="left" wrapText="1"/>
    </xf>
    <xf numFmtId="0" fontId="20" fillId="0" borderId="0" xfId="145" applyFont="1" applyAlignment="1">
      <alignment horizontal="left" wrapText="1"/>
    </xf>
    <xf numFmtId="0" fontId="20" fillId="0" borderId="0" xfId="145" applyAlignment="1">
      <alignment horizontal="left" wrapText="1"/>
    </xf>
    <xf numFmtId="0" fontId="39" fillId="0" borderId="0" xfId="145" applyFont="1" applyAlignment="1">
      <alignment horizontal="center"/>
    </xf>
    <xf numFmtId="0" fontId="20" fillId="0" borderId="0" xfId="145" applyAlignment="1">
      <alignment horizontal="center"/>
    </xf>
    <xf numFmtId="0" fontId="20" fillId="0" borderId="0" xfId="148" applyAlignment="1">
      <alignment horizontal="center"/>
    </xf>
    <xf numFmtId="0" fontId="47" fillId="0" borderId="2" xfId="145" applyFont="1" applyBorder="1" applyAlignment="1">
      <alignment horizontal="center" vertical="center" wrapText="1"/>
    </xf>
    <xf numFmtId="0" fontId="20" fillId="0" borderId="2" xfId="145" applyBorder="1" applyAlignment="1">
      <alignment horizontal="center" vertical="center" wrapText="1"/>
    </xf>
    <xf numFmtId="0" fontId="20" fillId="2" borderId="2" xfId="145" applyFill="1" applyBorder="1" applyAlignment="1">
      <alignment horizontal="center" vertical="center" wrapText="1"/>
    </xf>
    <xf numFmtId="0" fontId="20" fillId="4" borderId="2" xfId="145" applyFill="1" applyBorder="1" applyAlignment="1">
      <alignment horizontal="center" vertical="center" wrapText="1"/>
    </xf>
    <xf numFmtId="4" fontId="17" fillId="0" borderId="3" xfId="154" quotePrefix="1" applyNumberFormat="1" applyFont="1" applyBorder="1" applyAlignment="1">
      <alignment horizontal="center" vertical="center" wrapText="1"/>
    </xf>
    <xf numFmtId="4" fontId="17" fillId="0" borderId="4" xfId="154" quotePrefix="1" applyNumberFormat="1" applyFont="1" applyBorder="1" applyAlignment="1">
      <alignment horizontal="center" vertical="center" wrapText="1"/>
    </xf>
    <xf numFmtId="4" fontId="39" fillId="0" borderId="3" xfId="154" quotePrefix="1" applyNumberFormat="1" applyFont="1" applyBorder="1" applyAlignment="1">
      <alignment horizontal="center" vertical="center" wrapText="1"/>
    </xf>
    <xf numFmtId="4" fontId="39" fillId="0" borderId="4" xfId="154" quotePrefix="1" applyNumberFormat="1" applyFont="1" applyBorder="1" applyAlignment="1">
      <alignment horizontal="center" vertical="center" wrapText="1"/>
    </xf>
    <xf numFmtId="4" fontId="11" fillId="0" borderId="3" xfId="148" quotePrefix="1" applyNumberFormat="1" applyFont="1" applyBorder="1" applyAlignment="1">
      <alignment horizontal="center" vertical="center" wrapText="1"/>
    </xf>
    <xf numFmtId="4" fontId="11" fillId="0" borderId="4" xfId="148" quotePrefix="1" applyNumberFormat="1" applyFont="1" applyBorder="1" applyAlignment="1">
      <alignment horizontal="center" vertical="center" wrapText="1"/>
    </xf>
    <xf numFmtId="4" fontId="13" fillId="0" borderId="3" xfId="145" quotePrefix="1" applyNumberFormat="1" applyFont="1" applyBorder="1" applyAlignment="1">
      <alignment horizontal="center" vertical="center" wrapText="1"/>
    </xf>
    <xf numFmtId="4" fontId="13" fillId="0" borderId="4" xfId="145" quotePrefix="1" applyNumberFormat="1" applyFont="1" applyBorder="1" applyAlignment="1">
      <alignment horizontal="center" vertical="center" wrapText="1"/>
    </xf>
    <xf numFmtId="164" fontId="39" fillId="0" borderId="3" xfId="103" applyFont="1" applyBorder="1" applyAlignment="1">
      <alignment horizontal="center"/>
    </xf>
    <xf numFmtId="164" fontId="39" fillId="0" borderId="4" xfId="103" applyFont="1" applyBorder="1" applyAlignment="1">
      <alignment horizontal="center"/>
    </xf>
    <xf numFmtId="4" fontId="38" fillId="0" borderId="3" xfId="154" quotePrefix="1" applyNumberFormat="1" applyFont="1" applyBorder="1" applyAlignment="1">
      <alignment horizontal="center" vertical="center" wrapText="1"/>
    </xf>
    <xf numFmtId="4" fontId="38" fillId="0" borderId="4" xfId="154" quotePrefix="1" applyNumberFormat="1" applyFont="1" applyBorder="1" applyAlignment="1">
      <alignment horizontal="center" vertical="center" wrapText="1"/>
    </xf>
    <xf numFmtId="4" fontId="2" fillId="0" borderId="3" xfId="145" quotePrefix="1" applyNumberFormat="1" applyFont="1" applyBorder="1" applyAlignment="1">
      <alignment horizontal="center" vertical="center" wrapText="1"/>
    </xf>
    <xf numFmtId="164" fontId="39" fillId="5" borderId="3" xfId="103" applyFont="1" applyFill="1" applyBorder="1" applyAlignment="1">
      <alignment horizontal="center" vertical="center"/>
    </xf>
    <xf numFmtId="164" fontId="39" fillId="5" borderId="4" xfId="103" applyFont="1" applyFill="1" applyBorder="1" applyAlignment="1">
      <alignment horizontal="center" vertical="center"/>
    </xf>
    <xf numFmtId="164" fontId="39" fillId="0" borderId="7" xfId="103" applyFont="1" applyBorder="1" applyAlignment="1">
      <alignment horizontal="center"/>
    </xf>
    <xf numFmtId="4" fontId="14" fillId="0" borderId="4" xfId="145" quotePrefix="1" applyNumberFormat="1" applyFont="1" applyBorder="1" applyAlignment="1">
      <alignment horizontal="center" vertical="center" wrapText="1"/>
    </xf>
    <xf numFmtId="4" fontId="14" fillId="0" borderId="3" xfId="145" quotePrefix="1" applyNumberFormat="1" applyFont="1" applyBorder="1" applyAlignment="1">
      <alignment horizontal="center" vertical="center" wrapText="1"/>
    </xf>
    <xf numFmtId="164" fontId="38" fillId="0" borderId="3" xfId="103" applyFont="1" applyBorder="1" applyAlignment="1">
      <alignment horizontal="center" vertical="center" wrapText="1"/>
    </xf>
    <xf numFmtId="164" fontId="38" fillId="0" borderId="7" xfId="103" applyFont="1" applyBorder="1" applyAlignment="1">
      <alignment horizontal="center" vertical="center" wrapText="1"/>
    </xf>
    <xf numFmtId="164" fontId="38" fillId="0" borderId="4" xfId="103" applyFont="1" applyBorder="1" applyAlignment="1">
      <alignment horizontal="center" vertical="center" wrapText="1"/>
    </xf>
    <xf numFmtId="0" fontId="39" fillId="0" borderId="3" xfId="175" applyFont="1" applyBorder="1" applyAlignment="1">
      <alignment horizontal="center" vertical="center" wrapText="1"/>
    </xf>
    <xf numFmtId="0" fontId="39" fillId="0" borderId="7" xfId="175" applyFont="1" applyBorder="1" applyAlignment="1">
      <alignment horizontal="center" vertical="center" wrapText="1"/>
    </xf>
    <xf numFmtId="0" fontId="39" fillId="0" borderId="4" xfId="175" applyFont="1" applyBorder="1" applyAlignment="1">
      <alignment horizontal="center" vertical="center" wrapText="1"/>
    </xf>
    <xf numFmtId="0" fontId="38" fillId="0" borderId="3" xfId="175" applyFont="1" applyBorder="1" applyAlignment="1">
      <alignment horizontal="center" vertical="center" wrapText="1"/>
    </xf>
    <xf numFmtId="0" fontId="38" fillId="0" borderId="7" xfId="175" applyFont="1" applyBorder="1" applyAlignment="1">
      <alignment horizontal="center" vertical="center" wrapText="1"/>
    </xf>
    <xf numFmtId="0" fontId="38" fillId="0" borderId="4" xfId="175" applyFont="1" applyBorder="1" applyAlignment="1">
      <alignment horizontal="center" vertical="center" wrapText="1"/>
    </xf>
    <xf numFmtId="164" fontId="38" fillId="0" borderId="3" xfId="103" applyFont="1" applyBorder="1" applyAlignment="1">
      <alignment horizontal="center" vertical="top" wrapText="1"/>
    </xf>
    <xf numFmtId="164" fontId="38" fillId="0" borderId="4" xfId="103" applyFont="1" applyBorder="1" applyAlignment="1">
      <alignment horizontal="center" vertical="top" wrapText="1"/>
    </xf>
    <xf numFmtId="164" fontId="38" fillId="0" borderId="2" xfId="103" applyFont="1" applyBorder="1" applyAlignment="1">
      <alignment horizontal="center"/>
    </xf>
    <xf numFmtId="164" fontId="39" fillId="0" borderId="3" xfId="103" quotePrefix="1" applyFont="1" applyBorder="1" applyAlignment="1">
      <alignment horizontal="center" vertical="center" wrapText="1"/>
    </xf>
    <xf numFmtId="164" fontId="39" fillId="0" borderId="7" xfId="103" applyFont="1" applyBorder="1" applyAlignment="1">
      <alignment horizontal="center" vertical="center" wrapText="1"/>
    </xf>
    <xf numFmtId="164" fontId="39" fillId="0" borderId="4" xfId="103" applyFont="1" applyBorder="1" applyAlignment="1">
      <alignment horizontal="center" vertical="center" wrapText="1"/>
    </xf>
    <xf numFmtId="164" fontId="39" fillId="0" borderId="5" xfId="103" applyFont="1" applyBorder="1" applyAlignment="1">
      <alignment horizontal="center"/>
    </xf>
    <xf numFmtId="164" fontId="39" fillId="5" borderId="7" xfId="103" applyFont="1" applyFill="1" applyBorder="1" applyAlignment="1">
      <alignment horizontal="center" vertical="center"/>
    </xf>
    <xf numFmtId="164" fontId="38" fillId="0" borderId="3" xfId="103" applyFont="1" applyBorder="1" applyAlignment="1">
      <alignment horizontal="center"/>
    </xf>
    <xf numFmtId="164" fontId="38" fillId="0" borderId="7" xfId="103" applyFont="1" applyBorder="1" applyAlignment="1">
      <alignment horizontal="center"/>
    </xf>
    <xf numFmtId="164" fontId="38" fillId="0" borderId="4" xfId="103" applyFont="1" applyBorder="1" applyAlignment="1">
      <alignment horizontal="center"/>
    </xf>
    <xf numFmtId="166" fontId="38" fillId="0" borderId="3" xfId="103" applyNumberFormat="1" applyFont="1" applyBorder="1" applyAlignment="1">
      <alignment horizontal="center" vertical="top" wrapText="1"/>
    </xf>
    <xf numFmtId="166" fontId="38" fillId="0" borderId="4" xfId="103" applyNumberFormat="1" applyFont="1" applyBorder="1" applyAlignment="1">
      <alignment horizontal="center" vertical="top" wrapText="1"/>
    </xf>
    <xf numFmtId="164" fontId="38" fillId="0" borderId="0" xfId="103" applyFont="1" applyAlignment="1">
      <alignment horizontal="left"/>
    </xf>
    <xf numFmtId="0" fontId="7" fillId="0" borderId="0" xfId="154" applyFont="1" applyAlignment="1">
      <alignment horizontal="left"/>
    </xf>
    <xf numFmtId="0" fontId="17" fillId="0" borderId="0" xfId="154" applyFont="1" applyAlignment="1">
      <alignment horizontal="left"/>
    </xf>
    <xf numFmtId="164" fontId="39" fillId="0" borderId="0" xfId="103" applyFont="1" applyAlignment="1">
      <alignment horizontal="center"/>
    </xf>
    <xf numFmtId="164" fontId="38" fillId="0" borderId="0" xfId="103" applyFont="1" applyAlignment="1">
      <alignment horizontal="center"/>
    </xf>
    <xf numFmtId="164" fontId="39" fillId="0" borderId="0" xfId="103" applyFont="1" applyAlignment="1">
      <alignment horizontal="center" wrapText="1"/>
    </xf>
    <xf numFmtId="164" fontId="38" fillId="0" borderId="7" xfId="103" applyFont="1" applyBorder="1" applyAlignment="1">
      <alignment horizontal="center" vertical="top" wrapText="1"/>
    </xf>
    <xf numFmtId="166" fontId="38" fillId="0" borderId="7" xfId="103" applyNumberFormat="1" applyFont="1" applyBorder="1" applyAlignment="1">
      <alignment horizontal="center" vertical="top" wrapText="1"/>
    </xf>
    <xf numFmtId="164" fontId="38" fillId="0" borderId="5" xfId="103" applyFont="1" applyBorder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20" fillId="0" borderId="0" xfId="143" applyFont="1" applyAlignment="1">
      <alignment horizontal="left" wrapText="1"/>
    </xf>
    <xf numFmtId="0" fontId="20" fillId="0" borderId="0" xfId="143" applyAlignment="1">
      <alignment horizontal="left" wrapText="1"/>
    </xf>
    <xf numFmtId="0" fontId="7" fillId="0" borderId="0" xfId="143" applyFont="1" applyAlignment="1">
      <alignment horizontal="left" wrapText="1"/>
    </xf>
    <xf numFmtId="0" fontId="19" fillId="0" borderId="0" xfId="143" applyFont="1" applyAlignment="1">
      <alignment horizontal="left" wrapTex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4" fontId="59" fillId="3" borderId="2" xfId="145" applyNumberFormat="1" applyFont="1" applyFill="1" applyBorder="1" applyAlignment="1">
      <alignment vertical="center" wrapText="1"/>
    </xf>
    <xf numFmtId="4" fontId="61" fillId="3" borderId="2" xfId="145" applyNumberFormat="1" applyFont="1" applyFill="1" applyBorder="1" applyAlignment="1">
      <alignment vertical="center" wrapText="1"/>
    </xf>
    <xf numFmtId="4" fontId="39" fillId="3" borderId="2" xfId="0" applyNumberFormat="1" applyFont="1" applyFill="1" applyBorder="1" applyAlignment="1">
      <alignment vertical="center" wrapText="1"/>
    </xf>
    <xf numFmtId="4" fontId="49" fillId="3" borderId="2" xfId="147" applyNumberFormat="1" applyFont="1" applyFill="1" applyBorder="1" applyAlignment="1">
      <alignment vertical="center" wrapText="1"/>
    </xf>
    <xf numFmtId="4" fontId="48" fillId="3" borderId="2" xfId="145" applyNumberFormat="1" applyFont="1" applyFill="1" applyBorder="1" applyAlignment="1">
      <alignment vertical="center" wrapText="1"/>
    </xf>
    <xf numFmtId="4" fontId="50" fillId="3" borderId="2" xfId="149" applyNumberFormat="1" applyFont="1" applyFill="1" applyBorder="1" applyAlignment="1">
      <alignment vertical="center" wrapText="1"/>
    </xf>
    <xf numFmtId="4" fontId="48" fillId="3" borderId="2" xfId="149" applyNumberFormat="1" applyFont="1" applyFill="1" applyBorder="1" applyAlignment="1">
      <alignment vertical="center" wrapText="1"/>
    </xf>
  </cellXfs>
  <cellStyles count="183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2 4 2" xfId="182"/>
    <cellStyle name="Обычный 5 4 3" xfId="151"/>
    <cellStyle name="Обычный 5 4 3 2" xfId="158"/>
    <cellStyle name="Обычный 5 4 3 3" xfId="175"/>
    <cellStyle name="Обычный 5 4 3 3 2" xfId="181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zoomScaleNormal="100" zoomScalePageLayoutView="55" workbookViewId="0">
      <selection activeCell="A6" sqref="A6:F6"/>
    </sheetView>
  </sheetViews>
  <sheetFormatPr defaultRowHeight="12.75" x14ac:dyDescent="0.2"/>
  <cols>
    <col min="1" max="1" width="13.140625" style="339" customWidth="1"/>
    <col min="2" max="2" width="56.5703125" style="339" customWidth="1"/>
    <col min="3" max="3" width="15.42578125" style="339" customWidth="1"/>
    <col min="4" max="4" width="17.7109375" style="339" customWidth="1"/>
    <col min="5" max="5" width="15.7109375" style="339" customWidth="1"/>
    <col min="6" max="6" width="18.28515625" style="339" customWidth="1"/>
    <col min="7" max="7" width="11.28515625" style="339" bestFit="1" customWidth="1"/>
    <col min="8" max="8" width="13.42578125" style="339" bestFit="1" customWidth="1"/>
    <col min="9" max="9" width="9.140625" style="339"/>
    <col min="10" max="11" width="10" style="339" bestFit="1" customWidth="1"/>
    <col min="12" max="16384" width="9.140625" style="339"/>
  </cols>
  <sheetData>
    <row r="1" spans="1:10" x14ac:dyDescent="0.2">
      <c r="C1" s="386" t="s">
        <v>298</v>
      </c>
      <c r="D1" s="386"/>
      <c r="E1" s="386"/>
      <c r="F1" s="386"/>
    </row>
    <row r="2" spans="1:10" ht="18.399999999999999" customHeight="1" x14ac:dyDescent="0.2">
      <c r="C2" s="387" t="s">
        <v>379</v>
      </c>
      <c r="D2" s="388"/>
      <c r="E2" s="388"/>
      <c r="F2" s="388"/>
    </row>
    <row r="3" spans="1:10" s="4" customFormat="1" ht="38.1" customHeight="1" x14ac:dyDescent="0.2">
      <c r="A3" s="1"/>
      <c r="B3" s="1"/>
      <c r="C3" s="389" t="s">
        <v>218</v>
      </c>
      <c r="D3" s="389"/>
      <c r="E3" s="389"/>
      <c r="F3" s="389"/>
      <c r="G3" s="389"/>
      <c r="H3" s="389"/>
      <c r="I3" s="389"/>
      <c r="J3" s="2"/>
    </row>
    <row r="4" spans="1:10" s="4" customFormat="1" ht="24" customHeight="1" x14ac:dyDescent="0.2">
      <c r="A4" s="1"/>
      <c r="B4" s="1"/>
      <c r="C4" s="1"/>
      <c r="D4" s="389"/>
      <c r="E4" s="389"/>
      <c r="F4" s="389"/>
      <c r="G4" s="389"/>
      <c r="H4" s="389"/>
      <c r="I4" s="389"/>
      <c r="J4" s="2"/>
    </row>
    <row r="5" spans="1:10" ht="19.5" customHeight="1" x14ac:dyDescent="0.2"/>
    <row r="6" spans="1:10" ht="28.5" customHeight="1" x14ac:dyDescent="0.2">
      <c r="A6" s="381" t="s">
        <v>299</v>
      </c>
      <c r="B6" s="382"/>
      <c r="C6" s="382"/>
      <c r="D6" s="382"/>
      <c r="E6" s="382"/>
      <c r="F6" s="382"/>
    </row>
    <row r="7" spans="1:10" ht="18" customHeight="1" x14ac:dyDescent="0.2">
      <c r="A7" s="340"/>
      <c r="B7" s="341"/>
      <c r="C7" s="341"/>
      <c r="D7" s="341"/>
      <c r="E7" s="341"/>
      <c r="F7" s="341"/>
    </row>
    <row r="8" spans="1:10" s="4" customFormat="1" x14ac:dyDescent="0.2">
      <c r="A8" s="383" t="s">
        <v>10</v>
      </c>
      <c r="B8" s="383" t="s">
        <v>300</v>
      </c>
      <c r="C8" s="384" t="s">
        <v>0</v>
      </c>
      <c r="D8" s="383" t="s">
        <v>1</v>
      </c>
      <c r="E8" s="383" t="s">
        <v>2</v>
      </c>
      <c r="F8" s="383"/>
    </row>
    <row r="9" spans="1:10" s="4" customFormat="1" x14ac:dyDescent="0.2">
      <c r="A9" s="383"/>
      <c r="B9" s="383"/>
      <c r="C9" s="383"/>
      <c r="D9" s="383"/>
      <c r="E9" s="383" t="s">
        <v>3</v>
      </c>
      <c r="F9" s="385" t="s">
        <v>4</v>
      </c>
    </row>
    <row r="10" spans="1:10" s="4" customFormat="1" x14ac:dyDescent="0.2">
      <c r="A10" s="383"/>
      <c r="B10" s="383"/>
      <c r="C10" s="383"/>
      <c r="D10" s="383"/>
      <c r="E10" s="383"/>
      <c r="F10" s="383"/>
    </row>
    <row r="11" spans="1:10" s="4" customFormat="1" x14ac:dyDescent="0.2">
      <c r="A11" s="337">
        <v>1</v>
      </c>
      <c r="B11" s="337">
        <v>2</v>
      </c>
      <c r="C11" s="338">
        <v>3</v>
      </c>
      <c r="D11" s="337">
        <v>4</v>
      </c>
      <c r="E11" s="337">
        <v>5</v>
      </c>
      <c r="F11" s="337">
        <v>6</v>
      </c>
    </row>
    <row r="12" spans="1:10" s="4" customFormat="1" x14ac:dyDescent="0.2">
      <c r="A12" s="186">
        <v>10000000</v>
      </c>
      <c r="B12" s="187" t="s">
        <v>301</v>
      </c>
      <c r="C12" s="188">
        <f t="shared" ref="C12:C78" si="0">D12+E12</f>
        <v>97784810</v>
      </c>
      <c r="D12" s="189">
        <f>D13+D21+D27+D35+D49</f>
        <v>97766410</v>
      </c>
      <c r="E12" s="189">
        <v>18400</v>
      </c>
      <c r="F12" s="189">
        <v>0</v>
      </c>
    </row>
    <row r="13" spans="1:10" s="4" customFormat="1" ht="25.5" x14ac:dyDescent="0.2">
      <c r="A13" s="186">
        <v>11000000</v>
      </c>
      <c r="B13" s="187" t="s">
        <v>302</v>
      </c>
      <c r="C13" s="188">
        <f t="shared" si="0"/>
        <v>70208414</v>
      </c>
      <c r="D13" s="189">
        <f>D14+D19</f>
        <v>70208414</v>
      </c>
      <c r="E13" s="189">
        <v>0</v>
      </c>
      <c r="F13" s="189">
        <v>0</v>
      </c>
    </row>
    <row r="14" spans="1:10" s="4" customFormat="1" x14ac:dyDescent="0.2">
      <c r="A14" s="186">
        <v>11010000</v>
      </c>
      <c r="B14" s="187" t="s">
        <v>303</v>
      </c>
      <c r="C14" s="188">
        <f t="shared" si="0"/>
        <v>70198414</v>
      </c>
      <c r="D14" s="189">
        <f>D15+D16+D17+D18</f>
        <v>70198414</v>
      </c>
      <c r="E14" s="189">
        <v>0</v>
      </c>
      <c r="F14" s="189">
        <v>0</v>
      </c>
    </row>
    <row r="15" spans="1:10" s="4" customFormat="1" ht="25.5" x14ac:dyDescent="0.2">
      <c r="A15" s="192">
        <v>11010100</v>
      </c>
      <c r="B15" s="18" t="s">
        <v>304</v>
      </c>
      <c r="C15" s="193">
        <f t="shared" si="0"/>
        <v>57188414</v>
      </c>
      <c r="D15" s="194">
        <v>57188414</v>
      </c>
      <c r="E15" s="194">
        <v>0</v>
      </c>
      <c r="F15" s="194">
        <v>0</v>
      </c>
      <c r="G15" s="349"/>
      <c r="H15" s="231"/>
    </row>
    <row r="16" spans="1:10" s="4" customFormat="1" ht="51" x14ac:dyDescent="0.2">
      <c r="A16" s="192">
        <v>11010200</v>
      </c>
      <c r="B16" s="18" t="s">
        <v>305</v>
      </c>
      <c r="C16" s="193">
        <f t="shared" si="0"/>
        <v>30000</v>
      </c>
      <c r="D16" s="194">
        <v>30000</v>
      </c>
      <c r="E16" s="194">
        <v>0</v>
      </c>
      <c r="F16" s="194">
        <v>0</v>
      </c>
    </row>
    <row r="17" spans="1:6" s="4" customFormat="1" ht="25.5" x14ac:dyDescent="0.2">
      <c r="A17" s="192">
        <v>11010400</v>
      </c>
      <c r="B17" s="18" t="s">
        <v>306</v>
      </c>
      <c r="C17" s="193">
        <f t="shared" si="0"/>
        <v>11800000</v>
      </c>
      <c r="D17" s="194">
        <v>11800000</v>
      </c>
      <c r="E17" s="194">
        <v>0</v>
      </c>
      <c r="F17" s="194">
        <v>0</v>
      </c>
    </row>
    <row r="18" spans="1:6" s="4" customFormat="1" ht="25.5" x14ac:dyDescent="0.2">
      <c r="A18" s="192">
        <v>11010500</v>
      </c>
      <c r="B18" s="18" t="s">
        <v>307</v>
      </c>
      <c r="C18" s="193">
        <f t="shared" si="0"/>
        <v>1180000</v>
      </c>
      <c r="D18" s="194">
        <v>1180000</v>
      </c>
      <c r="E18" s="194">
        <v>0</v>
      </c>
      <c r="F18" s="194">
        <v>0</v>
      </c>
    </row>
    <row r="19" spans="1:6" s="4" customFormat="1" x14ac:dyDescent="0.2">
      <c r="A19" s="186">
        <v>11020000</v>
      </c>
      <c r="B19" s="187" t="s">
        <v>308</v>
      </c>
      <c r="C19" s="188">
        <f t="shared" si="0"/>
        <v>10000</v>
      </c>
      <c r="D19" s="189">
        <v>10000</v>
      </c>
      <c r="E19" s="189">
        <v>0</v>
      </c>
      <c r="F19" s="189">
        <v>0</v>
      </c>
    </row>
    <row r="20" spans="1:6" s="4" customFormat="1" ht="25.5" x14ac:dyDescent="0.2">
      <c r="A20" s="192">
        <v>11020200</v>
      </c>
      <c r="B20" s="18" t="s">
        <v>309</v>
      </c>
      <c r="C20" s="193">
        <f t="shared" si="0"/>
        <v>10000</v>
      </c>
      <c r="D20" s="194">
        <v>10000</v>
      </c>
      <c r="E20" s="194">
        <v>0</v>
      </c>
      <c r="F20" s="194">
        <v>0</v>
      </c>
    </row>
    <row r="21" spans="1:6" s="4" customFormat="1" ht="21.75" customHeight="1" x14ac:dyDescent="0.2">
      <c r="A21" s="186">
        <v>13000000</v>
      </c>
      <c r="B21" s="187" t="s">
        <v>310</v>
      </c>
      <c r="C21" s="188">
        <f t="shared" si="0"/>
        <v>48000</v>
      </c>
      <c r="D21" s="189">
        <v>48000</v>
      </c>
      <c r="E21" s="189">
        <v>0</v>
      </c>
      <c r="F21" s="189">
        <v>0</v>
      </c>
    </row>
    <row r="22" spans="1:6" s="4" customFormat="1" ht="21.2" customHeight="1" x14ac:dyDescent="0.2">
      <c r="A22" s="186">
        <v>13010000</v>
      </c>
      <c r="B22" s="187" t="s">
        <v>311</v>
      </c>
      <c r="C22" s="188">
        <f t="shared" si="0"/>
        <v>25000</v>
      </c>
      <c r="D22" s="189">
        <v>25000</v>
      </c>
      <c r="E22" s="189">
        <v>0</v>
      </c>
      <c r="F22" s="189">
        <v>0</v>
      </c>
    </row>
    <row r="23" spans="1:6" s="4" customFormat="1" ht="25.5" x14ac:dyDescent="0.2">
      <c r="A23" s="192">
        <v>13010100</v>
      </c>
      <c r="B23" s="18" t="s">
        <v>312</v>
      </c>
      <c r="C23" s="193">
        <f t="shared" si="0"/>
        <v>15000</v>
      </c>
      <c r="D23" s="194">
        <v>15000</v>
      </c>
      <c r="E23" s="194">
        <v>0</v>
      </c>
      <c r="F23" s="194">
        <v>0</v>
      </c>
    </row>
    <row r="24" spans="1:6" s="4" customFormat="1" ht="51" x14ac:dyDescent="0.2">
      <c r="A24" s="192">
        <v>13010200</v>
      </c>
      <c r="B24" s="18" t="s">
        <v>313</v>
      </c>
      <c r="C24" s="193">
        <f t="shared" si="0"/>
        <v>10000</v>
      </c>
      <c r="D24" s="194">
        <v>10000</v>
      </c>
      <c r="E24" s="194">
        <v>0</v>
      </c>
      <c r="F24" s="194">
        <v>0</v>
      </c>
    </row>
    <row r="25" spans="1:6" s="4" customFormat="1" ht="25.5" x14ac:dyDescent="0.2">
      <c r="A25" s="186">
        <v>13030000</v>
      </c>
      <c r="B25" s="187" t="s">
        <v>314</v>
      </c>
      <c r="C25" s="188">
        <f t="shared" si="0"/>
        <v>23000</v>
      </c>
      <c r="D25" s="189">
        <v>23000</v>
      </c>
      <c r="E25" s="189">
        <v>0</v>
      </c>
      <c r="F25" s="189">
        <v>0</v>
      </c>
    </row>
    <row r="26" spans="1:6" s="4" customFormat="1" ht="25.5" x14ac:dyDescent="0.2">
      <c r="A26" s="192">
        <v>13030100</v>
      </c>
      <c r="B26" s="18" t="s">
        <v>315</v>
      </c>
      <c r="C26" s="193">
        <f t="shared" si="0"/>
        <v>23000</v>
      </c>
      <c r="D26" s="194">
        <v>23000</v>
      </c>
      <c r="E26" s="194">
        <v>0</v>
      </c>
      <c r="F26" s="194">
        <v>0</v>
      </c>
    </row>
    <row r="27" spans="1:6" s="4" customFormat="1" x14ac:dyDescent="0.2">
      <c r="A27" s="186">
        <v>14000000</v>
      </c>
      <c r="B27" s="187" t="s">
        <v>316</v>
      </c>
      <c r="C27" s="188">
        <f t="shared" si="0"/>
        <v>2378000</v>
      </c>
      <c r="D27" s="189">
        <v>2378000</v>
      </c>
      <c r="E27" s="189">
        <v>0</v>
      </c>
      <c r="F27" s="189">
        <v>0</v>
      </c>
    </row>
    <row r="28" spans="1:6" s="4" customFormat="1" ht="25.5" x14ac:dyDescent="0.2">
      <c r="A28" s="186">
        <v>14020000</v>
      </c>
      <c r="B28" s="187" t="s">
        <v>317</v>
      </c>
      <c r="C28" s="188">
        <f t="shared" si="0"/>
        <v>27000</v>
      </c>
      <c r="D28" s="189">
        <v>27000</v>
      </c>
      <c r="E28" s="189">
        <v>0</v>
      </c>
      <c r="F28" s="189">
        <v>0</v>
      </c>
    </row>
    <row r="29" spans="1:6" s="4" customFormat="1" x14ac:dyDescent="0.2">
      <c r="A29" s="192">
        <v>14021900</v>
      </c>
      <c r="B29" s="18" t="s">
        <v>318</v>
      </c>
      <c r="C29" s="193">
        <f t="shared" si="0"/>
        <v>27000</v>
      </c>
      <c r="D29" s="194">
        <v>27000</v>
      </c>
      <c r="E29" s="194">
        <v>0</v>
      </c>
      <c r="F29" s="194">
        <v>0</v>
      </c>
    </row>
    <row r="30" spans="1:6" s="4" customFormat="1" ht="25.5" x14ac:dyDescent="0.2">
      <c r="A30" s="186">
        <v>14030000</v>
      </c>
      <c r="B30" s="187" t="s">
        <v>319</v>
      </c>
      <c r="C30" s="188">
        <f t="shared" si="0"/>
        <v>201000</v>
      </c>
      <c r="D30" s="189">
        <v>201000</v>
      </c>
      <c r="E30" s="189">
        <v>0</v>
      </c>
      <c r="F30" s="189">
        <v>0</v>
      </c>
    </row>
    <row r="31" spans="1:6" s="4" customFormat="1" x14ac:dyDescent="0.2">
      <c r="A31" s="192">
        <v>14031900</v>
      </c>
      <c r="B31" s="18" t="s">
        <v>318</v>
      </c>
      <c r="C31" s="193">
        <f t="shared" si="0"/>
        <v>201000</v>
      </c>
      <c r="D31" s="194">
        <v>201000</v>
      </c>
      <c r="E31" s="194">
        <v>0</v>
      </c>
      <c r="F31" s="194">
        <v>0</v>
      </c>
    </row>
    <row r="32" spans="1:6" s="4" customFormat="1" ht="25.5" x14ac:dyDescent="0.2">
      <c r="A32" s="186">
        <v>14040000</v>
      </c>
      <c r="B32" s="187" t="s">
        <v>320</v>
      </c>
      <c r="C32" s="188">
        <f t="shared" si="0"/>
        <v>2150000</v>
      </c>
      <c r="D32" s="189">
        <v>2150000</v>
      </c>
      <c r="E32" s="189">
        <v>0</v>
      </c>
      <c r="F32" s="189">
        <v>0</v>
      </c>
    </row>
    <row r="33" spans="1:8" s="4" customFormat="1" ht="63.75" x14ac:dyDescent="0.2">
      <c r="A33" s="192">
        <v>14040100</v>
      </c>
      <c r="B33" s="18" t="s">
        <v>321</v>
      </c>
      <c r="C33" s="193">
        <f t="shared" si="0"/>
        <v>805000</v>
      </c>
      <c r="D33" s="194">
        <v>805000</v>
      </c>
      <c r="E33" s="194">
        <v>0</v>
      </c>
      <c r="F33" s="194">
        <v>0</v>
      </c>
    </row>
    <row r="34" spans="1:8" s="4" customFormat="1" ht="51" x14ac:dyDescent="0.2">
      <c r="A34" s="192">
        <v>14040200</v>
      </c>
      <c r="B34" s="18" t="s">
        <v>322</v>
      </c>
      <c r="C34" s="193">
        <f t="shared" si="0"/>
        <v>1345000</v>
      </c>
      <c r="D34" s="194">
        <v>1345000</v>
      </c>
      <c r="E34" s="194">
        <v>0</v>
      </c>
      <c r="F34" s="194">
        <v>0</v>
      </c>
    </row>
    <row r="35" spans="1:8" s="4" customFormat="1" ht="25.5" x14ac:dyDescent="0.2">
      <c r="A35" s="186">
        <v>18000000</v>
      </c>
      <c r="B35" s="187" t="s">
        <v>323</v>
      </c>
      <c r="C35" s="188">
        <f t="shared" si="0"/>
        <v>25131996</v>
      </c>
      <c r="D35" s="189">
        <f>D36+D45</f>
        <v>25131996</v>
      </c>
      <c r="E35" s="189">
        <v>0</v>
      </c>
      <c r="F35" s="189">
        <v>0</v>
      </c>
    </row>
    <row r="36" spans="1:8" s="4" customFormat="1" x14ac:dyDescent="0.2">
      <c r="A36" s="186">
        <v>18010000</v>
      </c>
      <c r="B36" s="187" t="s">
        <v>324</v>
      </c>
      <c r="C36" s="188">
        <f t="shared" si="0"/>
        <v>9104330</v>
      </c>
      <c r="D36" s="189">
        <f>D37+D38+D39+D40+D41+D42+D43+D44</f>
        <v>9104330</v>
      </c>
      <c r="E36" s="189">
        <v>0</v>
      </c>
      <c r="F36" s="189">
        <v>0</v>
      </c>
    </row>
    <row r="37" spans="1:8" s="4" customFormat="1" ht="38.25" x14ac:dyDescent="0.2">
      <c r="A37" s="192">
        <v>18010200</v>
      </c>
      <c r="B37" s="18" t="s">
        <v>325</v>
      </c>
      <c r="C37" s="193">
        <f t="shared" si="0"/>
        <v>23000</v>
      </c>
      <c r="D37" s="194">
        <v>23000</v>
      </c>
      <c r="E37" s="194">
        <v>0</v>
      </c>
      <c r="F37" s="194">
        <v>0</v>
      </c>
    </row>
    <row r="38" spans="1:8" s="4" customFormat="1" ht="38.25" x14ac:dyDescent="0.2">
      <c r="A38" s="192">
        <v>18010300</v>
      </c>
      <c r="B38" s="18" t="s">
        <v>326</v>
      </c>
      <c r="C38" s="193">
        <f t="shared" si="0"/>
        <v>57000</v>
      </c>
      <c r="D38" s="194">
        <v>57000</v>
      </c>
      <c r="E38" s="194">
        <v>0</v>
      </c>
      <c r="F38" s="194">
        <v>0</v>
      </c>
    </row>
    <row r="39" spans="1:8" s="4" customFormat="1" ht="38.25" x14ac:dyDescent="0.2">
      <c r="A39" s="192">
        <v>18010400</v>
      </c>
      <c r="B39" s="18" t="s">
        <v>327</v>
      </c>
      <c r="C39" s="193">
        <f t="shared" si="0"/>
        <v>320000</v>
      </c>
      <c r="D39" s="194">
        <v>320000</v>
      </c>
      <c r="E39" s="194">
        <v>0</v>
      </c>
      <c r="F39" s="194">
        <v>0</v>
      </c>
    </row>
    <row r="40" spans="1:8" s="4" customFormat="1" x14ac:dyDescent="0.2">
      <c r="A40" s="192">
        <v>18010500</v>
      </c>
      <c r="B40" s="18" t="s">
        <v>328</v>
      </c>
      <c r="C40" s="193">
        <f t="shared" si="0"/>
        <v>1555030</v>
      </c>
      <c r="D40" s="194">
        <v>1555030</v>
      </c>
      <c r="E40" s="194">
        <v>0</v>
      </c>
      <c r="F40" s="194">
        <v>0</v>
      </c>
    </row>
    <row r="41" spans="1:8" s="4" customFormat="1" x14ac:dyDescent="0.2">
      <c r="A41" s="192">
        <v>18010600</v>
      </c>
      <c r="B41" s="18" t="s">
        <v>329</v>
      </c>
      <c r="C41" s="193">
        <f t="shared" si="0"/>
        <v>4900000</v>
      </c>
      <c r="D41" s="194">
        <v>4900000</v>
      </c>
      <c r="E41" s="194">
        <v>0</v>
      </c>
      <c r="F41" s="194">
        <v>0</v>
      </c>
    </row>
    <row r="42" spans="1:8" s="4" customFormat="1" x14ac:dyDescent="0.2">
      <c r="A42" s="192">
        <v>18010700</v>
      </c>
      <c r="B42" s="18" t="s">
        <v>330</v>
      </c>
      <c r="C42" s="193">
        <f t="shared" si="0"/>
        <v>1414000</v>
      </c>
      <c r="D42" s="194">
        <v>1414000</v>
      </c>
      <c r="E42" s="194">
        <v>0</v>
      </c>
      <c r="F42" s="194">
        <v>0</v>
      </c>
    </row>
    <row r="43" spans="1:8" s="4" customFormat="1" x14ac:dyDescent="0.2">
      <c r="A43" s="192">
        <v>18010900</v>
      </c>
      <c r="B43" s="18" t="s">
        <v>331</v>
      </c>
      <c r="C43" s="193">
        <f t="shared" si="0"/>
        <v>810300</v>
      </c>
      <c r="D43" s="194">
        <v>810300</v>
      </c>
      <c r="E43" s="194">
        <v>0</v>
      </c>
      <c r="F43" s="194">
        <v>0</v>
      </c>
    </row>
    <row r="44" spans="1:8" s="4" customFormat="1" x14ac:dyDescent="0.2">
      <c r="A44" s="192">
        <v>18011100</v>
      </c>
      <c r="B44" s="18" t="s">
        <v>332</v>
      </c>
      <c r="C44" s="193">
        <f t="shared" si="0"/>
        <v>25000</v>
      </c>
      <c r="D44" s="194">
        <v>25000</v>
      </c>
      <c r="E44" s="194">
        <v>0</v>
      </c>
      <c r="F44" s="194">
        <v>0</v>
      </c>
    </row>
    <row r="45" spans="1:8" s="4" customFormat="1" x14ac:dyDescent="0.2">
      <c r="A45" s="186">
        <v>18050000</v>
      </c>
      <c r="B45" s="187" t="s">
        <v>333</v>
      </c>
      <c r="C45" s="188">
        <f t="shared" si="0"/>
        <v>16027666</v>
      </c>
      <c r="D45" s="189">
        <f>D46+D47+D48</f>
        <v>16027666</v>
      </c>
      <c r="E45" s="189">
        <v>0</v>
      </c>
      <c r="F45" s="189">
        <v>0</v>
      </c>
    </row>
    <row r="46" spans="1:8" s="4" customFormat="1" x14ac:dyDescent="0.2">
      <c r="A46" s="192">
        <v>18050300</v>
      </c>
      <c r="B46" s="18" t="s">
        <v>334</v>
      </c>
      <c r="C46" s="193">
        <f t="shared" si="0"/>
        <v>50000</v>
      </c>
      <c r="D46" s="194">
        <v>50000</v>
      </c>
      <c r="E46" s="194">
        <v>0</v>
      </c>
      <c r="F46" s="194">
        <v>0</v>
      </c>
    </row>
    <row r="47" spans="1:8" s="4" customFormat="1" x14ac:dyDescent="0.2">
      <c r="A47" s="192">
        <v>18050400</v>
      </c>
      <c r="B47" s="18" t="s">
        <v>335</v>
      </c>
      <c r="C47" s="193">
        <f t="shared" si="0"/>
        <v>4200000</v>
      </c>
      <c r="D47" s="194">
        <v>4200000</v>
      </c>
      <c r="E47" s="194">
        <v>0</v>
      </c>
      <c r="F47" s="194">
        <v>0</v>
      </c>
    </row>
    <row r="48" spans="1:8" s="4" customFormat="1" ht="38.25" x14ac:dyDescent="0.2">
      <c r="A48" s="192">
        <v>18050500</v>
      </c>
      <c r="B48" s="18" t="s">
        <v>336</v>
      </c>
      <c r="C48" s="193">
        <f t="shared" si="0"/>
        <v>11777666</v>
      </c>
      <c r="D48" s="194">
        <v>11777666</v>
      </c>
      <c r="E48" s="194">
        <v>0</v>
      </c>
      <c r="F48" s="194">
        <v>0</v>
      </c>
      <c r="G48" s="349"/>
      <c r="H48" s="231"/>
    </row>
    <row r="49" spans="1:6" s="4" customFormat="1" x14ac:dyDescent="0.2">
      <c r="A49" s="186">
        <v>19000000</v>
      </c>
      <c r="B49" s="187" t="s">
        <v>337</v>
      </c>
      <c r="C49" s="188">
        <f t="shared" si="0"/>
        <v>18400</v>
      </c>
      <c r="D49" s="189">
        <v>0</v>
      </c>
      <c r="E49" s="189">
        <v>18400</v>
      </c>
      <c r="F49" s="189">
        <v>0</v>
      </c>
    </row>
    <row r="50" spans="1:6" s="4" customFormat="1" x14ac:dyDescent="0.2">
      <c r="A50" s="186">
        <v>19010000</v>
      </c>
      <c r="B50" s="187" t="s">
        <v>338</v>
      </c>
      <c r="C50" s="188">
        <f t="shared" si="0"/>
        <v>18400</v>
      </c>
      <c r="D50" s="189">
        <v>0</v>
      </c>
      <c r="E50" s="189">
        <v>18400</v>
      </c>
      <c r="F50" s="189">
        <v>0</v>
      </c>
    </row>
    <row r="51" spans="1:6" s="4" customFormat="1" ht="51" x14ac:dyDescent="0.2">
      <c r="A51" s="192">
        <v>19010100</v>
      </c>
      <c r="B51" s="18" t="s">
        <v>339</v>
      </c>
      <c r="C51" s="193">
        <f t="shared" si="0"/>
        <v>4400</v>
      </c>
      <c r="D51" s="194">
        <v>0</v>
      </c>
      <c r="E51" s="194">
        <v>4400</v>
      </c>
      <c r="F51" s="194">
        <v>0</v>
      </c>
    </row>
    <row r="52" spans="1:6" s="4" customFormat="1" ht="25.5" x14ac:dyDescent="0.2">
      <c r="A52" s="192">
        <v>19010200</v>
      </c>
      <c r="B52" s="18" t="s">
        <v>340</v>
      </c>
      <c r="C52" s="193">
        <f t="shared" si="0"/>
        <v>9000</v>
      </c>
      <c r="D52" s="194">
        <v>0</v>
      </c>
      <c r="E52" s="194">
        <v>9000</v>
      </c>
      <c r="F52" s="194">
        <v>0</v>
      </c>
    </row>
    <row r="53" spans="1:6" s="4" customFormat="1" ht="38.25" x14ac:dyDescent="0.2">
      <c r="A53" s="192">
        <v>19010300</v>
      </c>
      <c r="B53" s="18" t="s">
        <v>341</v>
      </c>
      <c r="C53" s="193">
        <f t="shared" si="0"/>
        <v>5000</v>
      </c>
      <c r="D53" s="194">
        <v>0</v>
      </c>
      <c r="E53" s="194">
        <v>5000</v>
      </c>
      <c r="F53" s="194">
        <v>0</v>
      </c>
    </row>
    <row r="54" spans="1:6" s="4" customFormat="1" x14ac:dyDescent="0.2">
      <c r="A54" s="186">
        <v>20000000</v>
      </c>
      <c r="B54" s="187" t="s">
        <v>342</v>
      </c>
      <c r="C54" s="188">
        <f t="shared" si="0"/>
        <v>1736000</v>
      </c>
      <c r="D54" s="189">
        <v>269200</v>
      </c>
      <c r="E54" s="189">
        <v>1466800</v>
      </c>
      <c r="F54" s="189">
        <v>0</v>
      </c>
    </row>
    <row r="55" spans="1:6" s="4" customFormat="1" x14ac:dyDescent="0.2">
      <c r="A55" s="186">
        <v>21000000</v>
      </c>
      <c r="B55" s="187" t="s">
        <v>343</v>
      </c>
      <c r="C55" s="188">
        <f t="shared" si="0"/>
        <v>30000</v>
      </c>
      <c r="D55" s="189">
        <v>30000</v>
      </c>
      <c r="E55" s="189">
        <v>0</v>
      </c>
      <c r="F55" s="189">
        <v>0</v>
      </c>
    </row>
    <row r="56" spans="1:6" s="4" customFormat="1" x14ac:dyDescent="0.2">
      <c r="A56" s="186">
        <v>21080000</v>
      </c>
      <c r="B56" s="187" t="s">
        <v>344</v>
      </c>
      <c r="C56" s="188">
        <f t="shared" si="0"/>
        <v>30000</v>
      </c>
      <c r="D56" s="189">
        <v>30000</v>
      </c>
      <c r="E56" s="189">
        <v>0</v>
      </c>
      <c r="F56" s="189">
        <v>0</v>
      </c>
    </row>
    <row r="57" spans="1:6" s="4" customFormat="1" x14ac:dyDescent="0.2">
      <c r="A57" s="192">
        <v>21081100</v>
      </c>
      <c r="B57" s="18" t="s">
        <v>345</v>
      </c>
      <c r="C57" s="193">
        <f t="shared" si="0"/>
        <v>30000</v>
      </c>
      <c r="D57" s="194">
        <v>30000</v>
      </c>
      <c r="E57" s="194">
        <v>0</v>
      </c>
      <c r="F57" s="194">
        <v>0</v>
      </c>
    </row>
    <row r="58" spans="1:6" s="4" customFormat="1" ht="25.5" x14ac:dyDescent="0.2">
      <c r="A58" s="186">
        <v>22000000</v>
      </c>
      <c r="B58" s="187" t="s">
        <v>346</v>
      </c>
      <c r="C58" s="188">
        <f t="shared" si="0"/>
        <v>209200</v>
      </c>
      <c r="D58" s="189">
        <v>209200</v>
      </c>
      <c r="E58" s="189">
        <v>0</v>
      </c>
      <c r="F58" s="189">
        <v>0</v>
      </c>
    </row>
    <row r="59" spans="1:6" s="4" customFormat="1" x14ac:dyDescent="0.2">
      <c r="A59" s="186">
        <v>22010000</v>
      </c>
      <c r="B59" s="187" t="s">
        <v>347</v>
      </c>
      <c r="C59" s="188">
        <f t="shared" si="0"/>
        <v>203000</v>
      </c>
      <c r="D59" s="189">
        <v>203000</v>
      </c>
      <c r="E59" s="189">
        <v>0</v>
      </c>
      <c r="F59" s="189">
        <v>0</v>
      </c>
    </row>
    <row r="60" spans="1:6" s="4" customFormat="1" ht="38.25" x14ac:dyDescent="0.2">
      <c r="A60" s="192">
        <v>22010300</v>
      </c>
      <c r="B60" s="18" t="s">
        <v>348</v>
      </c>
      <c r="C60" s="193">
        <f t="shared" si="0"/>
        <v>12000</v>
      </c>
      <c r="D60" s="194">
        <v>12000</v>
      </c>
      <c r="E60" s="194">
        <v>0</v>
      </c>
      <c r="F60" s="194">
        <v>0</v>
      </c>
    </row>
    <row r="61" spans="1:6" s="4" customFormat="1" x14ac:dyDescent="0.2">
      <c r="A61" s="192">
        <v>22012500</v>
      </c>
      <c r="B61" s="18" t="s">
        <v>349</v>
      </c>
      <c r="C61" s="193">
        <f t="shared" si="0"/>
        <v>31000</v>
      </c>
      <c r="D61" s="194">
        <v>31000</v>
      </c>
      <c r="E61" s="194">
        <v>0</v>
      </c>
      <c r="F61" s="194">
        <v>0</v>
      </c>
    </row>
    <row r="62" spans="1:6" s="4" customFormat="1" ht="25.5" x14ac:dyDescent="0.2">
      <c r="A62" s="192">
        <v>22012600</v>
      </c>
      <c r="B62" s="18" t="s">
        <v>350</v>
      </c>
      <c r="C62" s="193">
        <f t="shared" si="0"/>
        <v>160000</v>
      </c>
      <c r="D62" s="194">
        <v>160000</v>
      </c>
      <c r="E62" s="194">
        <v>0</v>
      </c>
      <c r="F62" s="194">
        <v>0</v>
      </c>
    </row>
    <row r="63" spans="1:6" s="4" customFormat="1" ht="25.5" x14ac:dyDescent="0.2">
      <c r="A63" s="186">
        <v>22080000</v>
      </c>
      <c r="B63" s="187" t="s">
        <v>351</v>
      </c>
      <c r="C63" s="188">
        <f t="shared" si="0"/>
        <v>3500</v>
      </c>
      <c r="D63" s="189">
        <v>3500</v>
      </c>
      <c r="E63" s="189">
        <v>0</v>
      </c>
      <c r="F63" s="189">
        <v>0</v>
      </c>
    </row>
    <row r="64" spans="1:6" s="4" customFormat="1" ht="38.25" x14ac:dyDescent="0.2">
      <c r="A64" s="192">
        <v>22080400</v>
      </c>
      <c r="B64" s="18" t="s">
        <v>352</v>
      </c>
      <c r="C64" s="193">
        <f t="shared" si="0"/>
        <v>3500</v>
      </c>
      <c r="D64" s="194">
        <v>3500</v>
      </c>
      <c r="E64" s="194">
        <v>0</v>
      </c>
      <c r="F64" s="194">
        <v>0</v>
      </c>
    </row>
    <row r="65" spans="1:6" s="4" customFormat="1" x14ac:dyDescent="0.2">
      <c r="A65" s="186">
        <v>22090000</v>
      </c>
      <c r="B65" s="187" t="s">
        <v>353</v>
      </c>
      <c r="C65" s="188">
        <f t="shared" si="0"/>
        <v>2700</v>
      </c>
      <c r="D65" s="189">
        <v>2700</v>
      </c>
      <c r="E65" s="189">
        <v>0</v>
      </c>
      <c r="F65" s="189">
        <v>0</v>
      </c>
    </row>
    <row r="66" spans="1:6" s="4" customFormat="1" ht="38.25" x14ac:dyDescent="0.2">
      <c r="A66" s="192">
        <v>22090100</v>
      </c>
      <c r="B66" s="18" t="s">
        <v>354</v>
      </c>
      <c r="C66" s="193">
        <f t="shared" si="0"/>
        <v>1400</v>
      </c>
      <c r="D66" s="194">
        <v>1400</v>
      </c>
      <c r="E66" s="194">
        <v>0</v>
      </c>
      <c r="F66" s="194">
        <v>0</v>
      </c>
    </row>
    <row r="67" spans="1:6" s="4" customFormat="1" ht="25.5" x14ac:dyDescent="0.2">
      <c r="A67" s="192">
        <v>22090400</v>
      </c>
      <c r="B67" s="18" t="s">
        <v>355</v>
      </c>
      <c r="C67" s="193">
        <f t="shared" si="0"/>
        <v>1300</v>
      </c>
      <c r="D67" s="194">
        <v>1300</v>
      </c>
      <c r="E67" s="194">
        <v>0</v>
      </c>
      <c r="F67" s="194">
        <v>0</v>
      </c>
    </row>
    <row r="68" spans="1:6" s="4" customFormat="1" x14ac:dyDescent="0.2">
      <c r="A68" s="186">
        <v>24000000</v>
      </c>
      <c r="B68" s="187" t="s">
        <v>356</v>
      </c>
      <c r="C68" s="188">
        <f t="shared" si="0"/>
        <v>30000</v>
      </c>
      <c r="D68" s="189">
        <v>30000</v>
      </c>
      <c r="E68" s="189">
        <v>0</v>
      </c>
      <c r="F68" s="189">
        <v>0</v>
      </c>
    </row>
    <row r="69" spans="1:6" s="4" customFormat="1" x14ac:dyDescent="0.2">
      <c r="A69" s="186">
        <v>24060000</v>
      </c>
      <c r="B69" s="187" t="s">
        <v>344</v>
      </c>
      <c r="C69" s="188">
        <f t="shared" si="0"/>
        <v>30000</v>
      </c>
      <c r="D69" s="189">
        <v>30000</v>
      </c>
      <c r="E69" s="189">
        <v>0</v>
      </c>
      <c r="F69" s="189">
        <v>0</v>
      </c>
    </row>
    <row r="70" spans="1:6" s="4" customFormat="1" x14ac:dyDescent="0.2">
      <c r="A70" s="192">
        <v>24060300</v>
      </c>
      <c r="B70" s="18" t="s">
        <v>344</v>
      </c>
      <c r="C70" s="193">
        <f t="shared" si="0"/>
        <v>30000</v>
      </c>
      <c r="D70" s="194">
        <v>30000</v>
      </c>
      <c r="E70" s="194">
        <v>0</v>
      </c>
      <c r="F70" s="194">
        <v>0</v>
      </c>
    </row>
    <row r="71" spans="1:6" s="4" customFormat="1" x14ac:dyDescent="0.2">
      <c r="A71" s="186">
        <v>25000000</v>
      </c>
      <c r="B71" s="187" t="s">
        <v>357</v>
      </c>
      <c r="C71" s="188">
        <f t="shared" si="0"/>
        <v>1466800</v>
      </c>
      <c r="D71" s="189">
        <v>0</v>
      </c>
      <c r="E71" s="189">
        <v>1466800</v>
      </c>
      <c r="F71" s="189">
        <v>0</v>
      </c>
    </row>
    <row r="72" spans="1:6" s="4" customFormat="1" ht="25.5" x14ac:dyDescent="0.2">
      <c r="A72" s="186">
        <v>25010000</v>
      </c>
      <c r="B72" s="187" t="s">
        <v>358</v>
      </c>
      <c r="C72" s="188">
        <f t="shared" si="0"/>
        <v>1466800</v>
      </c>
      <c r="D72" s="189">
        <v>0</v>
      </c>
      <c r="E72" s="189">
        <v>1466800</v>
      </c>
      <c r="F72" s="189">
        <v>0</v>
      </c>
    </row>
    <row r="73" spans="1:6" s="4" customFormat="1" ht="25.5" x14ac:dyDescent="0.2">
      <c r="A73" s="192">
        <v>25010100</v>
      </c>
      <c r="B73" s="18" t="s">
        <v>359</v>
      </c>
      <c r="C73" s="193">
        <f t="shared" si="0"/>
        <v>1301800</v>
      </c>
      <c r="D73" s="194">
        <v>0</v>
      </c>
      <c r="E73" s="194">
        <v>1301800</v>
      </c>
      <c r="F73" s="194">
        <v>0</v>
      </c>
    </row>
    <row r="74" spans="1:6" s="4" customFormat="1" ht="38.25" x14ac:dyDescent="0.2">
      <c r="A74" s="192">
        <v>25010300</v>
      </c>
      <c r="B74" s="18" t="s">
        <v>360</v>
      </c>
      <c r="C74" s="193">
        <f t="shared" si="0"/>
        <v>165000</v>
      </c>
      <c r="D74" s="194">
        <v>0</v>
      </c>
      <c r="E74" s="194">
        <v>165000</v>
      </c>
      <c r="F74" s="194">
        <v>0</v>
      </c>
    </row>
    <row r="75" spans="1:6" s="4" customFormat="1" x14ac:dyDescent="0.2">
      <c r="A75" s="370">
        <v>30000000</v>
      </c>
      <c r="B75" s="370" t="s">
        <v>376</v>
      </c>
      <c r="C75" s="193">
        <f>D75+E75</f>
        <v>589000</v>
      </c>
      <c r="D75" s="194"/>
      <c r="E75" s="194">
        <f>E76</f>
        <v>589000</v>
      </c>
      <c r="F75" s="194">
        <f>F76</f>
        <v>589000</v>
      </c>
    </row>
    <row r="76" spans="1:6" s="4" customFormat="1" x14ac:dyDescent="0.2">
      <c r="A76" s="371">
        <v>31000000</v>
      </c>
      <c r="B76" s="371" t="s">
        <v>377</v>
      </c>
      <c r="C76" s="193">
        <f>D76+E76</f>
        <v>589000</v>
      </c>
      <c r="D76" s="194"/>
      <c r="E76" s="194">
        <f>E77</f>
        <v>589000</v>
      </c>
      <c r="F76" s="194">
        <f>F77</f>
        <v>589000</v>
      </c>
    </row>
    <row r="77" spans="1:6" s="4" customFormat="1" ht="25.5" x14ac:dyDescent="0.2">
      <c r="A77" s="371">
        <v>31030000</v>
      </c>
      <c r="B77" s="372" t="s">
        <v>378</v>
      </c>
      <c r="C77" s="193">
        <f>D77+E77</f>
        <v>589000</v>
      </c>
      <c r="D77" s="194"/>
      <c r="E77" s="194">
        <v>589000</v>
      </c>
      <c r="F77" s="194">
        <v>589000</v>
      </c>
    </row>
    <row r="78" spans="1:6" s="4" customFormat="1" x14ac:dyDescent="0.2">
      <c r="A78" s="342"/>
      <c r="B78" s="191" t="s">
        <v>361</v>
      </c>
      <c r="C78" s="188">
        <f t="shared" si="0"/>
        <v>100109810</v>
      </c>
      <c r="D78" s="188">
        <f>D12+D54</f>
        <v>98035610</v>
      </c>
      <c r="E78" s="188">
        <f>E12+E54+E75</f>
        <v>2074200</v>
      </c>
      <c r="F78" s="188">
        <v>0</v>
      </c>
    </row>
    <row r="79" spans="1:6" s="4" customFormat="1" x14ac:dyDescent="0.2">
      <c r="A79" s="186">
        <v>40000000</v>
      </c>
      <c r="B79" s="187" t="s">
        <v>362</v>
      </c>
      <c r="C79" s="188">
        <f t="shared" ref="C79:C91" si="1">D79+E79</f>
        <v>46625167</v>
      </c>
      <c r="D79" s="189">
        <f>D80</f>
        <v>46536397</v>
      </c>
      <c r="E79" s="189">
        <v>88770</v>
      </c>
      <c r="F79" s="189">
        <v>0</v>
      </c>
    </row>
    <row r="80" spans="1:6" s="4" customFormat="1" x14ac:dyDescent="0.2">
      <c r="A80" s="186">
        <v>41000000</v>
      </c>
      <c r="B80" s="187" t="s">
        <v>363</v>
      </c>
      <c r="C80" s="188">
        <f t="shared" si="1"/>
        <v>46536397</v>
      </c>
      <c r="D80" s="189">
        <f>D81+D83+D85+D87</f>
        <v>46536397</v>
      </c>
      <c r="E80" s="189">
        <v>0</v>
      </c>
      <c r="F80" s="189">
        <v>0</v>
      </c>
    </row>
    <row r="81" spans="1:8" s="4" customFormat="1" x14ac:dyDescent="0.2">
      <c r="A81" s="186">
        <v>41020000</v>
      </c>
      <c r="B81" s="187" t="s">
        <v>364</v>
      </c>
      <c r="C81" s="188">
        <f t="shared" si="1"/>
        <v>13783400</v>
      </c>
      <c r="D81" s="189">
        <v>13783400</v>
      </c>
      <c r="E81" s="189">
        <v>0</v>
      </c>
      <c r="F81" s="189">
        <v>0</v>
      </c>
    </row>
    <row r="82" spans="1:8" s="4" customFormat="1" x14ac:dyDescent="0.2">
      <c r="A82" s="192">
        <v>41020100</v>
      </c>
      <c r="B82" s="18" t="s">
        <v>365</v>
      </c>
      <c r="C82" s="193">
        <f t="shared" si="1"/>
        <v>13783400</v>
      </c>
      <c r="D82" s="194">
        <v>13783400</v>
      </c>
      <c r="E82" s="194">
        <v>0</v>
      </c>
      <c r="F82" s="194">
        <v>0</v>
      </c>
    </row>
    <row r="83" spans="1:8" s="4" customFormat="1" x14ac:dyDescent="0.2">
      <c r="A83" s="186">
        <v>41030000</v>
      </c>
      <c r="B83" s="187" t="s">
        <v>366</v>
      </c>
      <c r="C83" s="188">
        <f t="shared" si="1"/>
        <v>28870200</v>
      </c>
      <c r="D83" s="189">
        <v>28870200</v>
      </c>
      <c r="E83" s="189">
        <v>0</v>
      </c>
      <c r="F83" s="189">
        <v>0</v>
      </c>
    </row>
    <row r="84" spans="1:8" s="4" customFormat="1" x14ac:dyDescent="0.2">
      <c r="A84" s="192">
        <v>41033900</v>
      </c>
      <c r="B84" s="18" t="s">
        <v>367</v>
      </c>
      <c r="C84" s="193">
        <f t="shared" si="1"/>
        <v>28870200</v>
      </c>
      <c r="D84" s="194">
        <v>28870200</v>
      </c>
      <c r="E84" s="194">
        <v>0</v>
      </c>
      <c r="F84" s="194">
        <v>0</v>
      </c>
    </row>
    <row r="85" spans="1:8" s="4" customFormat="1" x14ac:dyDescent="0.2">
      <c r="A85" s="343">
        <v>41040000</v>
      </c>
      <c r="B85" s="344" t="s">
        <v>274</v>
      </c>
      <c r="C85" s="188">
        <v>386541</v>
      </c>
      <c r="D85" s="345">
        <v>386541</v>
      </c>
      <c r="E85" s="194"/>
      <c r="F85" s="194"/>
    </row>
    <row r="86" spans="1:8" s="4" customFormat="1" x14ac:dyDescent="0.2">
      <c r="A86" s="346">
        <v>41040400</v>
      </c>
      <c r="B86" s="347" t="s">
        <v>273</v>
      </c>
      <c r="C86" s="352">
        <v>386541</v>
      </c>
      <c r="D86" s="348">
        <v>386541</v>
      </c>
      <c r="E86" s="194"/>
      <c r="F86" s="194"/>
    </row>
    <row r="87" spans="1:8" s="4" customFormat="1" x14ac:dyDescent="0.2">
      <c r="A87" s="186">
        <v>41050000</v>
      </c>
      <c r="B87" s="187" t="s">
        <v>368</v>
      </c>
      <c r="C87" s="188">
        <f t="shared" si="1"/>
        <v>3585026</v>
      </c>
      <c r="D87" s="189">
        <v>3496256</v>
      </c>
      <c r="E87" s="189">
        <v>88770</v>
      </c>
      <c r="F87" s="189">
        <v>0</v>
      </c>
    </row>
    <row r="88" spans="1:8" s="4" customFormat="1" ht="25.5" x14ac:dyDescent="0.2">
      <c r="A88" s="192">
        <v>41051000</v>
      </c>
      <c r="B88" s="18" t="s">
        <v>12</v>
      </c>
      <c r="C88" s="193">
        <f t="shared" si="1"/>
        <v>1178470</v>
      </c>
      <c r="D88" s="194">
        <v>1089700</v>
      </c>
      <c r="E88" s="194">
        <v>88770</v>
      </c>
      <c r="F88" s="194">
        <v>0</v>
      </c>
    </row>
    <row r="89" spans="1:8" s="4" customFormat="1" ht="38.25" x14ac:dyDescent="0.2">
      <c r="A89" s="192">
        <v>41051200</v>
      </c>
      <c r="B89" s="18" t="s">
        <v>13</v>
      </c>
      <c r="C89" s="193">
        <f t="shared" si="1"/>
        <v>135200</v>
      </c>
      <c r="D89" s="194">
        <v>135200</v>
      </c>
      <c r="E89" s="194">
        <v>0</v>
      </c>
      <c r="F89" s="194">
        <v>0</v>
      </c>
    </row>
    <row r="90" spans="1:8" s="4" customFormat="1" ht="51" x14ac:dyDescent="0.2">
      <c r="A90" s="192">
        <v>41051700</v>
      </c>
      <c r="B90" s="18" t="s">
        <v>369</v>
      </c>
      <c r="C90" s="193">
        <f t="shared" si="1"/>
        <v>73156</v>
      </c>
      <c r="D90" s="194">
        <v>73156</v>
      </c>
      <c r="E90" s="194">
        <v>0</v>
      </c>
      <c r="F90" s="194">
        <v>0</v>
      </c>
    </row>
    <row r="91" spans="1:8" s="4" customFormat="1" ht="25.5" x14ac:dyDescent="0.2">
      <c r="A91" s="192">
        <v>41058900</v>
      </c>
      <c r="B91" s="18" t="s">
        <v>370</v>
      </c>
      <c r="C91" s="193">
        <f t="shared" si="1"/>
        <v>2198200</v>
      </c>
      <c r="D91" s="194">
        <v>2198200</v>
      </c>
      <c r="E91" s="194">
        <v>0</v>
      </c>
      <c r="F91" s="194">
        <v>0</v>
      </c>
    </row>
    <row r="92" spans="1:8" s="4" customFormat="1" x14ac:dyDescent="0.2">
      <c r="A92" s="190" t="s">
        <v>5</v>
      </c>
      <c r="B92" s="191" t="s">
        <v>371</v>
      </c>
      <c r="C92" s="188">
        <f>D92+E92</f>
        <v>146734977</v>
      </c>
      <c r="D92" s="188">
        <f>D78+D79</f>
        <v>144572007</v>
      </c>
      <c r="E92" s="188">
        <f>E78+E79</f>
        <v>2162970</v>
      </c>
      <c r="F92" s="188">
        <v>0</v>
      </c>
      <c r="G92" s="350"/>
      <c r="H92" s="351"/>
    </row>
    <row r="93" spans="1:8" s="4" customFormat="1" x14ac:dyDescent="0.2"/>
    <row r="94" spans="1:8" s="4" customFormat="1" x14ac:dyDescent="0.2"/>
    <row r="95" spans="1:8" s="4" customFormat="1" x14ac:dyDescent="0.2">
      <c r="B95" s="7" t="s">
        <v>6</v>
      </c>
      <c r="E95" s="7" t="s">
        <v>187</v>
      </c>
    </row>
  </sheetData>
  <mergeCells count="14">
    <mergeCell ref="C1:F1"/>
    <mergeCell ref="C2:F2"/>
    <mergeCell ref="C3:F3"/>
    <mergeCell ref="G3:I3"/>
    <mergeCell ref="D4:F4"/>
    <mergeCell ref="G4:I4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390" t="s">
        <v>380</v>
      </c>
      <c r="E2" s="390"/>
      <c r="F2" s="390"/>
    </row>
    <row r="3" spans="1:6" ht="36" customHeight="1" x14ac:dyDescent="0.2">
      <c r="A3" s="1"/>
      <c r="B3" s="1"/>
      <c r="C3" s="1"/>
      <c r="D3" s="390" t="s">
        <v>217</v>
      </c>
      <c r="E3" s="390"/>
      <c r="F3" s="390"/>
    </row>
    <row r="4" spans="1:6" ht="15.75" customHeight="1" x14ac:dyDescent="0.2">
      <c r="A4" s="1"/>
      <c r="B4" s="1"/>
      <c r="C4" s="1"/>
      <c r="D4" s="295"/>
      <c r="E4" s="295"/>
      <c r="F4" s="295"/>
    </row>
    <row r="5" spans="1:6" ht="25.5" customHeight="1" x14ac:dyDescent="0.2">
      <c r="A5" s="391" t="s">
        <v>188</v>
      </c>
      <c r="B5" s="392"/>
      <c r="C5" s="392"/>
      <c r="D5" s="392"/>
      <c r="E5" s="392"/>
      <c r="F5" s="392"/>
    </row>
    <row r="6" spans="1:6" ht="25.5" customHeight="1" x14ac:dyDescent="0.2">
      <c r="A6" s="264" t="s">
        <v>212</v>
      </c>
      <c r="B6" s="375"/>
      <c r="C6" s="375"/>
      <c r="D6" s="375"/>
      <c r="E6" s="375"/>
      <c r="F6" s="375"/>
    </row>
    <row r="7" spans="1:6" x14ac:dyDescent="0.2">
      <c r="A7" s="265" t="s">
        <v>16</v>
      </c>
      <c r="B7" s="1"/>
      <c r="C7" s="1"/>
      <c r="D7" s="1"/>
      <c r="E7" s="1"/>
      <c r="F7" s="12" t="s">
        <v>9</v>
      </c>
    </row>
    <row r="8" spans="1:6" x14ac:dyDescent="0.2">
      <c r="A8" s="383" t="s">
        <v>10</v>
      </c>
      <c r="B8" s="383" t="s">
        <v>175</v>
      </c>
      <c r="C8" s="384" t="s">
        <v>0</v>
      </c>
      <c r="D8" s="383" t="s">
        <v>1</v>
      </c>
      <c r="E8" s="383" t="s">
        <v>2</v>
      </c>
      <c r="F8" s="383"/>
    </row>
    <row r="9" spans="1:6" x14ac:dyDescent="0.2">
      <c r="A9" s="383"/>
      <c r="B9" s="383"/>
      <c r="C9" s="383"/>
      <c r="D9" s="383"/>
      <c r="E9" s="383" t="s">
        <v>3</v>
      </c>
      <c r="F9" s="383" t="s">
        <v>4</v>
      </c>
    </row>
    <row r="10" spans="1:6" x14ac:dyDescent="0.2">
      <c r="A10" s="383"/>
      <c r="B10" s="383"/>
      <c r="C10" s="383"/>
      <c r="D10" s="383"/>
      <c r="E10" s="383"/>
      <c r="F10" s="383"/>
    </row>
    <row r="11" spans="1:6" x14ac:dyDescent="0.2">
      <c r="A11" s="373">
        <v>1</v>
      </c>
      <c r="B11" s="373">
        <v>2</v>
      </c>
      <c r="C11" s="374">
        <v>3</v>
      </c>
      <c r="D11" s="373">
        <v>4</v>
      </c>
      <c r="E11" s="373">
        <v>5</v>
      </c>
      <c r="F11" s="373">
        <v>6</v>
      </c>
    </row>
    <row r="12" spans="1:6" ht="21.2" customHeight="1" x14ac:dyDescent="0.2">
      <c r="A12" s="393" t="s">
        <v>176</v>
      </c>
      <c r="B12" s="394"/>
      <c r="C12" s="394"/>
      <c r="D12" s="394"/>
      <c r="E12" s="394"/>
      <c r="F12" s="395"/>
    </row>
    <row r="13" spans="1:6" x14ac:dyDescent="0.2">
      <c r="A13" s="186">
        <v>200000</v>
      </c>
      <c r="B13" s="187" t="s">
        <v>177</v>
      </c>
      <c r="C13" s="188">
        <f t="shared" ref="C13:C21" si="0">D13+E13</f>
        <v>34718582.290000007</v>
      </c>
      <c r="D13" s="189">
        <v>7954087.6000000015</v>
      </c>
      <c r="E13" s="189">
        <v>26764494.690000001</v>
      </c>
      <c r="F13" s="189">
        <v>26667464</v>
      </c>
    </row>
    <row r="14" spans="1:6" ht="25.5" x14ac:dyDescent="0.2">
      <c r="A14" s="186">
        <v>205000</v>
      </c>
      <c r="B14" s="187" t="s">
        <v>178</v>
      </c>
      <c r="C14" s="188">
        <f t="shared" si="0"/>
        <v>0</v>
      </c>
      <c r="D14" s="189">
        <v>0</v>
      </c>
      <c r="E14" s="189">
        <v>0</v>
      </c>
      <c r="F14" s="189">
        <v>0</v>
      </c>
    </row>
    <row r="15" spans="1:6" x14ac:dyDescent="0.2">
      <c r="A15" s="192">
        <v>205100</v>
      </c>
      <c r="B15" s="18" t="s">
        <v>179</v>
      </c>
      <c r="C15" s="193">
        <f t="shared" si="0"/>
        <v>878765.42</v>
      </c>
      <c r="D15" s="194">
        <v>0</v>
      </c>
      <c r="E15" s="194">
        <v>878765.42</v>
      </c>
      <c r="F15" s="194">
        <v>0</v>
      </c>
    </row>
    <row r="16" spans="1:6" x14ac:dyDescent="0.2">
      <c r="A16" s="192">
        <v>205200</v>
      </c>
      <c r="B16" s="18" t="s">
        <v>180</v>
      </c>
      <c r="C16" s="193">
        <f t="shared" si="0"/>
        <v>878765.42</v>
      </c>
      <c r="D16" s="194">
        <v>0</v>
      </c>
      <c r="E16" s="194">
        <v>878765.42</v>
      </c>
      <c r="F16" s="194">
        <v>0</v>
      </c>
    </row>
    <row r="17" spans="1:6" ht="25.5" x14ac:dyDescent="0.2">
      <c r="A17" s="186">
        <v>208000</v>
      </c>
      <c r="B17" s="187" t="s">
        <v>181</v>
      </c>
      <c r="C17" s="188">
        <f t="shared" si="0"/>
        <v>34718582.290000007</v>
      </c>
      <c r="D17" s="189">
        <v>7954087.6000000015</v>
      </c>
      <c r="E17" s="189">
        <v>26764494.690000001</v>
      </c>
      <c r="F17" s="189">
        <v>26667464</v>
      </c>
    </row>
    <row r="18" spans="1:6" x14ac:dyDescent="0.2">
      <c r="A18" s="192">
        <v>208100</v>
      </c>
      <c r="B18" s="18" t="s">
        <v>179</v>
      </c>
      <c r="C18" s="193">
        <f t="shared" si="0"/>
        <v>46345940.359999999</v>
      </c>
      <c r="D18" s="194">
        <v>45245742.68</v>
      </c>
      <c r="E18" s="194">
        <v>1100197.68</v>
      </c>
      <c r="F18" s="194">
        <v>912718.79</v>
      </c>
    </row>
    <row r="19" spans="1:6" x14ac:dyDescent="0.2">
      <c r="A19" s="192">
        <v>208200</v>
      </c>
      <c r="B19" s="18" t="s">
        <v>180</v>
      </c>
      <c r="C19" s="193">
        <f t="shared" si="0"/>
        <v>11627358.069999998</v>
      </c>
      <c r="D19" s="194">
        <v>11524191.079999998</v>
      </c>
      <c r="E19" s="194">
        <v>103166.98999999999</v>
      </c>
      <c r="F19" s="194">
        <v>12718.790000000037</v>
      </c>
    </row>
    <row r="20" spans="1:6" ht="25.5" x14ac:dyDescent="0.2">
      <c r="A20" s="192">
        <v>208400</v>
      </c>
      <c r="B20" s="18" t="s">
        <v>182</v>
      </c>
      <c r="C20" s="193">
        <f t="shared" si="0"/>
        <v>0</v>
      </c>
      <c r="D20" s="194">
        <v>-25767464</v>
      </c>
      <c r="E20" s="194">
        <v>25767464</v>
      </c>
      <c r="F20" s="194">
        <v>25767464</v>
      </c>
    </row>
    <row r="21" spans="1:6" x14ac:dyDescent="0.2">
      <c r="A21" s="190" t="s">
        <v>5</v>
      </c>
      <c r="B21" s="191" t="s">
        <v>183</v>
      </c>
      <c r="C21" s="188">
        <f t="shared" si="0"/>
        <v>34718582.290000007</v>
      </c>
      <c r="D21" s="188">
        <v>7954087.6000000015</v>
      </c>
      <c r="E21" s="188">
        <v>26764494.690000001</v>
      </c>
      <c r="F21" s="188">
        <v>26667464</v>
      </c>
    </row>
    <row r="22" spans="1:6" ht="21.2" customHeight="1" x14ac:dyDescent="0.2">
      <c r="A22" s="393" t="s">
        <v>184</v>
      </c>
      <c r="B22" s="394"/>
      <c r="C22" s="394"/>
      <c r="D22" s="394"/>
      <c r="E22" s="394"/>
      <c r="F22" s="395"/>
    </row>
    <row r="23" spans="1:6" x14ac:dyDescent="0.2">
      <c r="A23" s="186">
        <v>600000</v>
      </c>
      <c r="B23" s="187" t="s">
        <v>185</v>
      </c>
      <c r="C23" s="188">
        <f t="shared" ref="C23:C28" si="1">D23+E23</f>
        <v>34718582.290000007</v>
      </c>
      <c r="D23" s="189">
        <v>7954087.6000000015</v>
      </c>
      <c r="E23" s="189">
        <v>26764494.690000001</v>
      </c>
      <c r="F23" s="189">
        <v>26667464</v>
      </c>
    </row>
    <row r="24" spans="1:6" x14ac:dyDescent="0.2">
      <c r="A24" s="186">
        <v>602000</v>
      </c>
      <c r="B24" s="187" t="s">
        <v>186</v>
      </c>
      <c r="C24" s="188">
        <f t="shared" si="1"/>
        <v>34718582.290000007</v>
      </c>
      <c r="D24" s="189">
        <v>7954087.6000000015</v>
      </c>
      <c r="E24" s="189">
        <v>26764494.690000001</v>
      </c>
      <c r="F24" s="189">
        <v>26667464</v>
      </c>
    </row>
    <row r="25" spans="1:6" x14ac:dyDescent="0.2">
      <c r="A25" s="192">
        <v>602100</v>
      </c>
      <c r="B25" s="18" t="s">
        <v>179</v>
      </c>
      <c r="C25" s="193">
        <f t="shared" si="1"/>
        <v>47224705.780000001</v>
      </c>
      <c r="D25" s="194">
        <v>45245742.68</v>
      </c>
      <c r="E25" s="194">
        <v>1978963.1</v>
      </c>
      <c r="F25" s="194">
        <v>912718.79</v>
      </c>
    </row>
    <row r="26" spans="1:6" x14ac:dyDescent="0.2">
      <c r="A26" s="192">
        <v>602200</v>
      </c>
      <c r="B26" s="18" t="s">
        <v>180</v>
      </c>
      <c r="C26" s="193">
        <f t="shared" si="1"/>
        <v>12506123.489999998</v>
      </c>
      <c r="D26" s="194">
        <v>11524191.079999998</v>
      </c>
      <c r="E26" s="194">
        <v>981932.41</v>
      </c>
      <c r="F26" s="194">
        <v>12718.790000000037</v>
      </c>
    </row>
    <row r="27" spans="1:6" ht="25.5" x14ac:dyDescent="0.2">
      <c r="A27" s="192">
        <v>602400</v>
      </c>
      <c r="B27" s="18" t="s">
        <v>182</v>
      </c>
      <c r="C27" s="193">
        <f t="shared" si="1"/>
        <v>0</v>
      </c>
      <c r="D27" s="194">
        <v>-25767464</v>
      </c>
      <c r="E27" s="194">
        <v>25767464</v>
      </c>
      <c r="F27" s="194">
        <v>25767464</v>
      </c>
    </row>
    <row r="28" spans="1:6" x14ac:dyDescent="0.2">
      <c r="A28" s="190" t="s">
        <v>5</v>
      </c>
      <c r="B28" s="191" t="s">
        <v>183</v>
      </c>
      <c r="C28" s="188">
        <f t="shared" si="1"/>
        <v>34718582.290000007</v>
      </c>
      <c r="D28" s="188">
        <v>7954087.6000000015</v>
      </c>
      <c r="E28" s="188">
        <v>26764494.690000001</v>
      </c>
      <c r="F28" s="188">
        <v>26667464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187</v>
      </c>
      <c r="F31" s="1"/>
    </row>
    <row r="32" spans="1:6" x14ac:dyDescent="0.2">
      <c r="A32" s="1"/>
      <c r="B32" s="1"/>
      <c r="C32" s="1"/>
      <c r="D32" s="390"/>
      <c r="E32" s="390"/>
      <c r="F32" s="390"/>
    </row>
    <row r="33" spans="1:6" x14ac:dyDescent="0.2">
      <c r="A33" s="1"/>
      <c r="B33" s="1"/>
      <c r="C33" s="1"/>
      <c r="D33" s="1"/>
      <c r="E33" s="1"/>
      <c r="F33" s="1"/>
    </row>
  </sheetData>
  <mergeCells count="13">
    <mergeCell ref="D2:F2"/>
    <mergeCell ref="D32:F32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91" zoomScaleNormal="100" zoomScaleSheetLayoutView="85" workbookViewId="0">
      <selection activeCell="F59" sqref="F59"/>
    </sheetView>
  </sheetViews>
  <sheetFormatPr defaultRowHeight="12.75" x14ac:dyDescent="0.2"/>
  <cols>
    <col min="1" max="3" width="10.42578125" style="101" customWidth="1"/>
    <col min="4" max="4" width="45.42578125" style="101" customWidth="1"/>
    <col min="5" max="5" width="16.42578125" style="101" customWidth="1"/>
    <col min="6" max="6" width="17.140625" style="101" customWidth="1"/>
    <col min="7" max="7" width="14.7109375" style="101" customWidth="1"/>
    <col min="8" max="8" width="16.140625" style="101" customWidth="1"/>
    <col min="9" max="9" width="15.28515625" style="101" customWidth="1"/>
    <col min="10" max="10" width="15.5703125" style="101" customWidth="1"/>
    <col min="11" max="11" width="14.7109375" style="101" customWidth="1"/>
    <col min="12" max="12" width="14" style="101" customWidth="1"/>
    <col min="13" max="14" width="11.85546875" style="101" customWidth="1"/>
    <col min="15" max="15" width="15.28515625" style="101" customWidth="1"/>
    <col min="16" max="16" width="16.140625" style="101" customWidth="1"/>
    <col min="17" max="16384" width="9.140625" style="101"/>
  </cols>
  <sheetData>
    <row r="1" spans="1:16" x14ac:dyDescent="0.2">
      <c r="L1" s="318" t="s">
        <v>225</v>
      </c>
    </row>
    <row r="2" spans="1:16" x14ac:dyDescent="0.2">
      <c r="L2" s="397" t="s">
        <v>381</v>
      </c>
      <c r="M2" s="398"/>
      <c r="N2" s="398"/>
      <c r="O2" s="398"/>
      <c r="P2" s="398"/>
    </row>
    <row r="3" spans="1:16" ht="36.75" customHeight="1" x14ac:dyDescent="0.2">
      <c r="L3" s="399" t="s">
        <v>218</v>
      </c>
      <c r="M3" s="400"/>
      <c r="N3" s="400"/>
      <c r="O3" s="400"/>
      <c r="P3" s="400"/>
    </row>
    <row r="4" spans="1:16" ht="13.7" customHeight="1" x14ac:dyDescent="0.2">
      <c r="L4" s="401"/>
      <c r="M4" s="402"/>
      <c r="N4" s="402"/>
      <c r="O4" s="402"/>
      <c r="P4" s="402"/>
    </row>
    <row r="6" spans="1:16" x14ac:dyDescent="0.2">
      <c r="A6" s="403" t="s">
        <v>15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</row>
    <row r="7" spans="1:16" s="102" customFormat="1" x14ac:dyDescent="0.2">
      <c r="A7" s="396" t="s">
        <v>204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</row>
    <row r="8" spans="1:16" s="102" customFormat="1" x14ac:dyDescent="0.2">
      <c r="A8" s="103"/>
      <c r="B8" s="104"/>
      <c r="C8" s="104"/>
      <c r="D8" s="396" t="s">
        <v>205</v>
      </c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104"/>
      <c r="P8" s="104"/>
    </row>
    <row r="9" spans="1:16" x14ac:dyDescent="0.2">
      <c r="A9" s="195" t="s">
        <v>7</v>
      </c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5"/>
      <c r="P9" s="105"/>
    </row>
    <row r="10" spans="1:16" x14ac:dyDescent="0.2">
      <c r="A10" s="196" t="s">
        <v>16</v>
      </c>
      <c r="G10" s="107"/>
      <c r="H10" s="107"/>
      <c r="P10" s="108" t="s">
        <v>17</v>
      </c>
    </row>
    <row r="11" spans="1:16" x14ac:dyDescent="0.2">
      <c r="A11" s="406" t="s">
        <v>18</v>
      </c>
      <c r="B11" s="406" t="s">
        <v>19</v>
      </c>
      <c r="C11" s="406" t="s">
        <v>20</v>
      </c>
      <c r="D11" s="407" t="s">
        <v>21</v>
      </c>
      <c r="E11" s="407" t="s">
        <v>1</v>
      </c>
      <c r="F11" s="407"/>
      <c r="G11" s="407"/>
      <c r="H11" s="407"/>
      <c r="I11" s="407"/>
      <c r="J11" s="407" t="s">
        <v>2</v>
      </c>
      <c r="K11" s="407"/>
      <c r="L11" s="407"/>
      <c r="M11" s="407"/>
      <c r="N11" s="407"/>
      <c r="O11" s="407"/>
      <c r="P11" s="408" t="s">
        <v>22</v>
      </c>
    </row>
    <row r="12" spans="1:16" x14ac:dyDescent="0.2">
      <c r="A12" s="407"/>
      <c r="B12" s="407"/>
      <c r="C12" s="407"/>
      <c r="D12" s="407"/>
      <c r="E12" s="409" t="s">
        <v>3</v>
      </c>
      <c r="F12" s="407" t="s">
        <v>23</v>
      </c>
      <c r="G12" s="407" t="s">
        <v>24</v>
      </c>
      <c r="H12" s="407"/>
      <c r="I12" s="407" t="s">
        <v>25</v>
      </c>
      <c r="J12" s="409" t="s">
        <v>3</v>
      </c>
      <c r="K12" s="407" t="s">
        <v>4</v>
      </c>
      <c r="L12" s="407" t="s">
        <v>23</v>
      </c>
      <c r="M12" s="407" t="s">
        <v>24</v>
      </c>
      <c r="N12" s="407"/>
      <c r="O12" s="407" t="s">
        <v>25</v>
      </c>
      <c r="P12" s="407"/>
    </row>
    <row r="13" spans="1:16" x14ac:dyDescent="0.2">
      <c r="A13" s="407"/>
      <c r="B13" s="407"/>
      <c r="C13" s="407"/>
      <c r="D13" s="407"/>
      <c r="E13" s="409"/>
      <c r="F13" s="407"/>
      <c r="G13" s="407" t="s">
        <v>26</v>
      </c>
      <c r="H13" s="407" t="s">
        <v>27</v>
      </c>
      <c r="I13" s="407"/>
      <c r="J13" s="409"/>
      <c r="K13" s="407"/>
      <c r="L13" s="407"/>
      <c r="M13" s="407" t="s">
        <v>26</v>
      </c>
      <c r="N13" s="407" t="s">
        <v>27</v>
      </c>
      <c r="O13" s="407"/>
      <c r="P13" s="407"/>
    </row>
    <row r="14" spans="1:16" ht="44.45" customHeight="1" x14ac:dyDescent="0.2">
      <c r="A14" s="407"/>
      <c r="B14" s="407"/>
      <c r="C14" s="407"/>
      <c r="D14" s="407"/>
      <c r="E14" s="409"/>
      <c r="F14" s="407"/>
      <c r="G14" s="407"/>
      <c r="H14" s="407"/>
      <c r="I14" s="407"/>
      <c r="J14" s="409"/>
      <c r="K14" s="407"/>
      <c r="L14" s="407"/>
      <c r="M14" s="407"/>
      <c r="N14" s="407"/>
      <c r="O14" s="407"/>
      <c r="P14" s="407"/>
    </row>
    <row r="15" spans="1:16" x14ac:dyDescent="0.2">
      <c r="A15" s="109">
        <v>1</v>
      </c>
      <c r="B15" s="109">
        <v>2</v>
      </c>
      <c r="C15" s="109">
        <v>3</v>
      </c>
      <c r="D15" s="109">
        <v>4</v>
      </c>
      <c r="E15" s="110">
        <v>5</v>
      </c>
      <c r="F15" s="109">
        <v>6</v>
      </c>
      <c r="G15" s="109">
        <v>7</v>
      </c>
      <c r="H15" s="109">
        <v>8</v>
      </c>
      <c r="I15" s="109">
        <v>9</v>
      </c>
      <c r="J15" s="110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11">
        <v>16</v>
      </c>
    </row>
    <row r="16" spans="1:16" x14ac:dyDescent="0.2">
      <c r="A16" s="112" t="s">
        <v>28</v>
      </c>
      <c r="B16" s="113"/>
      <c r="C16" s="114"/>
      <c r="D16" s="115" t="s">
        <v>29</v>
      </c>
      <c r="E16" s="116">
        <f>E17</f>
        <v>18788166.73</v>
      </c>
      <c r="F16" s="117">
        <f>F17</f>
        <v>18788166.73</v>
      </c>
      <c r="G16" s="117">
        <f>G17</f>
        <v>8920300</v>
      </c>
      <c r="H16" s="117">
        <f>H17</f>
        <v>1971700</v>
      </c>
      <c r="I16" s="117">
        <v>0</v>
      </c>
      <c r="J16" s="116">
        <f>J17</f>
        <v>2851506</v>
      </c>
      <c r="K16" s="117">
        <f>K17</f>
        <v>2831506</v>
      </c>
      <c r="L16" s="117">
        <f>L17</f>
        <v>20000</v>
      </c>
      <c r="M16" s="117">
        <v>0</v>
      </c>
      <c r="N16" s="117">
        <v>0</v>
      </c>
      <c r="O16" s="117">
        <f>O17</f>
        <v>2831506</v>
      </c>
      <c r="P16" s="118">
        <f t="shared" ref="P16:P116" si="0">E16+J16</f>
        <v>21639672.73</v>
      </c>
    </row>
    <row r="17" spans="1:16" ht="18.75" customHeight="1" x14ac:dyDescent="0.2">
      <c r="A17" s="119" t="s">
        <v>30</v>
      </c>
      <c r="B17" s="120"/>
      <c r="C17" s="121"/>
      <c r="D17" s="115" t="s">
        <v>29</v>
      </c>
      <c r="E17" s="116">
        <f>E18+E20+E21+E22+E25+E28</f>
        <v>18788166.73</v>
      </c>
      <c r="F17" s="123">
        <f>F18+F20+F21+F22+F25+F28</f>
        <v>18788166.73</v>
      </c>
      <c r="G17" s="123">
        <f t="shared" ref="G17:I17" si="1">G18+G20+G21+G22+G25+G28</f>
        <v>8920300</v>
      </c>
      <c r="H17" s="123">
        <f t="shared" si="1"/>
        <v>1971700</v>
      </c>
      <c r="I17" s="123">
        <f t="shared" si="1"/>
        <v>0</v>
      </c>
      <c r="J17" s="116">
        <f>J18+J22+J25+J28</f>
        <v>2851506</v>
      </c>
      <c r="K17" s="123">
        <f>K18+K22+K25+K28</f>
        <v>2831506</v>
      </c>
      <c r="L17" s="123">
        <f t="shared" ref="L17:N17" si="2">L18+L22+L25+L28</f>
        <v>20000</v>
      </c>
      <c r="M17" s="123">
        <f t="shared" si="2"/>
        <v>0</v>
      </c>
      <c r="N17" s="123">
        <f t="shared" si="2"/>
        <v>0</v>
      </c>
      <c r="O17" s="123">
        <f>O18+O22+O25+O28</f>
        <v>2831506</v>
      </c>
      <c r="P17" s="116">
        <f t="shared" si="0"/>
        <v>21639672.73</v>
      </c>
    </row>
    <row r="18" spans="1:16" ht="51" x14ac:dyDescent="0.2">
      <c r="A18" s="71" t="s">
        <v>31</v>
      </c>
      <c r="B18" s="71" t="s">
        <v>32</v>
      </c>
      <c r="C18" s="72" t="s">
        <v>33</v>
      </c>
      <c r="D18" s="73" t="s">
        <v>34</v>
      </c>
      <c r="E18" s="124">
        <f>F18</f>
        <v>14576924.73</v>
      </c>
      <c r="F18" s="74">
        <v>14576924.73</v>
      </c>
      <c r="G18" s="74">
        <v>8920300</v>
      </c>
      <c r="H18" s="74">
        <v>1491700</v>
      </c>
      <c r="I18" s="74"/>
      <c r="J18" s="125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5">
        <f>E18+J18</f>
        <v>14626924.73</v>
      </c>
    </row>
    <row r="19" spans="1:16" ht="24" x14ac:dyDescent="0.2">
      <c r="A19" s="71"/>
      <c r="B19" s="71"/>
      <c r="C19" s="72"/>
      <c r="D19" s="279" t="s">
        <v>267</v>
      </c>
      <c r="E19" s="280">
        <f>F19</f>
        <v>201324.73</v>
      </c>
      <c r="F19" s="478">
        <v>201324.73</v>
      </c>
      <c r="G19" s="281"/>
      <c r="H19" s="281"/>
      <c r="I19" s="281"/>
      <c r="J19" s="282">
        <f>O19</f>
        <v>30000</v>
      </c>
      <c r="K19" s="478">
        <v>30000</v>
      </c>
      <c r="L19" s="281"/>
      <c r="M19" s="281"/>
      <c r="N19" s="281"/>
      <c r="O19" s="281">
        <v>30000</v>
      </c>
      <c r="P19" s="282">
        <f>E19+J19</f>
        <v>231324.73</v>
      </c>
    </row>
    <row r="20" spans="1:16" ht="25.5" x14ac:dyDescent="0.2">
      <c r="A20" s="95" t="s">
        <v>46</v>
      </c>
      <c r="B20" s="95">
        <v>3112</v>
      </c>
      <c r="C20" s="126" t="s">
        <v>47</v>
      </c>
      <c r="D20" s="97" t="s">
        <v>48</v>
      </c>
      <c r="E20" s="127">
        <f>F20</f>
        <v>16715</v>
      </c>
      <c r="F20" s="98">
        <v>16715</v>
      </c>
      <c r="G20" s="74"/>
      <c r="H20" s="74"/>
      <c r="I20" s="74"/>
      <c r="J20" s="125"/>
      <c r="K20" s="74"/>
      <c r="L20" s="74"/>
      <c r="M20" s="74"/>
      <c r="N20" s="74"/>
      <c r="O20" s="74"/>
      <c r="P20" s="125">
        <f t="shared" ref="P20:P63" si="3">E20+J20</f>
        <v>16715</v>
      </c>
    </row>
    <row r="21" spans="1:16" ht="30.75" customHeight="1" x14ac:dyDescent="0.2">
      <c r="A21" s="71" t="s">
        <v>54</v>
      </c>
      <c r="B21" s="95">
        <v>7680</v>
      </c>
      <c r="C21" s="126" t="s">
        <v>55</v>
      </c>
      <c r="D21" s="97" t="s">
        <v>56</v>
      </c>
      <c r="E21" s="127">
        <v>36930</v>
      </c>
      <c r="F21" s="98">
        <v>36930</v>
      </c>
      <c r="G21" s="98"/>
      <c r="H21" s="98"/>
      <c r="I21" s="74"/>
      <c r="J21" s="125"/>
      <c r="K21" s="74"/>
      <c r="L21" s="74"/>
      <c r="M21" s="74"/>
      <c r="N21" s="74"/>
      <c r="O21" s="74"/>
      <c r="P21" s="125">
        <f t="shared" si="3"/>
        <v>36930</v>
      </c>
    </row>
    <row r="22" spans="1:16" ht="35.450000000000003" customHeight="1" x14ac:dyDescent="0.2">
      <c r="A22" s="128" t="s">
        <v>57</v>
      </c>
      <c r="B22" s="95">
        <v>8110</v>
      </c>
      <c r="C22" s="126" t="s">
        <v>58</v>
      </c>
      <c r="D22" s="97" t="s">
        <v>59</v>
      </c>
      <c r="E22" s="127">
        <v>1855597</v>
      </c>
      <c r="F22" s="98">
        <v>1855597</v>
      </c>
      <c r="G22" s="98"/>
      <c r="H22" s="98">
        <v>480000</v>
      </c>
      <c r="I22" s="74"/>
      <c r="J22" s="125">
        <v>700000</v>
      </c>
      <c r="K22" s="74">
        <v>700000</v>
      </c>
      <c r="L22" s="74"/>
      <c r="M22" s="74"/>
      <c r="N22" s="74"/>
      <c r="O22" s="74">
        <v>700000</v>
      </c>
      <c r="P22" s="125">
        <f t="shared" si="3"/>
        <v>2555597</v>
      </c>
    </row>
    <row r="23" spans="1:16" ht="38.25" x14ac:dyDescent="0.2">
      <c r="A23" s="128"/>
      <c r="B23" s="95"/>
      <c r="C23" s="126"/>
      <c r="D23" s="97" t="s">
        <v>191</v>
      </c>
      <c r="E23" s="127">
        <f>F23</f>
        <v>1855597</v>
      </c>
      <c r="F23" s="98">
        <v>1855597</v>
      </c>
      <c r="G23" s="98"/>
      <c r="H23" s="98">
        <v>480000</v>
      </c>
      <c r="I23" s="74"/>
      <c r="J23" s="125">
        <v>700000</v>
      </c>
      <c r="K23" s="74">
        <v>700000</v>
      </c>
      <c r="L23" s="74"/>
      <c r="M23" s="74"/>
      <c r="N23" s="74"/>
      <c r="O23" s="74">
        <v>700000</v>
      </c>
      <c r="P23" s="125">
        <f t="shared" si="3"/>
        <v>2555597</v>
      </c>
    </row>
    <row r="24" spans="1:16" ht="24" x14ac:dyDescent="0.2">
      <c r="A24" s="71"/>
      <c r="B24" s="71"/>
      <c r="C24" s="72"/>
      <c r="D24" s="279" t="s">
        <v>267</v>
      </c>
      <c r="E24" s="280">
        <f>F24</f>
        <v>743597</v>
      </c>
      <c r="F24" s="478">
        <v>743597</v>
      </c>
      <c r="G24" s="281"/>
      <c r="H24" s="281"/>
      <c r="I24" s="281"/>
      <c r="J24" s="282">
        <f>O24</f>
        <v>0</v>
      </c>
      <c r="K24" s="281"/>
      <c r="L24" s="281"/>
      <c r="M24" s="281"/>
      <c r="N24" s="281"/>
      <c r="O24" s="281"/>
      <c r="P24" s="282">
        <f>E24+J24</f>
        <v>743597</v>
      </c>
    </row>
    <row r="25" spans="1:16" ht="24.75" customHeight="1" x14ac:dyDescent="0.2">
      <c r="A25" s="128" t="s">
        <v>60</v>
      </c>
      <c r="B25" s="95">
        <v>8240</v>
      </c>
      <c r="C25" s="126" t="s">
        <v>61</v>
      </c>
      <c r="D25" s="97" t="s">
        <v>62</v>
      </c>
      <c r="E25" s="127">
        <v>992800</v>
      </c>
      <c r="F25" s="98">
        <v>992800</v>
      </c>
      <c r="G25" s="98"/>
      <c r="H25" s="98"/>
      <c r="I25" s="74"/>
      <c r="J25" s="125">
        <v>2077506</v>
      </c>
      <c r="K25" s="74">
        <v>2077506</v>
      </c>
      <c r="L25" s="74"/>
      <c r="M25" s="74"/>
      <c r="N25" s="74"/>
      <c r="O25" s="74">
        <v>2077506</v>
      </c>
      <c r="P25" s="125">
        <f t="shared" si="3"/>
        <v>3070306</v>
      </c>
    </row>
    <row r="26" spans="1:16" ht="51" x14ac:dyDescent="0.2">
      <c r="A26" s="128"/>
      <c r="B26" s="95"/>
      <c r="C26" s="126"/>
      <c r="D26" s="97" t="s">
        <v>202</v>
      </c>
      <c r="E26" s="127">
        <v>992800</v>
      </c>
      <c r="F26" s="98">
        <v>992800</v>
      </c>
      <c r="G26" s="98"/>
      <c r="H26" s="98"/>
      <c r="I26" s="74"/>
      <c r="J26" s="125">
        <v>2077506</v>
      </c>
      <c r="K26" s="74">
        <v>2077506</v>
      </c>
      <c r="L26" s="74"/>
      <c r="M26" s="74"/>
      <c r="N26" s="74"/>
      <c r="O26" s="74">
        <v>2077506</v>
      </c>
      <c r="P26" s="125">
        <f t="shared" si="3"/>
        <v>3070306</v>
      </c>
    </row>
    <row r="27" spans="1:16" s="285" customFormat="1" ht="24" x14ac:dyDescent="0.2">
      <c r="A27" s="283"/>
      <c r="B27" s="304"/>
      <c r="C27" s="305"/>
      <c r="D27" s="306" t="s">
        <v>267</v>
      </c>
      <c r="E27" s="307">
        <f>F27</f>
        <v>680000</v>
      </c>
      <c r="F27" s="479">
        <v>680000</v>
      </c>
      <c r="G27" s="308"/>
      <c r="H27" s="308"/>
      <c r="I27" s="281"/>
      <c r="J27" s="282">
        <v>402506</v>
      </c>
      <c r="K27" s="281">
        <v>402506</v>
      </c>
      <c r="L27" s="281"/>
      <c r="M27" s="281"/>
      <c r="N27" s="281"/>
      <c r="O27" s="281">
        <v>402506</v>
      </c>
      <c r="P27" s="282">
        <f t="shared" si="3"/>
        <v>1082506</v>
      </c>
    </row>
    <row r="28" spans="1:16" s="134" customFormat="1" ht="42" customHeight="1" x14ac:dyDescent="0.2">
      <c r="A28" s="129" t="s">
        <v>192</v>
      </c>
      <c r="B28" s="5" t="s">
        <v>193</v>
      </c>
      <c r="C28" s="130" t="s">
        <v>35</v>
      </c>
      <c r="D28" s="17" t="s">
        <v>281</v>
      </c>
      <c r="E28" s="131">
        <f>F28</f>
        <v>1309200</v>
      </c>
      <c r="F28" s="132">
        <v>1309200</v>
      </c>
      <c r="G28" s="133"/>
      <c r="H28" s="132"/>
      <c r="I28" s="133"/>
      <c r="J28" s="131">
        <v>24000</v>
      </c>
      <c r="K28" s="132">
        <v>24000</v>
      </c>
      <c r="L28" s="133"/>
      <c r="M28" s="133"/>
      <c r="N28" s="133"/>
      <c r="O28" s="132">
        <v>24000</v>
      </c>
      <c r="P28" s="131">
        <f t="shared" si="3"/>
        <v>1333200</v>
      </c>
    </row>
    <row r="29" spans="1:16" s="285" customFormat="1" ht="24" x14ac:dyDescent="0.2">
      <c r="A29" s="283"/>
      <c r="B29" s="283"/>
      <c r="C29" s="284"/>
      <c r="D29" s="279" t="s">
        <v>267</v>
      </c>
      <c r="E29" s="280">
        <f>F29</f>
        <v>395000</v>
      </c>
      <c r="F29" s="478">
        <v>395000</v>
      </c>
      <c r="G29" s="281"/>
      <c r="H29" s="281"/>
      <c r="I29" s="281"/>
      <c r="J29" s="282">
        <f>O29</f>
        <v>0</v>
      </c>
      <c r="K29" s="281"/>
      <c r="L29" s="281"/>
      <c r="M29" s="281"/>
      <c r="N29" s="281"/>
      <c r="O29" s="281"/>
      <c r="P29" s="282">
        <f>E29+J29</f>
        <v>395000</v>
      </c>
    </row>
    <row r="30" spans="1:16" s="134" customFormat="1" ht="42" customHeight="1" x14ac:dyDescent="0.2">
      <c r="A30" s="129"/>
      <c r="B30" s="135"/>
      <c r="C30" s="136"/>
      <c r="D30" s="137" t="s">
        <v>201</v>
      </c>
      <c r="E30" s="131">
        <v>150000</v>
      </c>
      <c r="F30" s="132">
        <v>150000</v>
      </c>
      <c r="G30" s="133"/>
      <c r="H30" s="132"/>
      <c r="I30" s="133"/>
      <c r="J30" s="131"/>
      <c r="K30" s="132"/>
      <c r="L30" s="133"/>
      <c r="M30" s="133"/>
      <c r="N30" s="133"/>
      <c r="O30" s="133"/>
      <c r="P30" s="131">
        <f t="shared" si="3"/>
        <v>150000</v>
      </c>
    </row>
    <row r="31" spans="1:16" s="134" customFormat="1" ht="63.75" customHeight="1" x14ac:dyDescent="0.2">
      <c r="A31" s="129"/>
      <c r="B31" s="135"/>
      <c r="C31" s="136"/>
      <c r="D31" s="137" t="s">
        <v>196</v>
      </c>
      <c r="E31" s="131">
        <v>450000</v>
      </c>
      <c r="F31" s="132">
        <v>450000</v>
      </c>
      <c r="G31" s="133"/>
      <c r="H31" s="132"/>
      <c r="I31" s="133"/>
      <c r="J31" s="131"/>
      <c r="K31" s="132"/>
      <c r="L31" s="133"/>
      <c r="M31" s="133"/>
      <c r="N31" s="133"/>
      <c r="O31" s="133"/>
      <c r="P31" s="131">
        <f t="shared" si="3"/>
        <v>450000</v>
      </c>
    </row>
    <row r="32" spans="1:16" s="134" customFormat="1" ht="67.7" customHeight="1" x14ac:dyDescent="0.2">
      <c r="A32" s="129"/>
      <c r="B32" s="135"/>
      <c r="C32" s="136"/>
      <c r="D32" s="321" t="s">
        <v>283</v>
      </c>
      <c r="E32" s="131">
        <v>10000</v>
      </c>
      <c r="F32" s="132">
        <v>10000</v>
      </c>
      <c r="G32" s="133"/>
      <c r="H32" s="132"/>
      <c r="I32" s="133"/>
      <c r="J32" s="131"/>
      <c r="K32" s="132"/>
      <c r="L32" s="133"/>
      <c r="M32" s="133"/>
      <c r="N32" s="133"/>
      <c r="O32" s="133"/>
      <c r="P32" s="131">
        <f t="shared" si="3"/>
        <v>10000</v>
      </c>
    </row>
    <row r="33" spans="1:16" s="134" customFormat="1" ht="25.5" customHeight="1" x14ac:dyDescent="0.2">
      <c r="A33" s="129"/>
      <c r="B33" s="135"/>
      <c r="C33" s="136"/>
      <c r="D33" s="289" t="s">
        <v>276</v>
      </c>
      <c r="E33" s="131">
        <f>F33</f>
        <v>0</v>
      </c>
      <c r="F33" s="132"/>
      <c r="G33" s="133"/>
      <c r="H33" s="132"/>
      <c r="I33" s="133"/>
      <c r="J33" s="131">
        <v>24000</v>
      </c>
      <c r="K33" s="132">
        <v>24000</v>
      </c>
      <c r="L33" s="133"/>
      <c r="M33" s="133"/>
      <c r="N33" s="133"/>
      <c r="O33" s="132">
        <v>24000</v>
      </c>
      <c r="P33" s="131">
        <f>E33+J33</f>
        <v>24000</v>
      </c>
    </row>
    <row r="34" spans="1:16" s="134" customFormat="1" ht="40.700000000000003" customHeight="1" x14ac:dyDescent="0.2">
      <c r="A34" s="286"/>
      <c r="B34" s="95"/>
      <c r="C34" s="126"/>
      <c r="D34" s="143" t="s">
        <v>194</v>
      </c>
      <c r="E34" s="258">
        <v>699200</v>
      </c>
      <c r="F34" s="259">
        <v>699200</v>
      </c>
      <c r="G34" s="133"/>
      <c r="H34" s="132"/>
      <c r="I34" s="133"/>
      <c r="J34" s="131"/>
      <c r="K34" s="132"/>
      <c r="L34" s="133"/>
      <c r="M34" s="133"/>
      <c r="N34" s="133"/>
      <c r="O34" s="132"/>
      <c r="P34" s="131">
        <f>E34+J34</f>
        <v>699200</v>
      </c>
    </row>
    <row r="35" spans="1:16" x14ac:dyDescent="0.2">
      <c r="A35" s="119" t="s">
        <v>63</v>
      </c>
      <c r="B35" s="119"/>
      <c r="C35" s="121"/>
      <c r="D35" s="122" t="s">
        <v>64</v>
      </c>
      <c r="E35" s="116">
        <f>E36</f>
        <v>89154974.870000005</v>
      </c>
      <c r="F35" s="123">
        <f>F36</f>
        <v>89154974.870000005</v>
      </c>
      <c r="G35" s="123">
        <f>G36</f>
        <v>50981502</v>
      </c>
      <c r="H35" s="123">
        <f>H36</f>
        <v>17004841</v>
      </c>
      <c r="I35" s="123">
        <v>0</v>
      </c>
      <c r="J35" s="116">
        <f>J36</f>
        <v>19341070</v>
      </c>
      <c r="K35" s="123">
        <f>K36</f>
        <v>17895500</v>
      </c>
      <c r="L35" s="123">
        <f>L36</f>
        <v>1445570</v>
      </c>
      <c r="M35" s="123">
        <v>0</v>
      </c>
      <c r="N35" s="123">
        <v>0</v>
      </c>
      <c r="O35" s="123">
        <f>O36</f>
        <v>17895500</v>
      </c>
      <c r="P35" s="116">
        <f>E35+J35</f>
        <v>108496044.87</v>
      </c>
    </row>
    <row r="36" spans="1:16" x14ac:dyDescent="0.2">
      <c r="A36" s="112" t="s">
        <v>65</v>
      </c>
      <c r="B36" s="112"/>
      <c r="C36" s="114"/>
      <c r="D36" s="115" t="s">
        <v>66</v>
      </c>
      <c r="E36" s="116">
        <f>E37+E38+E40+E43+E44+E45+E47+E48+E49+E58+E59+E50+E52+E53</f>
        <v>89154974.870000005</v>
      </c>
      <c r="F36" s="117">
        <f>F37+F38+F40+F43+F44+F45+F47+F48+F49+F58+F59+F50+F52+F53</f>
        <v>89154974.870000005</v>
      </c>
      <c r="G36" s="117">
        <f>G37+G38+G40+G43+G44+G45+G47+G48+G49+G58+G59+G50</f>
        <v>50981502</v>
      </c>
      <c r="H36" s="117">
        <f>H37+H38+H40+H43+H44+H45+H47+H48+H49+H58+H59</f>
        <v>17004841</v>
      </c>
      <c r="I36" s="117">
        <v>0</v>
      </c>
      <c r="J36" s="116">
        <f>J37+J38+J40+J43+J44+J45+J47+J48+J49+J58+J59+J55+J52+J51+J53+J54</f>
        <v>19341070</v>
      </c>
      <c r="K36" s="117">
        <f>K37+K38+K40+K43+K44+K45+K47+K48+K49+K58+K59+K55+K52+K51</f>
        <v>17895500</v>
      </c>
      <c r="L36" s="117">
        <f>L37+L38+L40+L43+L44+L45+L47+L48+L49+L58+L59+L54</f>
        <v>1445570</v>
      </c>
      <c r="M36" s="117">
        <v>0</v>
      </c>
      <c r="N36" s="117">
        <v>0</v>
      </c>
      <c r="O36" s="117">
        <f>O37+O38+O40+O43+O44+O45+O47+O48+O49+O58+O59+O55+O51+O52</f>
        <v>17895500</v>
      </c>
      <c r="P36" s="116">
        <f t="shared" si="3"/>
        <v>108496044.87</v>
      </c>
    </row>
    <row r="37" spans="1:16" ht="39.200000000000003" customHeight="1" x14ac:dyDescent="0.2">
      <c r="A37" s="71" t="s">
        <v>67</v>
      </c>
      <c r="B37" s="71" t="s">
        <v>68</v>
      </c>
      <c r="C37" s="72" t="s">
        <v>33</v>
      </c>
      <c r="D37" s="73" t="s">
        <v>69</v>
      </c>
      <c r="E37" s="125">
        <f>F37</f>
        <v>3731800</v>
      </c>
      <c r="F37" s="74">
        <v>3731800</v>
      </c>
      <c r="G37" s="74">
        <v>2887900</v>
      </c>
      <c r="H37" s="74">
        <v>117200</v>
      </c>
      <c r="I37" s="74"/>
      <c r="J37" s="125"/>
      <c r="K37" s="74"/>
      <c r="L37" s="74"/>
      <c r="M37" s="74"/>
      <c r="N37" s="74"/>
      <c r="O37" s="74"/>
      <c r="P37" s="125">
        <f t="shared" si="3"/>
        <v>3731800</v>
      </c>
    </row>
    <row r="38" spans="1:16" x14ac:dyDescent="0.2">
      <c r="A38" s="71" t="s">
        <v>70</v>
      </c>
      <c r="B38" s="71" t="s">
        <v>71</v>
      </c>
      <c r="C38" s="72" t="s">
        <v>72</v>
      </c>
      <c r="D38" s="73" t="s">
        <v>73</v>
      </c>
      <c r="E38" s="138">
        <f>F38</f>
        <v>14865941</v>
      </c>
      <c r="F38" s="74">
        <v>14865941</v>
      </c>
      <c r="G38" s="74">
        <v>8198600</v>
      </c>
      <c r="H38" s="74">
        <v>3751541</v>
      </c>
      <c r="I38" s="74"/>
      <c r="J38" s="125">
        <v>1369000</v>
      </c>
      <c r="K38" s="74">
        <v>765000</v>
      </c>
      <c r="L38" s="74">
        <v>604000</v>
      </c>
      <c r="M38" s="74"/>
      <c r="N38" s="74"/>
      <c r="O38" s="74">
        <v>765000</v>
      </c>
      <c r="P38" s="125">
        <f t="shared" si="3"/>
        <v>16234941</v>
      </c>
    </row>
    <row r="39" spans="1:16" s="285" customFormat="1" ht="24" x14ac:dyDescent="0.2">
      <c r="A39" s="283"/>
      <c r="B39" s="283"/>
      <c r="C39" s="284"/>
      <c r="D39" s="279" t="s">
        <v>267</v>
      </c>
      <c r="E39" s="376">
        <f>F39</f>
        <v>128600</v>
      </c>
      <c r="F39" s="479">
        <v>128600</v>
      </c>
      <c r="G39" s="281"/>
      <c r="H39" s="281"/>
      <c r="I39" s="281"/>
      <c r="J39" s="282">
        <f>O39</f>
        <v>0</v>
      </c>
      <c r="K39" s="281"/>
      <c r="L39" s="281"/>
      <c r="M39" s="281"/>
      <c r="N39" s="281"/>
      <c r="O39" s="281"/>
      <c r="P39" s="282">
        <f>E39+J39</f>
        <v>128600</v>
      </c>
    </row>
    <row r="40" spans="1:16" ht="38.25" customHeight="1" x14ac:dyDescent="0.2">
      <c r="A40" s="71" t="s">
        <v>74</v>
      </c>
      <c r="B40" s="71" t="s">
        <v>75</v>
      </c>
      <c r="C40" s="72" t="s">
        <v>76</v>
      </c>
      <c r="D40" s="139" t="s">
        <v>189</v>
      </c>
      <c r="E40" s="125">
        <f>F40</f>
        <v>29126385.370000001</v>
      </c>
      <c r="F40" s="266">
        <v>29126385.370000001</v>
      </c>
      <c r="G40" s="74">
        <v>9227200</v>
      </c>
      <c r="H40" s="74">
        <v>9626500</v>
      </c>
      <c r="I40" s="74"/>
      <c r="J40" s="125">
        <f>K40+L40</f>
        <v>14592700</v>
      </c>
      <c r="K40" s="74">
        <v>13971700</v>
      </c>
      <c r="L40" s="74">
        <v>621000</v>
      </c>
      <c r="M40" s="74"/>
      <c r="N40" s="74"/>
      <c r="O40" s="74">
        <v>13971700</v>
      </c>
      <c r="P40" s="125">
        <f t="shared" si="3"/>
        <v>43719085.370000005</v>
      </c>
    </row>
    <row r="41" spans="1:16" s="285" customFormat="1" ht="24" x14ac:dyDescent="0.2">
      <c r="A41" s="283"/>
      <c r="B41" s="283"/>
      <c r="C41" s="284"/>
      <c r="D41" s="279" t="s">
        <v>267</v>
      </c>
      <c r="E41" s="280">
        <f>F41</f>
        <v>1479425.37</v>
      </c>
      <c r="F41" s="478">
        <v>1479425.37</v>
      </c>
      <c r="G41" s="281"/>
      <c r="H41" s="281"/>
      <c r="I41" s="281"/>
      <c r="J41" s="282">
        <f>O41</f>
        <v>12071700</v>
      </c>
      <c r="K41" s="478">
        <v>12071700</v>
      </c>
      <c r="L41" s="281"/>
      <c r="M41" s="281"/>
      <c r="N41" s="281"/>
      <c r="O41" s="281">
        <v>12071700</v>
      </c>
      <c r="P41" s="282">
        <f>E41+J41</f>
        <v>13551125.370000001</v>
      </c>
    </row>
    <row r="42" spans="1:16" s="285" customFormat="1" ht="36" x14ac:dyDescent="0.2">
      <c r="A42" s="283"/>
      <c r="B42" s="283"/>
      <c r="C42" s="284"/>
      <c r="D42" s="279" t="s">
        <v>268</v>
      </c>
      <c r="E42" s="280"/>
      <c r="F42" s="281"/>
      <c r="G42" s="281"/>
      <c r="H42" s="281"/>
      <c r="I42" s="281"/>
      <c r="J42" s="282">
        <v>900000</v>
      </c>
      <c r="K42" s="281">
        <v>900000</v>
      </c>
      <c r="L42" s="281"/>
      <c r="M42" s="281"/>
      <c r="N42" s="281"/>
      <c r="O42" s="281"/>
      <c r="P42" s="282">
        <v>900000</v>
      </c>
    </row>
    <row r="43" spans="1:16" ht="37.5" customHeight="1" x14ac:dyDescent="0.2">
      <c r="A43" s="71" t="s">
        <v>78</v>
      </c>
      <c r="B43" s="71" t="s">
        <v>79</v>
      </c>
      <c r="C43" s="72" t="s">
        <v>76</v>
      </c>
      <c r="D43" s="139" t="s">
        <v>190</v>
      </c>
      <c r="E43" s="125">
        <v>28870200</v>
      </c>
      <c r="F43" s="74">
        <v>28870200</v>
      </c>
      <c r="G43" s="74">
        <v>23664000</v>
      </c>
      <c r="H43" s="74"/>
      <c r="I43" s="74"/>
      <c r="J43" s="138"/>
      <c r="K43" s="74"/>
      <c r="L43" s="74"/>
      <c r="M43" s="74"/>
      <c r="N43" s="74"/>
      <c r="O43" s="74"/>
      <c r="P43" s="125">
        <f t="shared" si="3"/>
        <v>28870200</v>
      </c>
    </row>
    <row r="44" spans="1:16" ht="45.75" customHeight="1" x14ac:dyDescent="0.2">
      <c r="A44" s="71" t="s">
        <v>80</v>
      </c>
      <c r="B44" s="71" t="s">
        <v>44</v>
      </c>
      <c r="C44" s="72" t="s">
        <v>81</v>
      </c>
      <c r="D44" s="73" t="s">
        <v>82</v>
      </c>
      <c r="E44" s="125">
        <f>F44</f>
        <v>4932300</v>
      </c>
      <c r="F44" s="74">
        <v>4932300</v>
      </c>
      <c r="G44" s="74">
        <v>1806800</v>
      </c>
      <c r="H44" s="74">
        <v>2587900</v>
      </c>
      <c r="I44" s="74"/>
      <c r="J44" s="125">
        <v>85000</v>
      </c>
      <c r="K44" s="74"/>
      <c r="L44" s="74">
        <v>85000</v>
      </c>
      <c r="M44" s="74"/>
      <c r="N44" s="74"/>
      <c r="O44" s="74"/>
      <c r="P44" s="125">
        <f t="shared" si="3"/>
        <v>5017300</v>
      </c>
    </row>
    <row r="45" spans="1:16" ht="25.5" x14ac:dyDescent="0.2">
      <c r="A45" s="71" t="s">
        <v>83</v>
      </c>
      <c r="B45" s="71" t="s">
        <v>84</v>
      </c>
      <c r="C45" s="72" t="s">
        <v>81</v>
      </c>
      <c r="D45" s="73" t="s">
        <v>85</v>
      </c>
      <c r="E45" s="125">
        <f>F45</f>
        <v>3920065.5</v>
      </c>
      <c r="F45" s="74">
        <v>3920065.5</v>
      </c>
      <c r="G45" s="74">
        <v>2536100</v>
      </c>
      <c r="H45" s="74">
        <v>740700</v>
      </c>
      <c r="I45" s="74"/>
      <c r="J45" s="125">
        <v>46800</v>
      </c>
      <c r="K45" s="74"/>
      <c r="L45" s="74">
        <v>46800</v>
      </c>
      <c r="M45" s="74"/>
      <c r="N45" s="74"/>
      <c r="O45" s="74"/>
      <c r="P45" s="125">
        <f t="shared" si="3"/>
        <v>3966865.5</v>
      </c>
    </row>
    <row r="46" spans="1:16" s="285" customFormat="1" ht="24" x14ac:dyDescent="0.2">
      <c r="A46" s="283"/>
      <c r="B46" s="283"/>
      <c r="C46" s="284"/>
      <c r="D46" s="279" t="s">
        <v>267</v>
      </c>
      <c r="E46" s="280">
        <f>F46</f>
        <v>1535.5</v>
      </c>
      <c r="F46" s="478">
        <v>1535.5</v>
      </c>
      <c r="G46" s="281"/>
      <c r="H46" s="281"/>
      <c r="I46" s="281"/>
      <c r="J46" s="282">
        <f>O46</f>
        <v>0</v>
      </c>
      <c r="K46" s="281"/>
      <c r="L46" s="281"/>
      <c r="M46" s="281"/>
      <c r="N46" s="281"/>
      <c r="O46" s="281"/>
      <c r="P46" s="282">
        <f>E46+J46</f>
        <v>1535.5</v>
      </c>
    </row>
    <row r="47" spans="1:16" x14ac:dyDescent="0.2">
      <c r="A47" s="71" t="s">
        <v>86</v>
      </c>
      <c r="B47" s="71" t="s">
        <v>87</v>
      </c>
      <c r="C47" s="72" t="s">
        <v>88</v>
      </c>
      <c r="D47" s="73" t="s">
        <v>89</v>
      </c>
      <c r="E47" s="125">
        <f>F47</f>
        <v>3620</v>
      </c>
      <c r="F47" s="74">
        <v>3620</v>
      </c>
      <c r="G47" s="74"/>
      <c r="H47" s="74"/>
      <c r="I47" s="74"/>
      <c r="J47" s="125"/>
      <c r="K47" s="74"/>
      <c r="L47" s="74"/>
      <c r="M47" s="74"/>
      <c r="N47" s="74"/>
      <c r="O47" s="74"/>
      <c r="P47" s="125">
        <f t="shared" si="3"/>
        <v>3620</v>
      </c>
    </row>
    <row r="48" spans="1:16" ht="33.75" customHeight="1" x14ac:dyDescent="0.2">
      <c r="A48" s="71" t="s">
        <v>90</v>
      </c>
      <c r="B48" s="71" t="s">
        <v>91</v>
      </c>
      <c r="C48" s="72" t="s">
        <v>88</v>
      </c>
      <c r="D48" s="73" t="s">
        <v>92</v>
      </c>
      <c r="E48" s="125">
        <v>1089700</v>
      </c>
      <c r="F48" s="74">
        <v>1089700</v>
      </c>
      <c r="G48" s="74">
        <v>892842</v>
      </c>
      <c r="H48" s="74"/>
      <c r="I48" s="74"/>
      <c r="J48" s="125"/>
      <c r="K48" s="74"/>
      <c r="L48" s="74"/>
      <c r="M48" s="74"/>
      <c r="N48" s="74"/>
      <c r="O48" s="74"/>
      <c r="P48" s="125">
        <f t="shared" si="3"/>
        <v>1089700</v>
      </c>
    </row>
    <row r="49" spans="1:16" ht="47.25" customHeight="1" x14ac:dyDescent="0.2">
      <c r="A49" s="71" t="s">
        <v>93</v>
      </c>
      <c r="B49" s="71" t="s">
        <v>94</v>
      </c>
      <c r="C49" s="72" t="s">
        <v>88</v>
      </c>
      <c r="D49" s="73" t="s">
        <v>95</v>
      </c>
      <c r="E49" s="125">
        <v>135200</v>
      </c>
      <c r="F49" s="74">
        <v>135200</v>
      </c>
      <c r="G49" s="98">
        <v>111000</v>
      </c>
      <c r="H49" s="74"/>
      <c r="I49" s="74"/>
      <c r="J49" s="125"/>
      <c r="K49" s="74"/>
      <c r="L49" s="74"/>
      <c r="M49" s="74"/>
      <c r="N49" s="74"/>
      <c r="O49" s="74"/>
      <c r="P49" s="125">
        <f t="shared" si="3"/>
        <v>135200</v>
      </c>
    </row>
    <row r="50" spans="1:16" ht="70.5" customHeight="1" x14ac:dyDescent="0.2">
      <c r="A50" s="253" t="s">
        <v>252</v>
      </c>
      <c r="B50" s="253" t="s">
        <v>253</v>
      </c>
      <c r="C50" s="72">
        <v>990</v>
      </c>
      <c r="D50" s="254" t="s">
        <v>254</v>
      </c>
      <c r="E50" s="125">
        <v>73156</v>
      </c>
      <c r="F50" s="74">
        <v>73156</v>
      </c>
      <c r="G50" s="98">
        <v>57060</v>
      </c>
      <c r="H50" s="74"/>
      <c r="I50" s="74"/>
      <c r="J50" s="125"/>
      <c r="K50" s="74"/>
      <c r="L50" s="74"/>
      <c r="M50" s="74"/>
      <c r="N50" s="74"/>
      <c r="O50" s="74"/>
      <c r="P50" s="125">
        <f t="shared" si="3"/>
        <v>73156</v>
      </c>
    </row>
    <row r="51" spans="1:16" ht="45.75" customHeight="1" x14ac:dyDescent="0.2">
      <c r="A51" s="71">
        <v>611252</v>
      </c>
      <c r="B51" s="253">
        <v>1252</v>
      </c>
      <c r="C51" s="72" t="s">
        <v>88</v>
      </c>
      <c r="D51" s="271" t="s">
        <v>260</v>
      </c>
      <c r="E51" s="125"/>
      <c r="F51" s="74"/>
      <c r="G51" s="98"/>
      <c r="H51" s="74"/>
      <c r="I51" s="74"/>
      <c r="J51" s="125">
        <v>2198200</v>
      </c>
      <c r="K51" s="74">
        <v>2198200</v>
      </c>
      <c r="L51" s="74"/>
      <c r="M51" s="74"/>
      <c r="N51" s="74"/>
      <c r="O51" s="74">
        <v>2198200</v>
      </c>
      <c r="P51" s="125">
        <f>E51+J51</f>
        <v>2198200</v>
      </c>
    </row>
    <row r="52" spans="1:16" ht="54" customHeight="1" x14ac:dyDescent="0.2">
      <c r="A52" s="272" t="s">
        <v>259</v>
      </c>
      <c r="B52" s="95">
        <v>1251</v>
      </c>
      <c r="C52" s="126" t="s">
        <v>88</v>
      </c>
      <c r="D52" s="269" t="s">
        <v>258</v>
      </c>
      <c r="E52" s="258"/>
      <c r="F52" s="259"/>
      <c r="G52" s="98"/>
      <c r="H52" s="74"/>
      <c r="I52" s="74"/>
      <c r="J52" s="258">
        <v>952000</v>
      </c>
      <c r="K52" s="259">
        <v>952000</v>
      </c>
      <c r="L52" s="74"/>
      <c r="M52" s="74"/>
      <c r="N52" s="74"/>
      <c r="O52" s="74">
        <v>952000</v>
      </c>
      <c r="P52" s="125">
        <f>E52+J52</f>
        <v>952000</v>
      </c>
    </row>
    <row r="53" spans="1:16" ht="51" customHeight="1" x14ac:dyDescent="0.2">
      <c r="A53" s="324" t="s">
        <v>292</v>
      </c>
      <c r="B53" s="95">
        <v>1271</v>
      </c>
      <c r="C53" s="126" t="s">
        <v>88</v>
      </c>
      <c r="D53" s="325" t="s">
        <v>293</v>
      </c>
      <c r="E53" s="258">
        <f>F53</f>
        <v>10007</v>
      </c>
      <c r="F53" s="363">
        <v>10007</v>
      </c>
      <c r="G53" s="98"/>
      <c r="H53" s="74"/>
      <c r="I53" s="74"/>
      <c r="J53" s="258"/>
      <c r="K53" s="259"/>
      <c r="L53" s="259"/>
      <c r="M53" s="74"/>
      <c r="N53" s="74"/>
      <c r="O53" s="74"/>
      <c r="P53" s="258">
        <f>E53+J53</f>
        <v>10007</v>
      </c>
    </row>
    <row r="54" spans="1:16" ht="40.700000000000003" customHeight="1" x14ac:dyDescent="0.2">
      <c r="A54" s="324" t="s">
        <v>295</v>
      </c>
      <c r="B54" s="95">
        <v>1272</v>
      </c>
      <c r="C54" s="126" t="s">
        <v>88</v>
      </c>
      <c r="D54" s="325" t="s">
        <v>294</v>
      </c>
      <c r="E54" s="258"/>
      <c r="F54" s="259"/>
      <c r="G54" s="98"/>
      <c r="H54" s="74"/>
      <c r="I54" s="74"/>
      <c r="J54" s="258">
        <v>88770</v>
      </c>
      <c r="K54" s="259"/>
      <c r="L54" s="74">
        <v>88770</v>
      </c>
      <c r="M54" s="74"/>
      <c r="N54" s="74"/>
      <c r="O54" s="259"/>
      <c r="P54" s="258">
        <v>88770</v>
      </c>
    </row>
    <row r="55" spans="1:16" x14ac:dyDescent="0.2">
      <c r="A55" s="16" t="s">
        <v>210</v>
      </c>
      <c r="B55" s="71">
        <v>7321</v>
      </c>
      <c r="C55" s="6" t="s">
        <v>127</v>
      </c>
      <c r="D55" s="17" t="s">
        <v>211</v>
      </c>
      <c r="E55" s="125"/>
      <c r="F55" s="74"/>
      <c r="G55" s="98"/>
      <c r="H55" s="74"/>
      <c r="I55" s="74"/>
      <c r="J55" s="125">
        <v>8600</v>
      </c>
      <c r="K55" s="74">
        <v>8600</v>
      </c>
      <c r="L55" s="74"/>
      <c r="M55" s="74"/>
      <c r="N55" s="74"/>
      <c r="O55" s="74">
        <v>8600</v>
      </c>
      <c r="P55" s="125">
        <f>E55+J55</f>
        <v>8600</v>
      </c>
    </row>
    <row r="56" spans="1:16" s="285" customFormat="1" ht="24" x14ac:dyDescent="0.2">
      <c r="A56" s="283"/>
      <c r="B56" s="283"/>
      <c r="C56" s="284"/>
      <c r="D56" s="279" t="s">
        <v>267</v>
      </c>
      <c r="E56" s="280">
        <f t="shared" ref="E56:E60" si="4">F56</f>
        <v>0</v>
      </c>
      <c r="F56" s="281"/>
      <c r="G56" s="281"/>
      <c r="H56" s="281"/>
      <c r="I56" s="281"/>
      <c r="J56" s="282">
        <v>8600</v>
      </c>
      <c r="K56" s="281">
        <v>8600</v>
      </c>
      <c r="L56" s="281"/>
      <c r="M56" s="281"/>
      <c r="N56" s="281"/>
      <c r="O56" s="281">
        <v>8600</v>
      </c>
      <c r="P56" s="282">
        <v>8600</v>
      </c>
    </row>
    <row r="57" spans="1:16" s="285" customFormat="1" ht="36" x14ac:dyDescent="0.2">
      <c r="A57" s="283"/>
      <c r="B57" s="283"/>
      <c r="C57" s="284"/>
      <c r="D57" s="279" t="s">
        <v>268</v>
      </c>
      <c r="E57" s="280">
        <f t="shared" si="4"/>
        <v>0</v>
      </c>
      <c r="F57" s="281"/>
      <c r="G57" s="281"/>
      <c r="H57" s="281"/>
      <c r="I57" s="281"/>
      <c r="J57" s="282"/>
      <c r="K57" s="281"/>
      <c r="L57" s="281"/>
      <c r="M57" s="281"/>
      <c r="N57" s="281"/>
      <c r="O57" s="281">
        <v>0</v>
      </c>
      <c r="P57" s="282">
        <f>E57+J57</f>
        <v>0</v>
      </c>
    </row>
    <row r="58" spans="1:16" ht="18.75" customHeight="1" x14ac:dyDescent="0.2">
      <c r="A58" s="71" t="s">
        <v>96</v>
      </c>
      <c r="B58" s="71" t="s">
        <v>97</v>
      </c>
      <c r="C58" s="72" t="s">
        <v>98</v>
      </c>
      <c r="D58" s="73" t="s">
        <v>99</v>
      </c>
      <c r="E58" s="125">
        <f t="shared" si="4"/>
        <v>571000</v>
      </c>
      <c r="F58" s="74">
        <v>571000</v>
      </c>
      <c r="G58" s="74">
        <v>330000</v>
      </c>
      <c r="H58" s="74">
        <v>136000</v>
      </c>
      <c r="I58" s="74"/>
      <c r="J58" s="125"/>
      <c r="K58" s="74"/>
      <c r="L58" s="74"/>
      <c r="M58" s="74"/>
      <c r="N58" s="74"/>
      <c r="O58" s="74"/>
      <c r="P58" s="125">
        <f t="shared" si="3"/>
        <v>571000</v>
      </c>
    </row>
    <row r="59" spans="1:16" ht="35.450000000000003" customHeight="1" x14ac:dyDescent="0.2">
      <c r="A59" s="71" t="s">
        <v>100</v>
      </c>
      <c r="B59" s="71" t="s">
        <v>101</v>
      </c>
      <c r="C59" s="72" t="s">
        <v>102</v>
      </c>
      <c r="D59" s="73" t="s">
        <v>103</v>
      </c>
      <c r="E59" s="125">
        <f t="shared" si="4"/>
        <v>1825600</v>
      </c>
      <c r="F59" s="74">
        <v>1825600</v>
      </c>
      <c r="G59" s="74">
        <v>1270000</v>
      </c>
      <c r="H59" s="74">
        <v>45000</v>
      </c>
      <c r="I59" s="74"/>
      <c r="J59" s="125"/>
      <c r="K59" s="74"/>
      <c r="L59" s="74"/>
      <c r="M59" s="74"/>
      <c r="N59" s="74"/>
      <c r="O59" s="74"/>
      <c r="P59" s="125">
        <f>E59+J59</f>
        <v>1825600</v>
      </c>
    </row>
    <row r="60" spans="1:16" s="285" customFormat="1" ht="24" x14ac:dyDescent="0.2">
      <c r="A60" s="283"/>
      <c r="B60" s="283"/>
      <c r="C60" s="284"/>
      <c r="D60" s="279" t="s">
        <v>267</v>
      </c>
      <c r="E60" s="280">
        <f t="shared" si="4"/>
        <v>30000</v>
      </c>
      <c r="F60" s="478">
        <v>30000</v>
      </c>
      <c r="G60" s="281"/>
      <c r="H60" s="281"/>
      <c r="I60" s="281"/>
      <c r="J60" s="282">
        <f>O60</f>
        <v>0</v>
      </c>
      <c r="K60" s="281"/>
      <c r="L60" s="281"/>
      <c r="M60" s="281"/>
      <c r="N60" s="281"/>
      <c r="O60" s="281"/>
      <c r="P60" s="282">
        <f>E60+J60</f>
        <v>30000</v>
      </c>
    </row>
    <row r="61" spans="1:16" ht="25.5" x14ac:dyDescent="0.2">
      <c r="A61" s="140" t="s">
        <v>104</v>
      </c>
      <c r="B61" s="141"/>
      <c r="C61" s="142"/>
      <c r="D61" s="148" t="s">
        <v>105</v>
      </c>
      <c r="E61" s="144">
        <f>E62</f>
        <v>13682419.539999999</v>
      </c>
      <c r="F61" s="480">
        <f>F62</f>
        <v>13682419.539999999</v>
      </c>
      <c r="G61" s="145">
        <f>G62</f>
        <v>3098083</v>
      </c>
      <c r="H61" s="145">
        <f>H62</f>
        <v>80800</v>
      </c>
      <c r="I61" s="145">
        <v>0</v>
      </c>
      <c r="J61" s="144">
        <f>J62</f>
        <v>4669800</v>
      </c>
      <c r="K61" s="145">
        <f>K62</f>
        <v>4654800</v>
      </c>
      <c r="L61" s="145">
        <v>15000</v>
      </c>
      <c r="M61" s="145">
        <v>0</v>
      </c>
      <c r="N61" s="145">
        <v>0</v>
      </c>
      <c r="O61" s="145">
        <f>O62</f>
        <v>4654800</v>
      </c>
      <c r="P61" s="144">
        <f t="shared" si="3"/>
        <v>18352219.539999999</v>
      </c>
    </row>
    <row r="62" spans="1:16" ht="33" customHeight="1" x14ac:dyDescent="0.2">
      <c r="A62" s="146" t="s">
        <v>214</v>
      </c>
      <c r="B62" s="146"/>
      <c r="C62" s="147"/>
      <c r="D62" s="148" t="s">
        <v>105</v>
      </c>
      <c r="E62" s="149">
        <f>E63+E65+E67+E69+E70+E71+E73+E74+E76+E77</f>
        <v>13682419.539999999</v>
      </c>
      <c r="F62" s="481">
        <f t="shared" ref="F62:O62" si="5">F63+F65+F67+F69+F70+F71+F73+F74+F76+F77</f>
        <v>13682419.539999999</v>
      </c>
      <c r="G62" s="150">
        <f>G63+G65+G67+G69+G70+G71+G73+G74+G76+G77</f>
        <v>3098083</v>
      </c>
      <c r="H62" s="150">
        <f t="shared" si="5"/>
        <v>80800</v>
      </c>
      <c r="I62" s="150">
        <f t="shared" si="5"/>
        <v>0</v>
      </c>
      <c r="J62" s="149">
        <f>J63+J65+J67+J69+J70+J71+J73+J74+J76+J77</f>
        <v>4669800</v>
      </c>
      <c r="K62" s="150">
        <f t="shared" si="5"/>
        <v>4654800</v>
      </c>
      <c r="L62" s="150">
        <f t="shared" si="5"/>
        <v>15000</v>
      </c>
      <c r="M62" s="150">
        <f t="shared" si="5"/>
        <v>0</v>
      </c>
      <c r="N62" s="150">
        <f t="shared" si="5"/>
        <v>0</v>
      </c>
      <c r="O62" s="150">
        <f t="shared" si="5"/>
        <v>4654800</v>
      </c>
      <c r="P62" s="151">
        <f t="shared" si="3"/>
        <v>18352219.539999999</v>
      </c>
    </row>
    <row r="63" spans="1:16" ht="37.35" customHeight="1" x14ac:dyDescent="0.2">
      <c r="A63" s="95" t="s">
        <v>106</v>
      </c>
      <c r="B63" s="95" t="s">
        <v>68</v>
      </c>
      <c r="C63" s="126" t="s">
        <v>33</v>
      </c>
      <c r="D63" s="97" t="s">
        <v>69</v>
      </c>
      <c r="E63" s="127">
        <f>F63</f>
        <v>2155725</v>
      </c>
      <c r="F63" s="482">
        <v>2155725</v>
      </c>
      <c r="G63" s="98">
        <v>1361600</v>
      </c>
      <c r="H63" s="98">
        <v>51200</v>
      </c>
      <c r="I63" s="98"/>
      <c r="J63" s="127">
        <v>910000</v>
      </c>
      <c r="K63" s="98">
        <v>910000</v>
      </c>
      <c r="L63" s="98"/>
      <c r="M63" s="98"/>
      <c r="N63" s="98"/>
      <c r="O63" s="98">
        <v>910000</v>
      </c>
      <c r="P63" s="127">
        <f t="shared" si="3"/>
        <v>3065725</v>
      </c>
    </row>
    <row r="64" spans="1:16" s="285" customFormat="1" ht="24" x14ac:dyDescent="0.2">
      <c r="A64" s="283"/>
      <c r="B64" s="283"/>
      <c r="C64" s="284"/>
      <c r="D64" s="279" t="s">
        <v>267</v>
      </c>
      <c r="E64" s="280">
        <f t="shared" ref="E64" si="6">F64</f>
        <v>212600</v>
      </c>
      <c r="F64" s="478">
        <v>212600</v>
      </c>
      <c r="G64" s="281"/>
      <c r="H64" s="281"/>
      <c r="I64" s="281"/>
      <c r="J64" s="282">
        <f>O64</f>
        <v>0</v>
      </c>
      <c r="K64" s="281"/>
      <c r="L64" s="281"/>
      <c r="M64" s="281"/>
      <c r="N64" s="281"/>
      <c r="O64" s="281"/>
      <c r="P64" s="282">
        <f>E64+J64</f>
        <v>212600</v>
      </c>
    </row>
    <row r="65" spans="1:16" ht="25.5" x14ac:dyDescent="0.2">
      <c r="A65" s="95" t="s">
        <v>107</v>
      </c>
      <c r="B65" s="95" t="s">
        <v>38</v>
      </c>
      <c r="C65" s="126" t="s">
        <v>39</v>
      </c>
      <c r="D65" s="97" t="s">
        <v>40</v>
      </c>
      <c r="E65" s="127">
        <f>F65</f>
        <v>6394947.54</v>
      </c>
      <c r="F65" s="482">
        <v>6394947.54</v>
      </c>
      <c r="G65" s="98"/>
      <c r="H65" s="98"/>
      <c r="I65" s="98"/>
      <c r="J65" s="127">
        <f>K65</f>
        <v>2969800</v>
      </c>
      <c r="K65" s="98">
        <v>2969800</v>
      </c>
      <c r="L65" s="98"/>
      <c r="M65" s="98"/>
      <c r="N65" s="98"/>
      <c r="O65" s="98">
        <v>2969800</v>
      </c>
      <c r="P65" s="127">
        <f t="shared" si="0"/>
        <v>9364747.5399999991</v>
      </c>
    </row>
    <row r="66" spans="1:16" s="285" customFormat="1" ht="24" x14ac:dyDescent="0.2">
      <c r="A66" s="283"/>
      <c r="B66" s="283"/>
      <c r="C66" s="284"/>
      <c r="D66" s="279" t="s">
        <v>267</v>
      </c>
      <c r="E66" s="280">
        <f t="shared" ref="E66" si="7">F66</f>
        <v>1340200</v>
      </c>
      <c r="F66" s="478">
        <v>1340200</v>
      </c>
      <c r="G66" s="281"/>
      <c r="H66" s="281"/>
      <c r="I66" s="281"/>
      <c r="J66" s="282">
        <v>2719800</v>
      </c>
      <c r="K66" s="478">
        <v>2719800</v>
      </c>
      <c r="L66" s="281"/>
      <c r="M66" s="281"/>
      <c r="N66" s="281"/>
      <c r="O66" s="281">
        <v>2719800</v>
      </c>
      <c r="P66" s="282">
        <f>E66+J66</f>
        <v>4060000</v>
      </c>
    </row>
    <row r="67" spans="1:16" ht="38.25" x14ac:dyDescent="0.2">
      <c r="A67" s="95" t="s">
        <v>108</v>
      </c>
      <c r="B67" s="95" t="s">
        <v>109</v>
      </c>
      <c r="C67" s="126" t="s">
        <v>41</v>
      </c>
      <c r="D67" s="97" t="s">
        <v>42</v>
      </c>
      <c r="E67" s="127">
        <f>F67</f>
        <v>1553000</v>
      </c>
      <c r="F67" s="482">
        <v>1553000</v>
      </c>
      <c r="G67" s="98"/>
      <c r="H67" s="98"/>
      <c r="I67" s="98"/>
      <c r="J67" s="127">
        <v>775000</v>
      </c>
      <c r="K67" s="482">
        <v>775000</v>
      </c>
      <c r="L67" s="98"/>
      <c r="M67" s="98"/>
      <c r="N67" s="98"/>
      <c r="O67" s="98">
        <v>775000</v>
      </c>
      <c r="P67" s="127">
        <f t="shared" si="0"/>
        <v>2328000</v>
      </c>
    </row>
    <row r="68" spans="1:16" s="285" customFormat="1" ht="24" x14ac:dyDescent="0.2">
      <c r="A68" s="283"/>
      <c r="B68" s="283"/>
      <c r="C68" s="284"/>
      <c r="D68" s="279" t="s">
        <v>267</v>
      </c>
      <c r="E68" s="280">
        <f t="shared" ref="E68" si="8">F68</f>
        <v>125000</v>
      </c>
      <c r="F68" s="478">
        <v>125000</v>
      </c>
      <c r="G68" s="281"/>
      <c r="H68" s="281"/>
      <c r="I68" s="281"/>
      <c r="J68" s="282">
        <f>O68</f>
        <v>775000</v>
      </c>
      <c r="K68" s="478">
        <v>775000</v>
      </c>
      <c r="L68" s="281"/>
      <c r="M68" s="281"/>
      <c r="N68" s="281"/>
      <c r="O68" s="281">
        <v>775000</v>
      </c>
      <c r="P68" s="282">
        <f>E68+J68</f>
        <v>900000</v>
      </c>
    </row>
    <row r="69" spans="1:16" ht="25.5" x14ac:dyDescent="0.2">
      <c r="A69" s="95" t="s">
        <v>110</v>
      </c>
      <c r="B69" s="95" t="s">
        <v>111</v>
      </c>
      <c r="C69" s="126" t="s">
        <v>112</v>
      </c>
      <c r="D69" s="97" t="s">
        <v>113</v>
      </c>
      <c r="E69" s="127">
        <f t="shared" ref="E69:E77" si="9">F69</f>
        <v>0</v>
      </c>
      <c r="F69" s="98"/>
      <c r="G69" s="98"/>
      <c r="H69" s="98"/>
      <c r="I69" s="98"/>
      <c r="J69" s="127"/>
      <c r="K69" s="98"/>
      <c r="L69" s="98"/>
      <c r="M69" s="98"/>
      <c r="N69" s="98"/>
      <c r="O69" s="98"/>
      <c r="P69" s="127">
        <f t="shared" si="0"/>
        <v>0</v>
      </c>
    </row>
    <row r="70" spans="1:16" ht="25.5" x14ac:dyDescent="0.2">
      <c r="A70" s="95" t="s">
        <v>114</v>
      </c>
      <c r="B70" s="95" t="s">
        <v>115</v>
      </c>
      <c r="C70" s="126" t="s">
        <v>44</v>
      </c>
      <c r="D70" s="97" t="s">
        <v>45</v>
      </c>
      <c r="E70" s="127">
        <f t="shared" si="9"/>
        <v>3600</v>
      </c>
      <c r="F70" s="98">
        <v>3600</v>
      </c>
      <c r="G70" s="98"/>
      <c r="H70" s="98"/>
      <c r="I70" s="98"/>
      <c r="J70" s="127"/>
      <c r="K70" s="98"/>
      <c r="L70" s="98"/>
      <c r="M70" s="98"/>
      <c r="N70" s="98"/>
      <c r="O70" s="98"/>
      <c r="P70" s="127">
        <f t="shared" si="0"/>
        <v>3600</v>
      </c>
    </row>
    <row r="71" spans="1:16" ht="51" x14ac:dyDescent="0.2">
      <c r="A71" s="95" t="s">
        <v>116</v>
      </c>
      <c r="B71" s="95" t="s">
        <v>117</v>
      </c>
      <c r="C71" s="126" t="s">
        <v>118</v>
      </c>
      <c r="D71" s="97" t="s">
        <v>43</v>
      </c>
      <c r="E71" s="127">
        <f>F71</f>
        <v>2175175</v>
      </c>
      <c r="F71" s="98">
        <v>2175175</v>
      </c>
      <c r="G71" s="98">
        <v>1731500</v>
      </c>
      <c r="H71" s="98">
        <v>29600</v>
      </c>
      <c r="I71" s="98"/>
      <c r="J71" s="127">
        <f>L71+O71</f>
        <v>15000</v>
      </c>
      <c r="K71" s="98"/>
      <c r="L71" s="98">
        <v>15000</v>
      </c>
      <c r="M71" s="98"/>
      <c r="N71" s="98"/>
      <c r="O71" s="98"/>
      <c r="P71" s="127">
        <f t="shared" si="0"/>
        <v>2190175</v>
      </c>
    </row>
    <row r="72" spans="1:16" s="285" customFormat="1" ht="24" x14ac:dyDescent="0.2">
      <c r="A72" s="283"/>
      <c r="B72" s="283"/>
      <c r="C72" s="284"/>
      <c r="D72" s="279" t="s">
        <v>267</v>
      </c>
      <c r="E72" s="280">
        <f>F72</f>
        <v>66975</v>
      </c>
      <c r="F72" s="478">
        <v>66975</v>
      </c>
      <c r="G72" s="478"/>
      <c r="H72" s="281"/>
      <c r="I72" s="281"/>
      <c r="J72" s="282">
        <f>O72</f>
        <v>0</v>
      </c>
      <c r="K72" s="281"/>
      <c r="L72" s="281"/>
      <c r="M72" s="281"/>
      <c r="N72" s="281"/>
      <c r="O72" s="281"/>
      <c r="P72" s="282">
        <f>E72+J72</f>
        <v>66975</v>
      </c>
    </row>
    <row r="73" spans="1:16" ht="63.75" x14ac:dyDescent="0.2">
      <c r="A73" s="95" t="s">
        <v>119</v>
      </c>
      <c r="B73" s="95" t="s">
        <v>120</v>
      </c>
      <c r="C73" s="126" t="s">
        <v>71</v>
      </c>
      <c r="D73" s="97" t="s">
        <v>49</v>
      </c>
      <c r="E73" s="127">
        <f t="shared" si="9"/>
        <v>139972</v>
      </c>
      <c r="F73" s="482">
        <v>139972</v>
      </c>
      <c r="G73" s="482"/>
      <c r="H73" s="98"/>
      <c r="I73" s="98"/>
      <c r="J73" s="127"/>
      <c r="K73" s="98"/>
      <c r="L73" s="98"/>
      <c r="M73" s="98"/>
      <c r="N73" s="98"/>
      <c r="O73" s="98"/>
      <c r="P73" s="127">
        <f t="shared" si="0"/>
        <v>139972</v>
      </c>
    </row>
    <row r="74" spans="1:16" s="134" customFormat="1" ht="24.75" customHeight="1" x14ac:dyDescent="0.2">
      <c r="A74" s="153" t="s">
        <v>206</v>
      </c>
      <c r="B74" s="153">
        <v>3210</v>
      </c>
      <c r="C74" s="154">
        <v>1050</v>
      </c>
      <c r="D74" s="17" t="s">
        <v>197</v>
      </c>
      <c r="E74" s="155">
        <v>8300</v>
      </c>
      <c r="F74" s="483">
        <v>8300</v>
      </c>
      <c r="G74" s="483">
        <v>4983</v>
      </c>
      <c r="H74" s="156"/>
      <c r="I74" s="156"/>
      <c r="J74" s="155"/>
      <c r="K74" s="156"/>
      <c r="L74" s="156"/>
      <c r="M74" s="156"/>
      <c r="N74" s="156"/>
      <c r="O74" s="157"/>
      <c r="P74" s="127">
        <f t="shared" si="0"/>
        <v>8300</v>
      </c>
    </row>
    <row r="75" spans="1:16" s="285" customFormat="1" ht="24" x14ac:dyDescent="0.2">
      <c r="A75" s="283"/>
      <c r="B75" s="283"/>
      <c r="C75" s="284"/>
      <c r="D75" s="279" t="s">
        <v>267</v>
      </c>
      <c r="E75" s="280">
        <f>F75</f>
        <v>8300</v>
      </c>
      <c r="F75" s="478">
        <v>8300</v>
      </c>
      <c r="G75" s="478">
        <v>4983</v>
      </c>
      <c r="H75" s="281"/>
      <c r="I75" s="281"/>
      <c r="J75" s="282">
        <f>O75</f>
        <v>0</v>
      </c>
      <c r="K75" s="281"/>
      <c r="L75" s="281"/>
      <c r="M75" s="281"/>
      <c r="N75" s="281"/>
      <c r="O75" s="281"/>
      <c r="P75" s="282">
        <f>E75+J75</f>
        <v>8300</v>
      </c>
    </row>
    <row r="76" spans="1:16" ht="48.75" customHeight="1" x14ac:dyDescent="0.2">
      <c r="A76" s="158" t="s">
        <v>121</v>
      </c>
      <c r="B76" s="159">
        <v>3230</v>
      </c>
      <c r="C76" s="160">
        <v>1070</v>
      </c>
      <c r="D76" s="161" t="s">
        <v>203</v>
      </c>
      <c r="E76" s="127">
        <f t="shared" si="9"/>
        <v>90000</v>
      </c>
      <c r="F76" s="162">
        <v>90000</v>
      </c>
      <c r="G76" s="98"/>
      <c r="H76" s="98"/>
      <c r="I76" s="98"/>
      <c r="J76" s="127"/>
      <c r="K76" s="98"/>
      <c r="L76" s="98"/>
      <c r="M76" s="98"/>
      <c r="N76" s="98"/>
      <c r="O76" s="98"/>
      <c r="P76" s="127">
        <f t="shared" si="0"/>
        <v>90000</v>
      </c>
    </row>
    <row r="77" spans="1:16" ht="25.5" x14ac:dyDescent="0.2">
      <c r="A77" s="95" t="s">
        <v>122</v>
      </c>
      <c r="B77" s="95" t="s">
        <v>123</v>
      </c>
      <c r="C77" s="126" t="s">
        <v>50</v>
      </c>
      <c r="D77" s="97" t="s">
        <v>51</v>
      </c>
      <c r="E77" s="127">
        <f t="shared" si="9"/>
        <v>1161700</v>
      </c>
      <c r="F77" s="98">
        <v>1161700</v>
      </c>
      <c r="G77" s="98"/>
      <c r="H77" s="98"/>
      <c r="I77" s="98"/>
      <c r="J77" s="127"/>
      <c r="K77" s="98"/>
      <c r="L77" s="98"/>
      <c r="M77" s="98"/>
      <c r="N77" s="98"/>
      <c r="O77" s="98"/>
      <c r="P77" s="127">
        <f t="shared" si="0"/>
        <v>1161700</v>
      </c>
    </row>
    <row r="78" spans="1:16" s="285" customFormat="1" ht="24" x14ac:dyDescent="0.2">
      <c r="A78" s="283"/>
      <c r="B78" s="283"/>
      <c r="C78" s="284"/>
      <c r="D78" s="279" t="s">
        <v>267</v>
      </c>
      <c r="E78" s="280">
        <f>F78</f>
        <v>41700</v>
      </c>
      <c r="F78" s="478">
        <v>41700</v>
      </c>
      <c r="G78" s="355"/>
      <c r="H78" s="281"/>
      <c r="I78" s="281"/>
      <c r="J78" s="282">
        <f>O78</f>
        <v>0</v>
      </c>
      <c r="K78" s="281"/>
      <c r="L78" s="281"/>
      <c r="M78" s="281"/>
      <c r="N78" s="281"/>
      <c r="O78" s="281"/>
      <c r="P78" s="282">
        <f>E78+J78</f>
        <v>41700</v>
      </c>
    </row>
    <row r="79" spans="1:16" x14ac:dyDescent="0.2">
      <c r="A79" s="364" t="s">
        <v>289</v>
      </c>
      <c r="B79" s="95"/>
      <c r="C79" s="126"/>
      <c r="D79" s="320" t="s">
        <v>288</v>
      </c>
      <c r="E79" s="151">
        <f>E80</f>
        <v>366700</v>
      </c>
      <c r="F79" s="329">
        <f>F80</f>
        <v>366700</v>
      </c>
      <c r="G79" s="329">
        <f>G80</f>
        <v>174000</v>
      </c>
      <c r="H79" s="98"/>
      <c r="I79" s="98"/>
      <c r="J79" s="127"/>
      <c r="K79" s="98"/>
      <c r="L79" s="98"/>
      <c r="M79" s="98"/>
      <c r="N79" s="98"/>
      <c r="O79" s="98"/>
      <c r="P79" s="151">
        <f t="shared" si="0"/>
        <v>366700</v>
      </c>
    </row>
    <row r="80" spans="1:16" x14ac:dyDescent="0.2">
      <c r="A80" s="364" t="s">
        <v>290</v>
      </c>
      <c r="B80" s="95"/>
      <c r="C80" s="126"/>
      <c r="D80" s="320" t="s">
        <v>288</v>
      </c>
      <c r="E80" s="365">
        <f>E81+E83</f>
        <v>366700</v>
      </c>
      <c r="F80" s="322">
        <f>F81+F83</f>
        <v>366700</v>
      </c>
      <c r="G80" s="323">
        <f>G81+G83</f>
        <v>174000</v>
      </c>
      <c r="H80" s="98"/>
      <c r="I80" s="98"/>
      <c r="J80" s="127"/>
      <c r="K80" s="98"/>
      <c r="L80" s="98"/>
      <c r="M80" s="98"/>
      <c r="N80" s="98"/>
      <c r="O80" s="98"/>
      <c r="P80" s="151">
        <f>E80+J80</f>
        <v>366700</v>
      </c>
    </row>
    <row r="81" spans="1:16" x14ac:dyDescent="0.2">
      <c r="A81" s="95" t="s">
        <v>287</v>
      </c>
      <c r="B81" s="319" t="s">
        <v>68</v>
      </c>
      <c r="C81" s="126" t="s">
        <v>33</v>
      </c>
      <c r="D81" s="97" t="s">
        <v>288</v>
      </c>
      <c r="E81" s="260">
        <f>F81</f>
        <v>340700</v>
      </c>
      <c r="F81" s="261">
        <v>340700</v>
      </c>
      <c r="G81" s="262">
        <v>174000</v>
      </c>
      <c r="H81" s="98"/>
      <c r="I81" s="98"/>
      <c r="J81" s="127"/>
      <c r="K81" s="98"/>
      <c r="L81" s="98"/>
      <c r="M81" s="98"/>
      <c r="N81" s="98"/>
      <c r="O81" s="98"/>
      <c r="P81" s="127">
        <f>E81+J81</f>
        <v>340700</v>
      </c>
    </row>
    <row r="82" spans="1:16" s="285" customFormat="1" ht="24" x14ac:dyDescent="0.2">
      <c r="A82" s="283"/>
      <c r="B82" s="283"/>
      <c r="C82" s="284"/>
      <c r="D82" s="279" t="s">
        <v>267</v>
      </c>
      <c r="E82" s="280">
        <f>F82</f>
        <v>210715</v>
      </c>
      <c r="F82" s="478">
        <v>210715</v>
      </c>
      <c r="G82" s="478">
        <v>174000</v>
      </c>
      <c r="H82" s="281"/>
      <c r="I82" s="281"/>
      <c r="J82" s="282">
        <f>O82</f>
        <v>0</v>
      </c>
      <c r="K82" s="281"/>
      <c r="L82" s="281"/>
      <c r="M82" s="281"/>
      <c r="N82" s="281"/>
      <c r="O82" s="281"/>
      <c r="P82" s="282">
        <f>E82+J82</f>
        <v>210715</v>
      </c>
    </row>
    <row r="83" spans="1:16" ht="25.5" x14ac:dyDescent="0.2">
      <c r="A83" s="95" t="s">
        <v>291</v>
      </c>
      <c r="B83" s="95">
        <v>3112</v>
      </c>
      <c r="C83" s="126" t="s">
        <v>47</v>
      </c>
      <c r="D83" s="97" t="s">
        <v>48</v>
      </c>
      <c r="E83" s="260">
        <v>26000</v>
      </c>
      <c r="F83" s="261">
        <v>26000</v>
      </c>
      <c r="G83" s="98"/>
      <c r="H83" s="98"/>
      <c r="I83" s="98"/>
      <c r="J83" s="127"/>
      <c r="K83" s="98"/>
      <c r="L83" s="98"/>
      <c r="M83" s="98"/>
      <c r="N83" s="98"/>
      <c r="O83" s="98"/>
      <c r="P83" s="127">
        <f>E83+J83</f>
        <v>26000</v>
      </c>
    </row>
    <row r="84" spans="1:16" ht="33.75" customHeight="1" x14ac:dyDescent="0.2">
      <c r="A84" s="140" t="s">
        <v>215</v>
      </c>
      <c r="B84" s="141"/>
      <c r="C84" s="142"/>
      <c r="D84" s="143" t="s">
        <v>124</v>
      </c>
      <c r="E84" s="144">
        <f t="shared" ref="E84:L84" si="10">E85</f>
        <v>26788713.460000001</v>
      </c>
      <c r="F84" s="145">
        <f t="shared" si="10"/>
        <v>14323073</v>
      </c>
      <c r="G84" s="145">
        <f t="shared" si="10"/>
        <v>3781500</v>
      </c>
      <c r="H84" s="145">
        <f t="shared" si="10"/>
        <v>524028.55</v>
      </c>
      <c r="I84" s="145">
        <f t="shared" si="10"/>
        <v>12465640.460000001</v>
      </c>
      <c r="J84" s="144">
        <f t="shared" si="10"/>
        <v>1355088.69</v>
      </c>
      <c r="K84" s="145">
        <f t="shared" si="10"/>
        <v>1164658</v>
      </c>
      <c r="L84" s="145">
        <f t="shared" si="10"/>
        <v>190430.69</v>
      </c>
      <c r="M84" s="145">
        <v>0</v>
      </c>
      <c r="N84" s="145">
        <v>0</v>
      </c>
      <c r="O84" s="145">
        <f>O85</f>
        <v>1164658</v>
      </c>
      <c r="P84" s="144">
        <f t="shared" si="0"/>
        <v>28143802.150000002</v>
      </c>
    </row>
    <row r="85" spans="1:16" ht="25.5" x14ac:dyDescent="0.2">
      <c r="A85" s="146">
        <v>1510000</v>
      </c>
      <c r="B85" s="146"/>
      <c r="C85" s="147"/>
      <c r="D85" s="143" t="s">
        <v>124</v>
      </c>
      <c r="E85" s="151">
        <f>E86+E88+E90+E92+E94+E95+E98+E101+E100</f>
        <v>26788713.460000001</v>
      </c>
      <c r="F85" s="163">
        <f>F86+F88+F90+F92+F94+F95+F98+F101+F100</f>
        <v>14323073</v>
      </c>
      <c r="G85" s="163">
        <f>G86+G88+G90+G92+G94+G95+G98+G101</f>
        <v>3781500</v>
      </c>
      <c r="H85" s="163">
        <f t="shared" ref="H85:O85" si="11">H86+H88+H90+H92+H94+H95+H98+H101</f>
        <v>524028.55</v>
      </c>
      <c r="I85" s="163">
        <f>I86+I88+I90+I92+I94+I95+I98+I101</f>
        <v>12465640.460000001</v>
      </c>
      <c r="J85" s="151">
        <f>J86+J88+J90+J92+J94+J95+J98+J101</f>
        <v>1355088.69</v>
      </c>
      <c r="K85" s="163">
        <f t="shared" si="11"/>
        <v>1164658</v>
      </c>
      <c r="L85" s="163">
        <f t="shared" si="11"/>
        <v>190430.69</v>
      </c>
      <c r="M85" s="163">
        <f t="shared" si="11"/>
        <v>0</v>
      </c>
      <c r="N85" s="163">
        <f t="shared" si="11"/>
        <v>0</v>
      </c>
      <c r="O85" s="163">
        <f t="shared" si="11"/>
        <v>1164658</v>
      </c>
      <c r="P85" s="151">
        <f>E85+J85</f>
        <v>28143802.150000002</v>
      </c>
    </row>
    <row r="86" spans="1:16" ht="40.700000000000003" customHeight="1" x14ac:dyDescent="0.2">
      <c r="A86" s="95">
        <v>1510160</v>
      </c>
      <c r="B86" s="95" t="s">
        <v>68</v>
      </c>
      <c r="C86" s="96" t="s">
        <v>33</v>
      </c>
      <c r="D86" s="97" t="s">
        <v>69</v>
      </c>
      <c r="E86" s="127">
        <f>F86</f>
        <v>3329061</v>
      </c>
      <c r="F86" s="98">
        <v>3329061</v>
      </c>
      <c r="G86" s="98">
        <v>2343000</v>
      </c>
      <c r="H86" s="98">
        <v>115428.55</v>
      </c>
      <c r="I86" s="98"/>
      <c r="J86" s="127">
        <v>23000</v>
      </c>
      <c r="K86" s="98">
        <v>23000</v>
      </c>
      <c r="L86" s="98"/>
      <c r="M86" s="98"/>
      <c r="N86" s="98"/>
      <c r="O86" s="98">
        <v>23000</v>
      </c>
      <c r="P86" s="127">
        <f>E86+J86</f>
        <v>3352061</v>
      </c>
    </row>
    <row r="87" spans="1:16" s="285" customFormat="1" ht="24" x14ac:dyDescent="0.2">
      <c r="A87" s="283"/>
      <c r="B87" s="283"/>
      <c r="C87" s="284"/>
      <c r="D87" s="279" t="s">
        <v>267</v>
      </c>
      <c r="E87" s="280">
        <f>F87</f>
        <v>173000</v>
      </c>
      <c r="F87" s="478">
        <v>173000</v>
      </c>
      <c r="G87" s="478"/>
      <c r="H87" s="281"/>
      <c r="I87" s="281"/>
      <c r="J87" s="282">
        <v>23000</v>
      </c>
      <c r="K87" s="478">
        <v>22000</v>
      </c>
      <c r="L87" s="281"/>
      <c r="M87" s="281"/>
      <c r="N87" s="281"/>
      <c r="O87" s="281">
        <v>23000</v>
      </c>
      <c r="P87" s="282">
        <f>E87+J87</f>
        <v>196000</v>
      </c>
    </row>
    <row r="88" spans="1:16" x14ac:dyDescent="0.2">
      <c r="A88" s="95">
        <v>1510180</v>
      </c>
      <c r="B88" s="95" t="s">
        <v>35</v>
      </c>
      <c r="C88" s="96" t="s">
        <v>36</v>
      </c>
      <c r="D88" s="97" t="s">
        <v>37</v>
      </c>
      <c r="E88" s="127">
        <f t="shared" ref="E88:E94" si="12">F88</f>
        <v>2417470</v>
      </c>
      <c r="F88" s="482">
        <v>2417470</v>
      </c>
      <c r="G88" s="482">
        <v>1195500</v>
      </c>
      <c r="H88" s="98"/>
      <c r="I88" s="98"/>
      <c r="J88" s="127">
        <f t="shared" ref="J88" si="13">L88+O88</f>
        <v>0</v>
      </c>
      <c r="K88" s="98"/>
      <c r="L88" s="98"/>
      <c r="M88" s="98"/>
      <c r="N88" s="98"/>
      <c r="O88" s="98"/>
      <c r="P88" s="127">
        <f>E88+J88</f>
        <v>2417470</v>
      </c>
    </row>
    <row r="89" spans="1:16" s="285" customFormat="1" ht="24" x14ac:dyDescent="0.2">
      <c r="A89" s="283"/>
      <c r="B89" s="283"/>
      <c r="C89" s="284"/>
      <c r="D89" s="279" t="s">
        <v>267</v>
      </c>
      <c r="E89" s="280">
        <f>F89</f>
        <v>484570</v>
      </c>
      <c r="F89" s="478">
        <v>484570</v>
      </c>
      <c r="G89" s="478">
        <f>368500+35000</f>
        <v>403500</v>
      </c>
      <c r="H89" s="281"/>
      <c r="I89" s="281"/>
      <c r="J89" s="282">
        <f>O89</f>
        <v>0</v>
      </c>
      <c r="K89" s="281">
        <f>O89</f>
        <v>0</v>
      </c>
      <c r="L89" s="281"/>
      <c r="M89" s="281"/>
      <c r="N89" s="281"/>
      <c r="O89" s="281"/>
      <c r="P89" s="282">
        <f>E89+J89</f>
        <v>484570</v>
      </c>
    </row>
    <row r="90" spans="1:16" x14ac:dyDescent="0.2">
      <c r="A90" s="95">
        <v>1516030</v>
      </c>
      <c r="B90" s="95" t="s">
        <v>125</v>
      </c>
      <c r="C90" s="96" t="s">
        <v>52</v>
      </c>
      <c r="D90" s="97" t="s">
        <v>53</v>
      </c>
      <c r="E90" s="127">
        <f>F90</f>
        <v>1770442</v>
      </c>
      <c r="F90" s="482">
        <v>1770442</v>
      </c>
      <c r="G90" s="482">
        <v>243000</v>
      </c>
      <c r="H90" s="98">
        <v>408600</v>
      </c>
      <c r="I90" s="98"/>
      <c r="J90" s="127">
        <f>L90+O90</f>
        <v>444858</v>
      </c>
      <c r="K90" s="98">
        <v>369858</v>
      </c>
      <c r="L90" s="98">
        <v>75000</v>
      </c>
      <c r="M90" s="98"/>
      <c r="N90" s="98"/>
      <c r="O90" s="98">
        <v>369858</v>
      </c>
      <c r="P90" s="127">
        <f t="shared" si="0"/>
        <v>2215300</v>
      </c>
    </row>
    <row r="91" spans="1:16" s="285" customFormat="1" ht="24" x14ac:dyDescent="0.2">
      <c r="A91" s="283"/>
      <c r="B91" s="283"/>
      <c r="C91" s="284"/>
      <c r="D91" s="279" t="s">
        <v>267</v>
      </c>
      <c r="E91" s="280">
        <f>F91</f>
        <v>208500</v>
      </c>
      <c r="F91" s="478">
        <v>208500</v>
      </c>
      <c r="G91" s="478">
        <v>63000</v>
      </c>
      <c r="H91" s="281"/>
      <c r="I91" s="281"/>
      <c r="J91" s="282">
        <f>O91</f>
        <v>0</v>
      </c>
      <c r="K91" s="281"/>
      <c r="L91" s="281"/>
      <c r="M91" s="281"/>
      <c r="N91" s="281"/>
      <c r="O91" s="281"/>
      <c r="P91" s="282">
        <f>E91+J91</f>
        <v>208500</v>
      </c>
    </row>
    <row r="92" spans="1:16" s="134" customFormat="1" ht="90" customHeight="1" x14ac:dyDescent="0.2">
      <c r="A92" s="135">
        <v>1516071</v>
      </c>
      <c r="B92" s="135">
        <v>6071</v>
      </c>
      <c r="C92" s="136" t="s">
        <v>200</v>
      </c>
      <c r="D92" s="165" t="s">
        <v>199</v>
      </c>
      <c r="E92" s="166">
        <v>37966</v>
      </c>
      <c r="F92" s="167"/>
      <c r="G92" s="167"/>
      <c r="H92" s="167"/>
      <c r="I92" s="167">
        <v>37966</v>
      </c>
      <c r="J92" s="166"/>
      <c r="K92" s="168"/>
      <c r="L92" s="168"/>
      <c r="M92" s="168"/>
      <c r="N92" s="168"/>
      <c r="O92" s="168"/>
      <c r="P92" s="166">
        <f>E92+J92</f>
        <v>37966</v>
      </c>
    </row>
    <row r="93" spans="1:16" s="285" customFormat="1" ht="24" x14ac:dyDescent="0.2">
      <c r="A93" s="283"/>
      <c r="B93" s="283"/>
      <c r="C93" s="284"/>
      <c r="D93" s="279" t="s">
        <v>267</v>
      </c>
      <c r="E93" s="280">
        <f>F93+I93</f>
        <v>37966</v>
      </c>
      <c r="F93" s="281"/>
      <c r="G93" s="281"/>
      <c r="H93" s="281"/>
      <c r="I93" s="478">
        <v>37966</v>
      </c>
      <c r="J93" s="282">
        <f>O93</f>
        <v>0</v>
      </c>
      <c r="K93" s="281"/>
      <c r="L93" s="281"/>
      <c r="M93" s="281"/>
      <c r="N93" s="281"/>
      <c r="O93" s="281"/>
      <c r="P93" s="282">
        <f>E93+J93</f>
        <v>37966</v>
      </c>
    </row>
    <row r="94" spans="1:16" ht="25.5" x14ac:dyDescent="0.2">
      <c r="A94" s="95">
        <v>1517350</v>
      </c>
      <c r="B94" s="95" t="s">
        <v>126</v>
      </c>
      <c r="C94" s="96" t="s">
        <v>127</v>
      </c>
      <c r="D94" s="97" t="s">
        <v>128</v>
      </c>
      <c r="E94" s="127">
        <f t="shared" si="12"/>
        <v>0</v>
      </c>
      <c r="F94" s="164"/>
      <c r="G94" s="98"/>
      <c r="H94" s="98"/>
      <c r="I94" s="98"/>
      <c r="J94" s="127">
        <v>450000</v>
      </c>
      <c r="K94" s="98">
        <v>450000</v>
      </c>
      <c r="L94" s="98"/>
      <c r="M94" s="98"/>
      <c r="N94" s="98"/>
      <c r="O94" s="98">
        <v>450000</v>
      </c>
      <c r="P94" s="127">
        <f t="shared" si="0"/>
        <v>450000</v>
      </c>
    </row>
    <row r="95" spans="1:16" ht="38.25" x14ac:dyDescent="0.2">
      <c r="A95" s="95">
        <v>1517461</v>
      </c>
      <c r="B95" s="95" t="s">
        <v>129</v>
      </c>
      <c r="C95" s="96" t="s">
        <v>130</v>
      </c>
      <c r="D95" s="97" t="s">
        <v>256</v>
      </c>
      <c r="E95" s="127">
        <v>11440414.460000001</v>
      </c>
      <c r="F95" s="164">
        <v>6500000</v>
      </c>
      <c r="G95" s="98"/>
      <c r="H95" s="98"/>
      <c r="I95" s="98">
        <v>4940414.46</v>
      </c>
      <c r="J95" s="127">
        <v>0</v>
      </c>
      <c r="K95" s="98">
        <v>0</v>
      </c>
      <c r="L95" s="98"/>
      <c r="M95" s="98"/>
      <c r="N95" s="98"/>
      <c r="O95" s="98">
        <v>0</v>
      </c>
      <c r="P95" s="127">
        <f>E95+J95</f>
        <v>11440414.460000001</v>
      </c>
    </row>
    <row r="96" spans="1:16" s="285" customFormat="1" ht="24" x14ac:dyDescent="0.2">
      <c r="A96" s="283"/>
      <c r="B96" s="283"/>
      <c r="C96" s="284"/>
      <c r="D96" s="279" t="s">
        <v>267</v>
      </c>
      <c r="E96" s="280">
        <f>F96</f>
        <v>4900000</v>
      </c>
      <c r="F96" s="478">
        <v>4900000</v>
      </c>
      <c r="G96" s="281"/>
      <c r="H96" s="281"/>
      <c r="I96" s="281"/>
      <c r="J96" s="282">
        <f>O96</f>
        <v>0</v>
      </c>
      <c r="K96" s="281"/>
      <c r="L96" s="281"/>
      <c r="M96" s="281"/>
      <c r="N96" s="281"/>
      <c r="O96" s="281"/>
      <c r="P96" s="282">
        <f>E96+J96</f>
        <v>4900000</v>
      </c>
    </row>
    <row r="97" spans="1:16" ht="61.5" customHeight="1" x14ac:dyDescent="0.2">
      <c r="A97" s="95"/>
      <c r="B97" s="95"/>
      <c r="C97" s="96"/>
      <c r="D97" s="97" t="s">
        <v>255</v>
      </c>
      <c r="E97" s="127">
        <v>4940414.96</v>
      </c>
      <c r="F97" s="482"/>
      <c r="G97" s="98"/>
      <c r="H97" s="98"/>
      <c r="I97" s="98">
        <v>4940414.96</v>
      </c>
      <c r="J97" s="127"/>
      <c r="K97" s="98"/>
      <c r="L97" s="98"/>
      <c r="M97" s="98"/>
      <c r="N97" s="98"/>
      <c r="O97" s="98"/>
      <c r="P97" s="127"/>
    </row>
    <row r="98" spans="1:16" s="134" customFormat="1" ht="26.45" customHeight="1" x14ac:dyDescent="0.2">
      <c r="A98" s="169">
        <v>1517693</v>
      </c>
      <c r="B98" s="5">
        <v>7693</v>
      </c>
      <c r="C98" s="6" t="s">
        <v>55</v>
      </c>
      <c r="D98" s="48" t="s">
        <v>198</v>
      </c>
      <c r="E98" s="166">
        <v>7487260</v>
      </c>
      <c r="F98" s="484"/>
      <c r="G98" s="167"/>
      <c r="H98" s="167"/>
      <c r="I98" s="167">
        <v>7487260</v>
      </c>
      <c r="J98" s="170">
        <f>K98</f>
        <v>321800</v>
      </c>
      <c r="K98" s="168">
        <v>321800</v>
      </c>
      <c r="L98" s="168"/>
      <c r="M98" s="168"/>
      <c r="N98" s="168"/>
      <c r="O98" s="168">
        <f>K98</f>
        <v>321800</v>
      </c>
      <c r="P98" s="170">
        <f t="shared" ref="P98:P101" si="14">E98+J98</f>
        <v>7809060</v>
      </c>
    </row>
    <row r="99" spans="1:16" s="285" customFormat="1" ht="24" x14ac:dyDescent="0.2">
      <c r="A99" s="283"/>
      <c r="B99" s="283"/>
      <c r="C99" s="284"/>
      <c r="D99" s="279" t="s">
        <v>267</v>
      </c>
      <c r="E99" s="280">
        <f>F99</f>
        <v>5557260</v>
      </c>
      <c r="F99" s="478">
        <v>5557260</v>
      </c>
      <c r="G99" s="281"/>
      <c r="H99" s="281"/>
      <c r="I99" s="281"/>
      <c r="J99" s="282">
        <f>O99</f>
        <v>321800</v>
      </c>
      <c r="K99" s="478">
        <f>O99</f>
        <v>321800</v>
      </c>
      <c r="L99" s="281"/>
      <c r="M99" s="281"/>
      <c r="N99" s="281"/>
      <c r="O99" s="281">
        <v>321800</v>
      </c>
      <c r="P99" s="282">
        <f>E99+J99</f>
        <v>5879060</v>
      </c>
    </row>
    <row r="100" spans="1:16" s="285" customFormat="1" x14ac:dyDescent="0.2">
      <c r="A100" s="169">
        <v>1517130</v>
      </c>
      <c r="B100" s="5">
        <v>7130</v>
      </c>
      <c r="C100" s="96" t="s">
        <v>270</v>
      </c>
      <c r="D100" s="97" t="s">
        <v>271</v>
      </c>
      <c r="E100" s="377">
        <f>F100</f>
        <v>306100</v>
      </c>
      <c r="F100" s="378">
        <v>306100</v>
      </c>
      <c r="G100" s="378"/>
      <c r="H100" s="378"/>
      <c r="I100" s="378"/>
      <c r="J100" s="379">
        <v>0</v>
      </c>
      <c r="K100" s="378"/>
      <c r="L100" s="378"/>
      <c r="M100" s="378"/>
      <c r="N100" s="378"/>
      <c r="O100" s="378"/>
      <c r="P100" s="379">
        <f>E100+J100</f>
        <v>306100</v>
      </c>
    </row>
    <row r="101" spans="1:16" ht="28.5" customHeight="1" x14ac:dyDescent="0.2">
      <c r="A101" s="95">
        <v>1518340</v>
      </c>
      <c r="B101" s="95" t="s">
        <v>132</v>
      </c>
      <c r="C101" s="96" t="s">
        <v>133</v>
      </c>
      <c r="D101" s="97" t="s">
        <v>134</v>
      </c>
      <c r="E101" s="127"/>
      <c r="F101" s="98"/>
      <c r="G101" s="98"/>
      <c r="H101" s="98"/>
      <c r="I101" s="98"/>
      <c r="J101" s="290">
        <f>L101+O101</f>
        <v>115430.69</v>
      </c>
      <c r="K101" s="291"/>
      <c r="L101" s="291">
        <v>115430.69</v>
      </c>
      <c r="M101" s="291"/>
      <c r="N101" s="98"/>
      <c r="O101" s="98"/>
      <c r="P101" s="127">
        <f t="shared" si="14"/>
        <v>115430.69</v>
      </c>
    </row>
    <row r="102" spans="1:16" s="285" customFormat="1" ht="36" x14ac:dyDescent="0.2">
      <c r="A102" s="283"/>
      <c r="B102" s="283"/>
      <c r="C102" s="284"/>
      <c r="D102" s="279" t="s">
        <v>269</v>
      </c>
      <c r="E102" s="280">
        <f>F102</f>
        <v>0</v>
      </c>
      <c r="F102" s="281"/>
      <c r="G102" s="281"/>
      <c r="H102" s="281"/>
      <c r="I102" s="281"/>
      <c r="J102" s="282">
        <v>97030.69</v>
      </c>
      <c r="K102" s="281">
        <f>O102</f>
        <v>0</v>
      </c>
      <c r="L102" s="281">
        <v>97030.69</v>
      </c>
      <c r="M102" s="281"/>
      <c r="N102" s="281"/>
      <c r="O102" s="281"/>
      <c r="P102" s="282">
        <f>E102+J102</f>
        <v>97030.69</v>
      </c>
    </row>
    <row r="103" spans="1:16" ht="29.25" customHeight="1" x14ac:dyDescent="0.2">
      <c r="A103" s="119" t="s">
        <v>135</v>
      </c>
      <c r="B103" s="120">
        <v>3700000</v>
      </c>
      <c r="C103" s="121"/>
      <c r="D103" s="122" t="s">
        <v>136</v>
      </c>
      <c r="E103" s="116">
        <f>E104</f>
        <v>3745120</v>
      </c>
      <c r="F103" s="123">
        <f t="shared" ref="F103:I103" si="15">F104</f>
        <v>3145120</v>
      </c>
      <c r="G103" s="123">
        <f t="shared" si="15"/>
        <v>839000</v>
      </c>
      <c r="H103" s="123">
        <f t="shared" si="15"/>
        <v>48120</v>
      </c>
      <c r="I103" s="123">
        <f t="shared" si="15"/>
        <v>0</v>
      </c>
      <c r="J103" s="116">
        <f>J104</f>
        <v>710000</v>
      </c>
      <c r="K103" s="123">
        <f>K104</f>
        <v>710000</v>
      </c>
      <c r="L103" s="123">
        <v>0</v>
      </c>
      <c r="M103" s="123">
        <v>0</v>
      </c>
      <c r="N103" s="123">
        <v>0</v>
      </c>
      <c r="O103" s="123">
        <f>O104</f>
        <v>710000</v>
      </c>
      <c r="P103" s="116">
        <f t="shared" si="0"/>
        <v>4455120</v>
      </c>
    </row>
    <row r="104" spans="1:16" ht="32.65" customHeight="1" x14ac:dyDescent="0.2">
      <c r="A104" s="112" t="s">
        <v>137</v>
      </c>
      <c r="B104" s="113">
        <v>3710000</v>
      </c>
      <c r="C104" s="114"/>
      <c r="D104" s="122" t="s">
        <v>136</v>
      </c>
      <c r="E104" s="116">
        <f>E105+E107+E108</f>
        <v>3745120</v>
      </c>
      <c r="F104" s="163">
        <f>F105+F107+F108</f>
        <v>3145120</v>
      </c>
      <c r="G104" s="163">
        <f t="shared" ref="G104:I104" si="16">G105+G107+G108</f>
        <v>839000</v>
      </c>
      <c r="H104" s="163">
        <f t="shared" si="16"/>
        <v>48120</v>
      </c>
      <c r="I104" s="163">
        <f t="shared" si="16"/>
        <v>0</v>
      </c>
      <c r="J104" s="116">
        <f>J105+J107+J108</f>
        <v>710000</v>
      </c>
      <c r="K104" s="123">
        <f>K105+K107+K108</f>
        <v>710000</v>
      </c>
      <c r="L104" s="123">
        <f t="shared" ref="L104:O104" si="17">L105+L107+L108</f>
        <v>0</v>
      </c>
      <c r="M104" s="123">
        <f t="shared" si="17"/>
        <v>0</v>
      </c>
      <c r="N104" s="123">
        <f t="shared" si="17"/>
        <v>0</v>
      </c>
      <c r="O104" s="123">
        <f t="shared" si="17"/>
        <v>710000</v>
      </c>
      <c r="P104" s="116">
        <f t="shared" si="0"/>
        <v>4455120</v>
      </c>
    </row>
    <row r="105" spans="1:16" ht="32.25" customHeight="1" x14ac:dyDescent="0.2">
      <c r="A105" s="71" t="s">
        <v>139</v>
      </c>
      <c r="B105" s="71" t="s">
        <v>68</v>
      </c>
      <c r="C105" s="72" t="s">
        <v>33</v>
      </c>
      <c r="D105" s="73" t="s">
        <v>69</v>
      </c>
      <c r="E105" s="125">
        <f>F105</f>
        <v>1236120</v>
      </c>
      <c r="F105" s="171">
        <v>1236120</v>
      </c>
      <c r="G105" s="369">
        <v>839000</v>
      </c>
      <c r="H105" s="171">
        <v>48120</v>
      </c>
      <c r="I105" s="171"/>
      <c r="J105" s="125"/>
      <c r="K105" s="74"/>
      <c r="L105" s="74"/>
      <c r="M105" s="74"/>
      <c r="N105" s="74"/>
      <c r="O105" s="74"/>
      <c r="P105" s="125">
        <f t="shared" si="0"/>
        <v>1236120</v>
      </c>
    </row>
    <row r="106" spans="1:16" s="285" customFormat="1" ht="24" x14ac:dyDescent="0.2">
      <c r="A106" s="283"/>
      <c r="B106" s="283"/>
      <c r="C106" s="284"/>
      <c r="D106" s="279" t="s">
        <v>267</v>
      </c>
      <c r="E106" s="280">
        <f>F106</f>
        <v>55000</v>
      </c>
      <c r="F106" s="478">
        <v>55000</v>
      </c>
      <c r="G106" s="281"/>
      <c r="H106" s="281"/>
      <c r="I106" s="281"/>
      <c r="J106" s="282">
        <f>O106</f>
        <v>0</v>
      </c>
      <c r="K106" s="281">
        <f>O106</f>
        <v>0</v>
      </c>
      <c r="L106" s="281"/>
      <c r="M106" s="281"/>
      <c r="N106" s="281"/>
      <c r="O106" s="281"/>
      <c r="P106" s="282">
        <f>E106+J106</f>
        <v>55000</v>
      </c>
    </row>
    <row r="107" spans="1:16" ht="16.5" customHeight="1" x14ac:dyDescent="0.2">
      <c r="A107" s="71" t="s">
        <v>140</v>
      </c>
      <c r="B107" s="71" t="s">
        <v>141</v>
      </c>
      <c r="C107" s="72" t="s">
        <v>36</v>
      </c>
      <c r="D107" s="73" t="s">
        <v>142</v>
      </c>
      <c r="E107" s="125">
        <v>600000</v>
      </c>
      <c r="F107" s="74"/>
      <c r="G107" s="74"/>
      <c r="H107" s="74"/>
      <c r="I107" s="74"/>
      <c r="J107" s="125"/>
      <c r="K107" s="74"/>
      <c r="L107" s="74"/>
      <c r="M107" s="74"/>
      <c r="N107" s="74"/>
      <c r="O107" s="74"/>
      <c r="P107" s="125">
        <f t="shared" si="0"/>
        <v>600000</v>
      </c>
    </row>
    <row r="108" spans="1:16" ht="18" customHeight="1" x14ac:dyDescent="0.2">
      <c r="A108" s="71">
        <v>3719770</v>
      </c>
      <c r="B108" s="71">
        <v>9770</v>
      </c>
      <c r="C108" s="72" t="s">
        <v>35</v>
      </c>
      <c r="D108" s="139" t="s">
        <v>143</v>
      </c>
      <c r="E108" s="125">
        <f>F108</f>
        <v>1909000</v>
      </c>
      <c r="F108" s="74">
        <v>1909000</v>
      </c>
      <c r="G108" s="74"/>
      <c r="H108" s="74"/>
      <c r="I108" s="74"/>
      <c r="J108" s="125">
        <f>K108</f>
        <v>710000</v>
      </c>
      <c r="K108" s="74">
        <f>210000+500000</f>
        <v>710000</v>
      </c>
      <c r="L108" s="74"/>
      <c r="M108" s="74"/>
      <c r="N108" s="74"/>
      <c r="O108" s="74">
        <f>SUM(O109:O115)</f>
        <v>710000</v>
      </c>
      <c r="P108" s="368">
        <f>E108+J108</f>
        <v>2619000</v>
      </c>
    </row>
    <row r="109" spans="1:16" ht="42.75" customHeight="1" x14ac:dyDescent="0.2">
      <c r="A109" s="71"/>
      <c r="B109" s="71"/>
      <c r="C109" s="72"/>
      <c r="D109" s="271" t="s">
        <v>261</v>
      </c>
      <c r="E109" s="125">
        <v>1390000</v>
      </c>
      <c r="F109" s="74">
        <v>1390000</v>
      </c>
      <c r="G109" s="74"/>
      <c r="H109" s="74"/>
      <c r="I109" s="74"/>
      <c r="J109" s="125"/>
      <c r="K109" s="74"/>
      <c r="L109" s="74"/>
      <c r="M109" s="74"/>
      <c r="N109" s="74"/>
      <c r="O109" s="74"/>
      <c r="P109" s="125">
        <v>1390000</v>
      </c>
    </row>
    <row r="110" spans="1:16" ht="51.75" customHeight="1" x14ac:dyDescent="0.2">
      <c r="A110" s="71"/>
      <c r="B110" s="71"/>
      <c r="C110" s="72"/>
      <c r="D110" s="380" t="s">
        <v>382</v>
      </c>
      <c r="E110" s="125"/>
      <c r="F110" s="263"/>
      <c r="G110" s="74"/>
      <c r="H110" s="74"/>
      <c r="I110" s="74"/>
      <c r="J110" s="125">
        <v>500000</v>
      </c>
      <c r="K110" s="74">
        <v>500000</v>
      </c>
      <c r="L110" s="74"/>
      <c r="M110" s="74"/>
      <c r="N110" s="74"/>
      <c r="O110" s="74">
        <v>500000</v>
      </c>
      <c r="P110" s="125">
        <f t="shared" ref="P110" si="18">E110+J110</f>
        <v>500000</v>
      </c>
    </row>
    <row r="111" spans="1:16" ht="51.75" customHeight="1" x14ac:dyDescent="0.2">
      <c r="A111" s="71"/>
      <c r="B111" s="71"/>
      <c r="C111" s="72"/>
      <c r="D111" s="271" t="s">
        <v>262</v>
      </c>
      <c r="E111" s="125"/>
      <c r="F111" s="263"/>
      <c r="G111" s="74"/>
      <c r="H111" s="74"/>
      <c r="I111" s="74"/>
      <c r="J111" s="125">
        <v>210000</v>
      </c>
      <c r="K111" s="74">
        <v>210000</v>
      </c>
      <c r="L111" s="74"/>
      <c r="M111" s="74"/>
      <c r="N111" s="74"/>
      <c r="O111" s="74">
        <v>210000</v>
      </c>
      <c r="P111" s="125">
        <f t="shared" si="0"/>
        <v>210000</v>
      </c>
    </row>
    <row r="112" spans="1:16" s="134" customFormat="1" ht="73.5" customHeight="1" x14ac:dyDescent="0.2">
      <c r="A112" s="172"/>
      <c r="B112" s="172"/>
      <c r="C112" s="173"/>
      <c r="D112" s="267" t="s">
        <v>257</v>
      </c>
      <c r="E112" s="275">
        <v>160000</v>
      </c>
      <c r="F112" s="263">
        <v>160000</v>
      </c>
      <c r="G112" s="167"/>
      <c r="H112" s="167"/>
      <c r="I112" s="168"/>
      <c r="J112" s="170"/>
      <c r="K112" s="168"/>
      <c r="L112" s="168"/>
      <c r="M112" s="168"/>
      <c r="N112" s="168"/>
      <c r="O112" s="168"/>
      <c r="P112" s="125">
        <f t="shared" si="0"/>
        <v>160000</v>
      </c>
    </row>
    <row r="113" spans="1:16" s="134" customFormat="1" ht="27" customHeight="1" x14ac:dyDescent="0.2">
      <c r="A113" s="172"/>
      <c r="B113" s="172"/>
      <c r="C113" s="173"/>
      <c r="D113" s="271" t="s">
        <v>263</v>
      </c>
      <c r="E113" s="125">
        <v>309000</v>
      </c>
      <c r="F113" s="74">
        <v>309000</v>
      </c>
      <c r="G113" s="167"/>
      <c r="H113" s="167"/>
      <c r="I113" s="168"/>
      <c r="J113" s="170"/>
      <c r="K113" s="168"/>
      <c r="L113" s="168"/>
      <c r="M113" s="168"/>
      <c r="N113" s="168"/>
      <c r="O113" s="168"/>
      <c r="P113" s="125">
        <v>309000</v>
      </c>
    </row>
    <row r="114" spans="1:16" s="285" customFormat="1" ht="24" x14ac:dyDescent="0.2">
      <c r="A114" s="283"/>
      <c r="B114" s="283"/>
      <c r="C114" s="284"/>
      <c r="D114" s="279" t="s">
        <v>267</v>
      </c>
      <c r="E114" s="280">
        <f>F114</f>
        <v>260000</v>
      </c>
      <c r="F114" s="478">
        <v>260000</v>
      </c>
      <c r="G114" s="281"/>
      <c r="H114" s="281"/>
      <c r="I114" s="281"/>
      <c r="J114" s="282">
        <f>O114</f>
        <v>0</v>
      </c>
      <c r="K114" s="281">
        <f>O114</f>
        <v>0</v>
      </c>
      <c r="L114" s="281"/>
      <c r="M114" s="281"/>
      <c r="N114" s="281"/>
      <c r="O114" s="281"/>
      <c r="P114" s="282">
        <f>E114+J114</f>
        <v>260000</v>
      </c>
    </row>
    <row r="115" spans="1:16" s="134" customFormat="1" ht="31.35" customHeight="1" x14ac:dyDescent="0.2">
      <c r="A115" s="172"/>
      <c r="B115" s="172"/>
      <c r="C115" s="173"/>
      <c r="D115" s="273" t="s">
        <v>264</v>
      </c>
      <c r="E115" s="166">
        <v>50000</v>
      </c>
      <c r="F115" s="167">
        <v>50000</v>
      </c>
      <c r="G115" s="167"/>
      <c r="H115" s="167"/>
      <c r="I115" s="168"/>
      <c r="J115" s="170"/>
      <c r="K115" s="168"/>
      <c r="L115" s="168"/>
      <c r="M115" s="168"/>
      <c r="N115" s="168"/>
      <c r="O115" s="168"/>
      <c r="P115" s="125">
        <v>50000</v>
      </c>
    </row>
    <row r="116" spans="1:16" x14ac:dyDescent="0.2">
      <c r="A116" s="174" t="s">
        <v>5</v>
      </c>
      <c r="B116" s="175" t="s">
        <v>5</v>
      </c>
      <c r="C116" s="176" t="s">
        <v>5</v>
      </c>
      <c r="D116" s="177" t="s">
        <v>144</v>
      </c>
      <c r="E116" s="277">
        <f>E16+E62+E85+E35+E103+E79</f>
        <v>152526094.60000002</v>
      </c>
      <c r="F116" s="277">
        <f>F17+F62+F85+F35+F103+F79</f>
        <v>139460454.13999999</v>
      </c>
      <c r="G116" s="277">
        <f>G16+G62+G85+G35+G103+G79</f>
        <v>67794385</v>
      </c>
      <c r="H116" s="277">
        <f>H16+H62+H85+H35+H103</f>
        <v>19629489.550000001</v>
      </c>
      <c r="I116" s="277">
        <f>I16+I35+I61+I84+I103</f>
        <v>12465640.460000001</v>
      </c>
      <c r="J116" s="151">
        <f>J16+J62+J85+J35+J104</f>
        <v>28927464.689999998</v>
      </c>
      <c r="K116" s="277">
        <f>K16+K62+K85+K35+K103</f>
        <v>27256464</v>
      </c>
      <c r="L116" s="277">
        <f>L16+L62+L85+L35+L103</f>
        <v>1671000.69</v>
      </c>
      <c r="M116" s="277">
        <v>0</v>
      </c>
      <c r="N116" s="277">
        <v>0</v>
      </c>
      <c r="O116" s="277">
        <f>O17+O35+O62+O85+O103</f>
        <v>27256464</v>
      </c>
      <c r="P116" s="277">
        <f t="shared" si="0"/>
        <v>181453559.29000002</v>
      </c>
    </row>
    <row r="117" spans="1:16" x14ac:dyDescent="0.2">
      <c r="E117" s="317"/>
      <c r="F117" s="178"/>
      <c r="G117" s="179"/>
      <c r="H117" s="180"/>
      <c r="I117" s="181"/>
      <c r="J117" s="180"/>
      <c r="K117" s="180"/>
      <c r="L117" s="180"/>
      <c r="M117" s="181"/>
      <c r="N117" s="181"/>
      <c r="O117" s="180"/>
      <c r="P117" s="182"/>
    </row>
    <row r="118" spans="1:16" x14ac:dyDescent="0.2">
      <c r="D118" s="183"/>
      <c r="E118" s="178"/>
      <c r="F118" s="326"/>
      <c r="G118" s="327"/>
      <c r="H118" s="327"/>
      <c r="I118" s="328"/>
      <c r="J118" s="327"/>
      <c r="K118" s="327"/>
      <c r="L118" s="327"/>
      <c r="M118" s="328"/>
      <c r="N118" s="328"/>
      <c r="O118" s="327"/>
      <c r="P118" s="327"/>
    </row>
    <row r="119" spans="1:16" x14ac:dyDescent="0.2">
      <c r="B119" s="184" t="s">
        <v>6</v>
      </c>
      <c r="E119" s="317"/>
      <c r="F119" s="317"/>
      <c r="G119" s="313"/>
      <c r="H119" s="185"/>
      <c r="I119" s="314" t="s">
        <v>187</v>
      </c>
      <c r="J119" s="315"/>
      <c r="K119" s="317"/>
      <c r="L119" s="315"/>
      <c r="P119" s="367" t="s">
        <v>375</v>
      </c>
    </row>
    <row r="120" spans="1:16" s="152" customFormat="1" x14ac:dyDescent="0.2">
      <c r="E120" s="316"/>
      <c r="F120" s="316"/>
      <c r="G120" s="316"/>
      <c r="H120" s="316"/>
      <c r="I120" s="316"/>
      <c r="J120" s="316"/>
      <c r="K120" s="316"/>
      <c r="L120" s="316"/>
      <c r="M120" s="270"/>
      <c r="N120" s="270"/>
      <c r="O120" s="270"/>
      <c r="P120" s="270"/>
    </row>
    <row r="121" spans="1:16" x14ac:dyDescent="0.2">
      <c r="F121" s="152"/>
      <c r="K121" s="152"/>
      <c r="M121" s="152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D8:N8"/>
    <mergeCell ref="L2:P2"/>
    <mergeCell ref="L3:P3"/>
    <mergeCell ref="L4:P4"/>
    <mergeCell ref="A6:P6"/>
    <mergeCell ref="A7:P7"/>
  </mergeCells>
  <pageMargins left="0.19685039370078741" right="0.19685039370078741" top="0.39370078740157483" bottom="0.19685039370078741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view="pageLayout" topLeftCell="A40" zoomScale="85" zoomScaleNormal="100" zoomScalePageLayoutView="85" workbookViewId="0">
      <selection activeCell="C55" sqref="C55:D55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8.42578125" style="4" customWidth="1"/>
    <col min="5" max="5" width="20.7109375" style="252" customWidth="1"/>
    <col min="6" max="6" width="12.28515625" style="4" bestFit="1" customWidth="1"/>
    <col min="7" max="16384" width="9.140625" style="4"/>
  </cols>
  <sheetData>
    <row r="1" spans="1:12" x14ac:dyDescent="0.2">
      <c r="A1" s="202"/>
      <c r="B1" s="203"/>
      <c r="C1" s="202" t="s">
        <v>227</v>
      </c>
      <c r="D1" s="450" t="s">
        <v>251</v>
      </c>
      <c r="E1" s="450"/>
    </row>
    <row r="2" spans="1:12" s="204" customFormat="1" ht="12.2" customHeight="1" x14ac:dyDescent="0.2">
      <c r="C2" s="205"/>
      <c r="D2" s="451" t="s">
        <v>374</v>
      </c>
      <c r="E2" s="452"/>
      <c r="F2" s="205"/>
      <c r="G2" s="205"/>
      <c r="H2" s="205"/>
    </row>
    <row r="3" spans="1:12" ht="37.5" customHeight="1" x14ac:dyDescent="0.2">
      <c r="A3" s="1"/>
      <c r="B3" s="1"/>
      <c r="C3" s="206" t="s">
        <v>228</v>
      </c>
      <c r="D3" s="389" t="s">
        <v>218</v>
      </c>
      <c r="E3" s="389"/>
      <c r="F3" s="206"/>
      <c r="G3" s="206"/>
      <c r="H3" s="206"/>
      <c r="I3" s="206"/>
      <c r="J3" s="206"/>
      <c r="K3" s="206"/>
      <c r="L3" s="2"/>
    </row>
    <row r="4" spans="1:12" ht="12.75" customHeight="1" x14ac:dyDescent="0.2">
      <c r="A4" s="1"/>
      <c r="B4" s="1"/>
      <c r="C4" s="206" t="s">
        <v>229</v>
      </c>
      <c r="D4" s="206"/>
      <c r="E4" s="206"/>
      <c r="F4" s="206"/>
      <c r="G4" s="206"/>
      <c r="H4" s="206"/>
      <c r="I4" s="206"/>
      <c r="J4" s="206"/>
      <c r="K4" s="206"/>
      <c r="L4" s="2"/>
    </row>
    <row r="5" spans="1:12" x14ac:dyDescent="0.2">
      <c r="A5" s="453" t="s">
        <v>230</v>
      </c>
      <c r="B5" s="454"/>
      <c r="C5" s="454"/>
      <c r="D5" s="454"/>
      <c r="E5" s="454"/>
    </row>
    <row r="6" spans="1:12" ht="27.75" customHeight="1" x14ac:dyDescent="0.2">
      <c r="A6" s="207"/>
      <c r="B6" s="455" t="s">
        <v>231</v>
      </c>
      <c r="C6" s="455"/>
      <c r="D6" s="455"/>
      <c r="E6" s="207"/>
    </row>
    <row r="7" spans="1:12" x14ac:dyDescent="0.2">
      <c r="A7" s="208">
        <v>11512000000</v>
      </c>
      <c r="B7" s="202"/>
      <c r="C7" s="202"/>
      <c r="D7" s="202"/>
      <c r="E7" s="202"/>
    </row>
    <row r="8" spans="1:12" x14ac:dyDescent="0.2">
      <c r="A8" s="209" t="s">
        <v>173</v>
      </c>
      <c r="B8" s="210"/>
      <c r="C8" s="211"/>
      <c r="D8" s="211"/>
      <c r="E8" s="210"/>
    </row>
    <row r="9" spans="1:12" ht="15" x14ac:dyDescent="0.25">
      <c r="A9" s="212" t="s">
        <v>232</v>
      </c>
      <c r="B9" s="203"/>
      <c r="C9" s="203"/>
      <c r="D9" s="203"/>
      <c r="E9" s="213"/>
    </row>
    <row r="10" spans="1:12" x14ac:dyDescent="0.2">
      <c r="A10" s="203"/>
      <c r="B10" s="203"/>
      <c r="C10" s="203"/>
      <c r="D10" s="203"/>
      <c r="E10" s="213" t="s">
        <v>9</v>
      </c>
      <c r="H10" s="201"/>
    </row>
    <row r="11" spans="1:12" ht="38.25" customHeight="1" x14ac:dyDescent="0.2">
      <c r="A11" s="214" t="s">
        <v>233</v>
      </c>
      <c r="B11" s="437" t="s">
        <v>234</v>
      </c>
      <c r="C11" s="456"/>
      <c r="D11" s="438"/>
      <c r="E11" s="215" t="s">
        <v>0</v>
      </c>
    </row>
    <row r="12" spans="1:12" x14ac:dyDescent="0.2">
      <c r="A12" s="216">
        <v>1</v>
      </c>
      <c r="B12" s="448">
        <v>2</v>
      </c>
      <c r="C12" s="457"/>
      <c r="D12" s="449"/>
      <c r="E12" s="217">
        <v>3</v>
      </c>
    </row>
    <row r="13" spans="1:12" x14ac:dyDescent="0.2">
      <c r="A13" s="458" t="s">
        <v>235</v>
      </c>
      <c r="B13" s="458"/>
      <c r="C13" s="458"/>
      <c r="D13" s="458"/>
      <c r="E13" s="458"/>
    </row>
    <row r="14" spans="1:12" x14ac:dyDescent="0.2">
      <c r="A14" s="200" t="s">
        <v>171</v>
      </c>
      <c r="B14" s="459" t="s">
        <v>172</v>
      </c>
      <c r="C14" s="460"/>
      <c r="D14" s="461"/>
      <c r="E14" s="218">
        <f>E15</f>
        <v>13783400</v>
      </c>
      <c r="F14" s="219"/>
    </row>
    <row r="15" spans="1:12" ht="17.45" customHeight="1" x14ac:dyDescent="0.2">
      <c r="A15" s="220">
        <v>99000000000</v>
      </c>
      <c r="B15" s="462" t="s">
        <v>278</v>
      </c>
      <c r="C15" s="463"/>
      <c r="D15" s="464"/>
      <c r="E15" s="221">
        <v>13783400</v>
      </c>
      <c r="F15" s="222"/>
    </row>
    <row r="16" spans="1:12" x14ac:dyDescent="0.2">
      <c r="A16" s="223" t="s">
        <v>236</v>
      </c>
      <c r="B16" s="224" t="s">
        <v>11</v>
      </c>
      <c r="C16" s="225"/>
      <c r="D16" s="225"/>
      <c r="E16" s="226">
        <f>E17</f>
        <v>28870200</v>
      </c>
    </row>
    <row r="17" spans="1:6" x14ac:dyDescent="0.2">
      <c r="A17" s="227">
        <v>99000000000</v>
      </c>
      <c r="B17" s="428" t="s">
        <v>237</v>
      </c>
      <c r="C17" s="429"/>
      <c r="D17" s="430"/>
      <c r="E17" s="228">
        <v>28870200</v>
      </c>
    </row>
    <row r="18" spans="1:6" ht="25.5" customHeight="1" x14ac:dyDescent="0.2">
      <c r="A18" s="274">
        <v>41040000</v>
      </c>
      <c r="B18" s="431" t="s">
        <v>274</v>
      </c>
      <c r="C18" s="432"/>
      <c r="D18" s="433"/>
      <c r="E18" s="366">
        <f>E19</f>
        <v>386541</v>
      </c>
      <c r="F18" s="25"/>
    </row>
    <row r="19" spans="1:6" ht="25.5" customHeight="1" x14ac:dyDescent="0.2">
      <c r="A19" s="288">
        <v>41040400</v>
      </c>
      <c r="B19" s="434" t="s">
        <v>273</v>
      </c>
      <c r="C19" s="435"/>
      <c r="D19" s="436"/>
      <c r="E19" s="298">
        <v>386541</v>
      </c>
    </row>
    <row r="20" spans="1:6" ht="15.75" customHeight="1" x14ac:dyDescent="0.2">
      <c r="A20" s="227">
        <v>11100000000</v>
      </c>
      <c r="B20" s="434" t="s">
        <v>239</v>
      </c>
      <c r="C20" s="435"/>
      <c r="D20" s="436"/>
      <c r="E20" s="299">
        <v>386541</v>
      </c>
    </row>
    <row r="21" spans="1:6" x14ac:dyDescent="0.2">
      <c r="A21" s="223" t="s">
        <v>238</v>
      </c>
      <c r="B21" s="224" t="s">
        <v>12</v>
      </c>
      <c r="C21" s="225"/>
      <c r="D21" s="225"/>
      <c r="E21" s="226">
        <f>E22</f>
        <v>1089700</v>
      </c>
    </row>
    <row r="22" spans="1:6" x14ac:dyDescent="0.2">
      <c r="A22" s="227">
        <v>11100000000</v>
      </c>
      <c r="B22" s="428" t="s">
        <v>239</v>
      </c>
      <c r="C22" s="429"/>
      <c r="D22" s="430"/>
      <c r="E22" s="228">
        <v>1089700</v>
      </c>
    </row>
    <row r="23" spans="1:6" ht="25.5" x14ac:dyDescent="0.2">
      <c r="A23" s="223" t="s">
        <v>240</v>
      </c>
      <c r="B23" s="224" t="s">
        <v>13</v>
      </c>
      <c r="C23" s="225"/>
      <c r="D23" s="225"/>
      <c r="E23" s="229">
        <f>E24</f>
        <v>135200</v>
      </c>
    </row>
    <row r="24" spans="1:6" ht="12.75" customHeight="1" x14ac:dyDescent="0.2">
      <c r="A24" s="227">
        <v>11100000000</v>
      </c>
      <c r="B24" s="428" t="s">
        <v>239</v>
      </c>
      <c r="C24" s="429"/>
      <c r="D24" s="430"/>
      <c r="E24" s="228">
        <v>135200</v>
      </c>
    </row>
    <row r="25" spans="1:6" s="257" customFormat="1" ht="27" customHeight="1" x14ac:dyDescent="0.2">
      <c r="A25" s="255">
        <v>41051700</v>
      </c>
      <c r="B25" s="440" t="s">
        <v>280</v>
      </c>
      <c r="C25" s="441"/>
      <c r="D25" s="442"/>
      <c r="E25" s="256">
        <v>73156</v>
      </c>
    </row>
    <row r="26" spans="1:6" s="257" customFormat="1" ht="18.75" customHeight="1" x14ac:dyDescent="0.2">
      <c r="A26" s="227">
        <v>11100000000</v>
      </c>
      <c r="B26" s="293"/>
      <c r="C26" s="294" t="s">
        <v>239</v>
      </c>
      <c r="D26" s="292"/>
      <c r="E26" s="300">
        <v>73156</v>
      </c>
    </row>
    <row r="27" spans="1:6" s="257" customFormat="1" ht="27" customHeight="1" x14ac:dyDescent="0.2">
      <c r="A27" s="274">
        <v>41058900</v>
      </c>
      <c r="B27" s="431" t="s">
        <v>279</v>
      </c>
      <c r="C27" s="432"/>
      <c r="D27" s="433"/>
      <c r="E27" s="276">
        <v>2198200</v>
      </c>
    </row>
    <row r="28" spans="1:6" ht="12.75" customHeight="1" x14ac:dyDescent="0.2">
      <c r="A28" s="227">
        <v>11100000000</v>
      </c>
      <c r="B28" s="428" t="s">
        <v>239</v>
      </c>
      <c r="C28" s="429"/>
      <c r="D28" s="430"/>
      <c r="E28" s="230">
        <v>2198200</v>
      </c>
    </row>
    <row r="29" spans="1:6" x14ac:dyDescent="0.2">
      <c r="A29" s="443" t="s">
        <v>241</v>
      </c>
      <c r="B29" s="443"/>
      <c r="C29" s="443"/>
      <c r="D29" s="443"/>
      <c r="E29" s="443"/>
    </row>
    <row r="30" spans="1:6" ht="13.7" customHeight="1" x14ac:dyDescent="0.2">
      <c r="A30" s="227">
        <v>11100000000</v>
      </c>
      <c r="B30" s="332" t="s">
        <v>296</v>
      </c>
      <c r="C30" s="333" t="s">
        <v>297</v>
      </c>
      <c r="D30" s="331"/>
      <c r="E30" s="334">
        <v>88770</v>
      </c>
    </row>
    <row r="31" spans="1:6" x14ac:dyDescent="0.2">
      <c r="A31" s="223" t="s">
        <v>238</v>
      </c>
      <c r="B31" s="445" t="s">
        <v>12</v>
      </c>
      <c r="C31" s="446"/>
      <c r="D31" s="447"/>
      <c r="E31" s="330">
        <v>88770</v>
      </c>
    </row>
    <row r="32" spans="1:6" x14ac:dyDescent="0.2">
      <c r="A32" s="357" t="s">
        <v>5</v>
      </c>
      <c r="B32" s="423" t="s">
        <v>242</v>
      </c>
      <c r="C32" s="444"/>
      <c r="D32" s="424"/>
      <c r="E32" s="358">
        <f>E14+E16+E21+E23+E25+E27+E18+E30</f>
        <v>46625167</v>
      </c>
      <c r="F32" s="3"/>
    </row>
    <row r="33" spans="1:14" x14ac:dyDescent="0.2">
      <c r="A33" s="357" t="s">
        <v>5</v>
      </c>
      <c r="B33" s="423" t="s">
        <v>243</v>
      </c>
      <c r="C33" s="444"/>
      <c r="D33" s="424"/>
      <c r="E33" s="359">
        <f>E14+E16+E18+E21+E23+E25+E27</f>
        <v>46536397</v>
      </c>
    </row>
    <row r="34" spans="1:14" x14ac:dyDescent="0.2">
      <c r="A34" s="357" t="s">
        <v>5</v>
      </c>
      <c r="B34" s="423" t="s">
        <v>244</v>
      </c>
      <c r="C34" s="444"/>
      <c r="D34" s="424"/>
      <c r="E34" s="353">
        <v>88770</v>
      </c>
    </row>
    <row r="35" spans="1:14" x14ac:dyDescent="0.2">
      <c r="A35" s="203"/>
      <c r="B35" s="203"/>
      <c r="C35" s="203"/>
      <c r="D35" s="203"/>
      <c r="E35" s="213"/>
    </row>
    <row r="36" spans="1:14" ht="22.15" customHeight="1" x14ac:dyDescent="0.25">
      <c r="A36" s="212" t="s">
        <v>245</v>
      </c>
      <c r="B36" s="203"/>
      <c r="C36" s="203"/>
      <c r="D36" s="203"/>
      <c r="E36" s="213" t="s">
        <v>9</v>
      </c>
      <c r="N36" s="231"/>
    </row>
    <row r="37" spans="1:14" ht="83.25" customHeight="1" x14ac:dyDescent="0.2">
      <c r="A37" s="232" t="s">
        <v>246</v>
      </c>
      <c r="B37" s="232" t="s">
        <v>247</v>
      </c>
      <c r="C37" s="437" t="s">
        <v>248</v>
      </c>
      <c r="D37" s="438"/>
      <c r="E37" s="233" t="s">
        <v>0</v>
      </c>
      <c r="F37" s="234"/>
      <c r="G37" s="235"/>
    </row>
    <row r="38" spans="1:14" x14ac:dyDescent="0.2">
      <c r="A38" s="236">
        <v>1</v>
      </c>
      <c r="B38" s="237">
        <v>2</v>
      </c>
      <c r="C38" s="448">
        <v>3</v>
      </c>
      <c r="D38" s="449"/>
      <c r="E38" s="238">
        <v>4</v>
      </c>
    </row>
    <row r="39" spans="1:14" x14ac:dyDescent="0.2">
      <c r="A39" s="439" t="s">
        <v>235</v>
      </c>
      <c r="B39" s="439"/>
      <c r="C39" s="439"/>
      <c r="D39" s="439"/>
      <c r="E39" s="439"/>
    </row>
    <row r="40" spans="1:14" ht="27" customHeight="1" x14ac:dyDescent="0.2">
      <c r="A40" s="239" t="s">
        <v>192</v>
      </c>
      <c r="B40" s="240">
        <v>9800</v>
      </c>
      <c r="C40" s="412" t="s">
        <v>249</v>
      </c>
      <c r="D40" s="413"/>
      <c r="E40" s="241">
        <f>E41+E42+E43+E44</f>
        <v>1354000</v>
      </c>
    </row>
    <row r="41" spans="1:14" ht="44.1" customHeight="1" x14ac:dyDescent="0.2">
      <c r="A41" s="242">
        <v>11314200000</v>
      </c>
      <c r="B41" s="240"/>
      <c r="C41" s="410" t="s">
        <v>216</v>
      </c>
      <c r="D41" s="411"/>
      <c r="E41" s="301">
        <v>150000</v>
      </c>
    </row>
    <row r="42" spans="1:14" ht="25.5" customHeight="1" x14ac:dyDescent="0.2">
      <c r="A42" s="242">
        <v>11314200000</v>
      </c>
      <c r="B42" s="240"/>
      <c r="C42" s="420" t="s">
        <v>282</v>
      </c>
      <c r="D42" s="421"/>
      <c r="E42" s="301">
        <v>744000</v>
      </c>
    </row>
    <row r="43" spans="1:14" ht="29.25" customHeight="1" x14ac:dyDescent="0.2">
      <c r="A43" s="242">
        <v>11314200000</v>
      </c>
      <c r="B43" s="240"/>
      <c r="C43" s="410" t="s">
        <v>196</v>
      </c>
      <c r="D43" s="411"/>
      <c r="E43" s="301">
        <v>450000</v>
      </c>
    </row>
    <row r="44" spans="1:14" ht="38.85" customHeight="1" x14ac:dyDescent="0.2">
      <c r="A44" s="242">
        <v>11314200000</v>
      </c>
      <c r="B44" s="240"/>
      <c r="C44" s="414" t="s">
        <v>283</v>
      </c>
      <c r="D44" s="415"/>
      <c r="E44" s="301">
        <v>10000</v>
      </c>
    </row>
    <row r="45" spans="1:14" x14ac:dyDescent="0.2">
      <c r="A45" s="243" t="s">
        <v>250</v>
      </c>
      <c r="B45" s="240">
        <v>9770</v>
      </c>
      <c r="C45" s="418" t="s">
        <v>8</v>
      </c>
      <c r="D45" s="419"/>
      <c r="E45" s="244">
        <f>E48+E49+E46+E47</f>
        <v>1909000</v>
      </c>
    </row>
    <row r="46" spans="1:14" ht="27" customHeight="1" x14ac:dyDescent="0.2">
      <c r="A46" s="227">
        <v>11100000000</v>
      </c>
      <c r="B46" s="268"/>
      <c r="C46" s="416" t="s">
        <v>265</v>
      </c>
      <c r="D46" s="426"/>
      <c r="E46" s="302">
        <v>1390000</v>
      </c>
    </row>
    <row r="47" spans="1:14" ht="44.45" customHeight="1" x14ac:dyDescent="0.2">
      <c r="A47" s="227">
        <v>11100000000</v>
      </c>
      <c r="B47" s="268"/>
      <c r="C47" s="427" t="s">
        <v>257</v>
      </c>
      <c r="D47" s="426"/>
      <c r="E47" s="302">
        <v>160000</v>
      </c>
    </row>
    <row r="48" spans="1:14" ht="61.15" customHeight="1" x14ac:dyDescent="0.2">
      <c r="A48" s="245">
        <v>11502000000</v>
      </c>
      <c r="B48" s="246"/>
      <c r="C48" s="247" t="s">
        <v>372</v>
      </c>
      <c r="D48" s="247"/>
      <c r="E48" s="303">
        <v>309000</v>
      </c>
    </row>
    <row r="49" spans="1:5" ht="31.7" customHeight="1" x14ac:dyDescent="0.2">
      <c r="A49" s="245">
        <v>11517000000</v>
      </c>
      <c r="B49" s="246"/>
      <c r="C49" s="248" t="s">
        <v>266</v>
      </c>
      <c r="D49" s="248"/>
      <c r="E49" s="303">
        <v>50000</v>
      </c>
    </row>
    <row r="50" spans="1:5" ht="19.899999999999999" customHeight="1" x14ac:dyDescent="0.2">
      <c r="A50" s="418" t="s">
        <v>241</v>
      </c>
      <c r="B50" s="425"/>
      <c r="C50" s="425"/>
      <c r="D50" s="425"/>
      <c r="E50" s="419"/>
    </row>
    <row r="51" spans="1:5" ht="30.2" customHeight="1" x14ac:dyDescent="0.2">
      <c r="A51" s="239" t="s">
        <v>192</v>
      </c>
      <c r="B51" s="240">
        <v>9800</v>
      </c>
      <c r="C51" s="412" t="s">
        <v>249</v>
      </c>
      <c r="D51" s="413"/>
      <c r="E51" s="297">
        <v>24000</v>
      </c>
    </row>
    <row r="52" spans="1:5" ht="21.75" customHeight="1" x14ac:dyDescent="0.2">
      <c r="A52" s="242">
        <v>11314200000</v>
      </c>
      <c r="B52" s="240"/>
      <c r="C52" s="414" t="s">
        <v>277</v>
      </c>
      <c r="D52" s="415"/>
      <c r="E52" s="336">
        <v>24000</v>
      </c>
    </row>
    <row r="53" spans="1:5" ht="17.100000000000001" customHeight="1" x14ac:dyDescent="0.2">
      <c r="A53" s="243">
        <v>3719770</v>
      </c>
      <c r="B53" s="335">
        <v>9770</v>
      </c>
      <c r="C53" s="418" t="s">
        <v>8</v>
      </c>
      <c r="D53" s="419"/>
      <c r="E53" s="297">
        <f>SUM(E54:E55)</f>
        <v>710000</v>
      </c>
    </row>
    <row r="54" spans="1:5" ht="30.2" customHeight="1" x14ac:dyDescent="0.2">
      <c r="A54" s="227">
        <v>11100000000</v>
      </c>
      <c r="B54" s="240"/>
      <c r="C54" s="416" t="s">
        <v>262</v>
      </c>
      <c r="D54" s="417"/>
      <c r="E54" s="336">
        <v>210000</v>
      </c>
    </row>
    <row r="55" spans="1:5" ht="30.2" customHeight="1" x14ac:dyDescent="0.2">
      <c r="A55" s="227">
        <v>11100000000</v>
      </c>
      <c r="B55" s="240"/>
      <c r="C55" s="422" t="s">
        <v>383</v>
      </c>
      <c r="D55" s="417"/>
      <c r="E55" s="336">
        <v>500000</v>
      </c>
    </row>
    <row r="56" spans="1:5" ht="19.899999999999999" customHeight="1" x14ac:dyDescent="0.2">
      <c r="A56" s="242"/>
      <c r="B56" s="296"/>
      <c r="C56" s="414"/>
      <c r="D56" s="415"/>
      <c r="E56" s="301"/>
    </row>
    <row r="57" spans="1:5" x14ac:dyDescent="0.2">
      <c r="A57" s="360" t="s">
        <v>5</v>
      </c>
      <c r="B57" s="361" t="s">
        <v>5</v>
      </c>
      <c r="C57" s="423" t="s">
        <v>242</v>
      </c>
      <c r="D57" s="424"/>
      <c r="E57" s="362">
        <f>E45+E40+E51+E53</f>
        <v>3997000</v>
      </c>
    </row>
    <row r="58" spans="1:5" x14ac:dyDescent="0.2">
      <c r="A58" s="360" t="s">
        <v>5</v>
      </c>
      <c r="B58" s="361" t="s">
        <v>5</v>
      </c>
      <c r="C58" s="423" t="s">
        <v>243</v>
      </c>
      <c r="D58" s="424"/>
      <c r="E58" s="362">
        <f>E40+E45</f>
        <v>3263000</v>
      </c>
    </row>
    <row r="59" spans="1:5" x14ac:dyDescent="0.2">
      <c r="A59" s="360" t="s">
        <v>5</v>
      </c>
      <c r="B59" s="361" t="s">
        <v>5</v>
      </c>
      <c r="C59" s="423" t="s">
        <v>244</v>
      </c>
      <c r="D59" s="424"/>
      <c r="E59" s="362">
        <f>E51+E53</f>
        <v>734000</v>
      </c>
    </row>
    <row r="60" spans="1:5" x14ac:dyDescent="0.2">
      <c r="A60" s="249"/>
      <c r="B60" s="203"/>
      <c r="C60" s="203"/>
      <c r="D60" s="203"/>
      <c r="E60" s="213"/>
    </row>
    <row r="61" spans="1:5" x14ac:dyDescent="0.2">
      <c r="A61" s="203"/>
      <c r="B61" s="203"/>
      <c r="C61" s="203"/>
      <c r="D61" s="203"/>
      <c r="E61" s="213"/>
    </row>
    <row r="62" spans="1:5" x14ac:dyDescent="0.2">
      <c r="A62" s="203"/>
      <c r="B62" s="203"/>
      <c r="C62" s="203"/>
      <c r="D62" s="203"/>
      <c r="E62" s="213"/>
    </row>
    <row r="63" spans="1:5" x14ac:dyDescent="0.2">
      <c r="A63" s="203"/>
      <c r="B63" s="250" t="s">
        <v>6</v>
      </c>
      <c r="C63" s="251" t="s">
        <v>187</v>
      </c>
      <c r="D63" s="251"/>
      <c r="E63" s="213"/>
    </row>
  </sheetData>
  <mergeCells count="45">
    <mergeCell ref="B11:D11"/>
    <mergeCell ref="B12:D12"/>
    <mergeCell ref="A13:E13"/>
    <mergeCell ref="B14:D14"/>
    <mergeCell ref="B17:D17"/>
    <mergeCell ref="B15:D15"/>
    <mergeCell ref="D1:E1"/>
    <mergeCell ref="D2:E2"/>
    <mergeCell ref="D3:E3"/>
    <mergeCell ref="A5:E5"/>
    <mergeCell ref="B6:D6"/>
    <mergeCell ref="C37:D37"/>
    <mergeCell ref="A39:E39"/>
    <mergeCell ref="C40:D40"/>
    <mergeCell ref="B25:D25"/>
    <mergeCell ref="B28:D28"/>
    <mergeCell ref="A29:E29"/>
    <mergeCell ref="B32:D32"/>
    <mergeCell ref="B33:D33"/>
    <mergeCell ref="B31:D31"/>
    <mergeCell ref="B27:D27"/>
    <mergeCell ref="B34:D34"/>
    <mergeCell ref="C38:D38"/>
    <mergeCell ref="B24:D24"/>
    <mergeCell ref="B22:D22"/>
    <mergeCell ref="B18:D18"/>
    <mergeCell ref="B19:D19"/>
    <mergeCell ref="B20:D20"/>
    <mergeCell ref="C59:D59"/>
    <mergeCell ref="C43:D43"/>
    <mergeCell ref="C45:D45"/>
    <mergeCell ref="A50:E50"/>
    <mergeCell ref="C57:D57"/>
    <mergeCell ref="C58:D58"/>
    <mergeCell ref="C46:D46"/>
    <mergeCell ref="C47:D47"/>
    <mergeCell ref="C44:D44"/>
    <mergeCell ref="C41:D41"/>
    <mergeCell ref="C51:D51"/>
    <mergeCell ref="C56:D56"/>
    <mergeCell ref="C54:D54"/>
    <mergeCell ref="C53:D53"/>
    <mergeCell ref="C52:D52"/>
    <mergeCell ref="C42:D42"/>
    <mergeCell ref="C55:D55"/>
  </mergeCells>
  <pageMargins left="0.59055118110236204" right="0.43593749999999998" top="0.39370078740157499" bottom="0.39370078740157499" header="0" footer="0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67" zoomScale="85" zoomScaleNormal="85" workbookViewId="0">
      <selection activeCell="J78" sqref="J78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7" width="16.28515625" style="4" customWidth="1"/>
    <col min="8" max="8" width="16.7109375" style="4" customWidth="1"/>
    <col min="9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226</v>
      </c>
      <c r="H1" s="9"/>
      <c r="I1" s="9"/>
      <c r="J1" s="9"/>
    </row>
    <row r="2" spans="1:11" s="54" customFormat="1" ht="29.25" customHeight="1" x14ac:dyDescent="0.2">
      <c r="D2" s="465"/>
      <c r="E2" s="466"/>
      <c r="F2" s="466"/>
      <c r="G2" s="467" t="s">
        <v>373</v>
      </c>
      <c r="H2" s="465"/>
      <c r="I2" s="465"/>
      <c r="J2" s="465"/>
    </row>
    <row r="3" spans="1:11" s="54" customFormat="1" ht="42.75" customHeight="1" x14ac:dyDescent="0.2">
      <c r="D3" s="55"/>
      <c r="E3" s="56"/>
      <c r="F3" s="56"/>
      <c r="G3" s="468" t="s">
        <v>217</v>
      </c>
      <c r="H3" s="465"/>
      <c r="I3" s="465"/>
      <c r="J3" s="465"/>
    </row>
    <row r="4" spans="1:11" s="54" customFormat="1" ht="10.5" customHeight="1" x14ac:dyDescent="0.2">
      <c r="D4" s="466"/>
      <c r="E4" s="466"/>
      <c r="F4" s="466"/>
      <c r="G4" s="465"/>
      <c r="H4" s="465"/>
      <c r="I4" s="465"/>
      <c r="J4" s="465"/>
    </row>
    <row r="5" spans="1:11" ht="15" customHeight="1" x14ac:dyDescent="0.2">
      <c r="A5" s="1"/>
      <c r="B5" s="1"/>
      <c r="C5" s="1"/>
      <c r="D5" s="389"/>
      <c r="E5" s="389"/>
      <c r="F5" s="389"/>
      <c r="G5" s="389"/>
      <c r="H5" s="389"/>
      <c r="I5" s="389"/>
      <c r="J5" s="389"/>
      <c r="K5" s="2"/>
    </row>
    <row r="6" spans="1:11" ht="17.45" customHeight="1" x14ac:dyDescent="0.2">
      <c r="A6" s="10"/>
      <c r="B6" s="10"/>
      <c r="C6" s="11"/>
      <c r="D6" s="472" t="s">
        <v>174</v>
      </c>
      <c r="E6" s="472"/>
      <c r="F6" s="472"/>
      <c r="G6" s="472"/>
      <c r="H6" s="472"/>
      <c r="I6" s="472"/>
      <c r="J6" s="10"/>
    </row>
    <row r="7" spans="1:11" ht="28.5" customHeight="1" x14ac:dyDescent="0.2">
      <c r="A7" s="10"/>
      <c r="B7" s="10"/>
      <c r="C7" s="391" t="s">
        <v>209</v>
      </c>
      <c r="D7" s="391"/>
      <c r="E7" s="391"/>
      <c r="F7" s="391"/>
      <c r="G7" s="391"/>
      <c r="H7" s="391"/>
      <c r="I7" s="53"/>
      <c r="J7" s="10"/>
    </row>
    <row r="8" spans="1:11" ht="14.25" x14ac:dyDescent="0.2">
      <c r="A8" s="1">
        <v>11512000000</v>
      </c>
      <c r="B8" s="10"/>
      <c r="C8" s="10"/>
      <c r="D8" s="473"/>
      <c r="E8" s="473"/>
      <c r="F8" s="473"/>
      <c r="G8" s="473"/>
      <c r="H8" s="10"/>
      <c r="I8" s="10"/>
      <c r="J8" s="10"/>
    </row>
    <row r="9" spans="1:11" x14ac:dyDescent="0.2">
      <c r="A9" s="197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74" t="s">
        <v>18</v>
      </c>
      <c r="B11" s="474" t="s">
        <v>19</v>
      </c>
      <c r="C11" s="474" t="s">
        <v>20</v>
      </c>
      <c r="D11" s="469" t="s">
        <v>21</v>
      </c>
      <c r="E11" s="469" t="s">
        <v>145</v>
      </c>
      <c r="F11" s="474" t="s">
        <v>146</v>
      </c>
      <c r="G11" s="476" t="s">
        <v>0</v>
      </c>
      <c r="H11" s="469" t="s">
        <v>1</v>
      </c>
      <c r="I11" s="462" t="s">
        <v>2</v>
      </c>
      <c r="J11" s="464"/>
    </row>
    <row r="12" spans="1:11" ht="99" customHeight="1" x14ac:dyDescent="0.2">
      <c r="A12" s="475"/>
      <c r="B12" s="475"/>
      <c r="C12" s="475"/>
      <c r="D12" s="470"/>
      <c r="E12" s="470"/>
      <c r="F12" s="475"/>
      <c r="G12" s="477"/>
      <c r="H12" s="470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21639672.73</v>
      </c>
      <c r="H14" s="59">
        <f>H15</f>
        <v>18788166.73</v>
      </c>
      <c r="I14" s="59">
        <f>SUM(I16:I21)</f>
        <v>2851506</v>
      </c>
      <c r="J14" s="59">
        <f>SUM(J16:J21)</f>
        <v>2831506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21639672.73</v>
      </c>
      <c r="H15" s="59">
        <f>H16+H17+H18+H19+H20+H21</f>
        <v>18788166.73</v>
      </c>
      <c r="I15" s="59">
        <f>I16+I17+I18+I19+I20+I21</f>
        <v>2851506</v>
      </c>
      <c r="J15" s="59">
        <f>SUM(J16:J21)</f>
        <v>2831506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223</v>
      </c>
      <c r="G16" s="19">
        <f t="shared" ref="G16:G23" si="0">H16+I16</f>
        <v>14626924.73</v>
      </c>
      <c r="H16" s="74">
        <v>14576924.73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222</v>
      </c>
      <c r="F17" s="18" t="s">
        <v>224</v>
      </c>
      <c r="G17" s="19">
        <f t="shared" si="0"/>
        <v>16715</v>
      </c>
      <c r="H17" s="98">
        <v>16715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223</v>
      </c>
      <c r="G18" s="19">
        <f t="shared" si="0"/>
        <v>36930</v>
      </c>
      <c r="H18" s="98">
        <v>36930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220</v>
      </c>
      <c r="E19" s="64" t="s">
        <v>191</v>
      </c>
      <c r="F19" s="18" t="s">
        <v>150</v>
      </c>
      <c r="G19" s="19">
        <f>H19+I19</f>
        <v>2555597</v>
      </c>
      <c r="H19" s="98">
        <v>1855597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219</v>
      </c>
      <c r="F20" s="18" t="s">
        <v>158</v>
      </c>
      <c r="G20" s="19">
        <f t="shared" si="0"/>
        <v>3070306</v>
      </c>
      <c r="H20" s="98">
        <v>992800</v>
      </c>
      <c r="I20" s="20">
        <v>2077506</v>
      </c>
      <c r="J20" s="20">
        <v>2077506</v>
      </c>
      <c r="K20" s="25"/>
    </row>
    <row r="21" spans="1:11" ht="48.2" customHeight="1" x14ac:dyDescent="0.2">
      <c r="A21" s="16" t="s">
        <v>192</v>
      </c>
      <c r="B21" s="49">
        <v>9800</v>
      </c>
      <c r="C21" s="5" t="s">
        <v>35</v>
      </c>
      <c r="D21" s="50" t="s">
        <v>194</v>
      </c>
      <c r="E21" s="22"/>
      <c r="F21" s="18"/>
      <c r="G21" s="19">
        <f>H21+I21</f>
        <v>1333200</v>
      </c>
      <c r="H21" s="20">
        <v>1309200</v>
      </c>
      <c r="I21" s="20">
        <v>24000</v>
      </c>
      <c r="J21" s="20">
        <v>24000</v>
      </c>
    </row>
    <row r="22" spans="1:11" ht="86.25" customHeight="1" x14ac:dyDescent="0.2">
      <c r="A22" s="5"/>
      <c r="B22" s="49"/>
      <c r="C22" s="6"/>
      <c r="D22" s="26" t="s">
        <v>216</v>
      </c>
      <c r="E22" s="50" t="s">
        <v>195</v>
      </c>
      <c r="F22" s="18" t="s">
        <v>221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2"/>
      <c r="B23" s="5"/>
      <c r="C23" s="63"/>
      <c r="D23" s="64" t="s">
        <v>208</v>
      </c>
      <c r="E23" s="18" t="s">
        <v>149</v>
      </c>
      <c r="F23" s="18" t="s">
        <v>223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2"/>
      <c r="B24" s="5"/>
      <c r="C24" s="63"/>
      <c r="D24" s="64" t="s">
        <v>284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53.65" customHeight="1" x14ac:dyDescent="0.2">
      <c r="A25" s="62"/>
      <c r="B25" s="5"/>
      <c r="C25" s="63"/>
      <c r="D25" s="289" t="s">
        <v>276</v>
      </c>
      <c r="E25" s="18" t="s">
        <v>149</v>
      </c>
      <c r="F25" s="18" t="s">
        <v>223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286"/>
      <c r="B26" s="95"/>
      <c r="C26" s="126"/>
      <c r="D26" s="50" t="s">
        <v>194</v>
      </c>
      <c r="E26" s="64" t="s">
        <v>219</v>
      </c>
      <c r="F26" s="18" t="s">
        <v>158</v>
      </c>
      <c r="G26" s="19">
        <f>H26</f>
        <v>744000</v>
      </c>
      <c r="H26" s="259">
        <v>744000</v>
      </c>
      <c r="I26" s="20"/>
      <c r="J26" s="20"/>
      <c r="K26" s="25"/>
    </row>
    <row r="27" spans="1:11" ht="18" customHeight="1" x14ac:dyDescent="0.2">
      <c r="A27" s="62"/>
      <c r="B27" s="5"/>
      <c r="C27" s="63"/>
      <c r="D27" s="287" t="s">
        <v>272</v>
      </c>
      <c r="E27" s="18"/>
      <c r="F27" s="18"/>
      <c r="G27" s="354">
        <f>H27</f>
        <v>1700000</v>
      </c>
      <c r="H27" s="311">
        <v>1700000</v>
      </c>
      <c r="I27" s="20"/>
      <c r="J27" s="20"/>
      <c r="K27" s="25"/>
    </row>
    <row r="28" spans="1:11" ht="22.7" customHeight="1" x14ac:dyDescent="0.2">
      <c r="A28" s="62"/>
      <c r="B28" s="5"/>
      <c r="C28" s="63"/>
      <c r="D28" s="287" t="s">
        <v>275</v>
      </c>
      <c r="E28" s="18"/>
      <c r="F28" s="18"/>
      <c r="G28" s="354">
        <f>H28</f>
        <v>174000</v>
      </c>
      <c r="H28" s="311">
        <v>174000</v>
      </c>
      <c r="I28" s="20"/>
      <c r="J28" s="20"/>
      <c r="K28" s="25"/>
    </row>
    <row r="29" spans="1:11" ht="38.25" x14ac:dyDescent="0.2">
      <c r="A29" s="310"/>
      <c r="B29" s="309"/>
      <c r="C29" s="63"/>
      <c r="D29" s="64" t="s">
        <v>286</v>
      </c>
      <c r="E29" s="18" t="s">
        <v>149</v>
      </c>
      <c r="F29" s="18" t="s">
        <v>223</v>
      </c>
      <c r="G29" s="19">
        <f t="shared" ref="G29" si="1">H29+I29</f>
        <v>25000</v>
      </c>
      <c r="H29" s="65">
        <v>25000</v>
      </c>
      <c r="I29" s="20"/>
      <c r="J29" s="20"/>
    </row>
    <row r="30" spans="1:11" ht="69" customHeight="1" x14ac:dyDescent="0.2">
      <c r="A30" s="5"/>
      <c r="B30" s="309"/>
      <c r="C30" s="6"/>
      <c r="D30" s="26" t="s">
        <v>285</v>
      </c>
      <c r="E30" s="18" t="s">
        <v>149</v>
      </c>
      <c r="F30" s="18" t="s">
        <v>223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79625844.870000005</v>
      </c>
      <c r="H31" s="59">
        <f t="shared" ref="H31" si="3">H32</f>
        <v>60284774.870000005</v>
      </c>
      <c r="I31" s="59">
        <f>I32</f>
        <v>19341070</v>
      </c>
      <c r="J31" s="59">
        <f>J32</f>
        <v>17895500</v>
      </c>
    </row>
    <row r="32" spans="1:11" s="25" customFormat="1" ht="39.75" customHeight="1" x14ac:dyDescent="0.2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79625844.870000005</v>
      </c>
      <c r="H32" s="69">
        <f>SUM(H33:H48)</f>
        <v>60284774.870000005</v>
      </c>
      <c r="I32" s="69">
        <f>SUM(I33:I48)</f>
        <v>19341070</v>
      </c>
      <c r="J32" s="69">
        <f>SUM(J33:J48)</f>
        <v>17895500</v>
      </c>
    </row>
    <row r="33" spans="1:11" s="29" customFormat="1" ht="38.25" x14ac:dyDescent="0.2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3731800</v>
      </c>
      <c r="H33" s="312">
        <v>3731800</v>
      </c>
      <c r="I33" s="20"/>
      <c r="J33" s="20"/>
    </row>
    <row r="34" spans="1:11" ht="38.25" x14ac:dyDescent="0.2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8" si="4">H34+I34</f>
        <v>16234941</v>
      </c>
      <c r="H34" s="74">
        <v>14865941</v>
      </c>
      <c r="I34" s="278">
        <v>1369000</v>
      </c>
      <c r="J34" s="20">
        <v>765000</v>
      </c>
      <c r="K34" s="30" t="s">
        <v>147</v>
      </c>
    </row>
    <row r="35" spans="1:11" ht="38.25" x14ac:dyDescent="0.2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43719085.370000005</v>
      </c>
      <c r="H35" s="74">
        <v>29126385.370000001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>H36+I36</f>
        <v>5017300</v>
      </c>
      <c r="H36" s="74">
        <v>4932300</v>
      </c>
      <c r="I36" s="20">
        <v>85000</v>
      </c>
      <c r="J36" s="20"/>
    </row>
    <row r="37" spans="1:11" ht="38.25" x14ac:dyDescent="0.2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3966865.5</v>
      </c>
      <c r="H37" s="74">
        <v>3920065.5</v>
      </c>
      <c r="I37" s="20">
        <v>46800</v>
      </c>
      <c r="J37" s="20"/>
    </row>
    <row r="38" spans="1:11" ht="38.25" x14ac:dyDescent="0.2">
      <c r="A38" s="16" t="s">
        <v>86</v>
      </c>
      <c r="B38" s="49">
        <v>1142</v>
      </c>
      <c r="C38" s="33" t="s">
        <v>88</v>
      </c>
      <c r="D38" s="70" t="s">
        <v>89</v>
      </c>
      <c r="E38" s="18" t="s">
        <v>161</v>
      </c>
      <c r="F38" s="18" t="s">
        <v>150</v>
      </c>
      <c r="G38" s="19">
        <f t="shared" si="4"/>
        <v>3620</v>
      </c>
      <c r="H38" s="20">
        <v>3620</v>
      </c>
      <c r="I38" s="32"/>
      <c r="J38" s="32"/>
    </row>
    <row r="39" spans="1:11" ht="38.25" x14ac:dyDescent="0.2">
      <c r="A39" s="71" t="s">
        <v>90</v>
      </c>
      <c r="B39" s="71" t="s">
        <v>91</v>
      </c>
      <c r="C39" s="72" t="s">
        <v>88</v>
      </c>
      <c r="D39" s="73" t="s">
        <v>92</v>
      </c>
      <c r="E39" s="18" t="s">
        <v>161</v>
      </c>
      <c r="F39" s="18" t="s">
        <v>150</v>
      </c>
      <c r="G39" s="19">
        <f t="shared" si="4"/>
        <v>1089700</v>
      </c>
      <c r="H39" s="74">
        <v>1089700</v>
      </c>
      <c r="I39" s="32"/>
      <c r="J39" s="32"/>
    </row>
    <row r="40" spans="1:11" ht="66.75" customHeight="1" x14ac:dyDescent="0.2">
      <c r="A40" s="71" t="s">
        <v>93</v>
      </c>
      <c r="B40" s="71" t="s">
        <v>94</v>
      </c>
      <c r="C40" s="72" t="s">
        <v>88</v>
      </c>
      <c r="D40" s="73" t="s">
        <v>95</v>
      </c>
      <c r="E40" s="18" t="s">
        <v>161</v>
      </c>
      <c r="F40" s="18" t="s">
        <v>150</v>
      </c>
      <c r="G40" s="19">
        <f t="shared" si="4"/>
        <v>135200</v>
      </c>
      <c r="H40" s="74">
        <v>135200</v>
      </c>
      <c r="I40" s="32"/>
      <c r="J40" s="32"/>
    </row>
    <row r="41" spans="1:11" ht="72" customHeight="1" x14ac:dyDescent="0.2">
      <c r="A41" s="253" t="s">
        <v>252</v>
      </c>
      <c r="B41" s="253" t="s">
        <v>253</v>
      </c>
      <c r="C41" s="72">
        <v>990</v>
      </c>
      <c r="D41" s="254" t="s">
        <v>254</v>
      </c>
      <c r="E41" s="18" t="s">
        <v>161</v>
      </c>
      <c r="F41" s="18" t="s">
        <v>150</v>
      </c>
      <c r="G41" s="19">
        <f>H41+I41</f>
        <v>73156</v>
      </c>
      <c r="H41" s="266">
        <v>73156</v>
      </c>
      <c r="I41" s="32"/>
      <c r="J41" s="32"/>
    </row>
    <row r="42" spans="1:11" ht="66.75" customHeight="1" x14ac:dyDescent="0.2">
      <c r="A42" s="272" t="s">
        <v>259</v>
      </c>
      <c r="B42" s="95">
        <v>1251</v>
      </c>
      <c r="C42" s="126" t="s">
        <v>88</v>
      </c>
      <c r="D42" s="269" t="s">
        <v>258</v>
      </c>
      <c r="E42" s="18" t="s">
        <v>161</v>
      </c>
      <c r="F42" s="18" t="s">
        <v>150</v>
      </c>
      <c r="G42" s="125">
        <f>H42+I42</f>
        <v>952000</v>
      </c>
      <c r="H42" s="259"/>
      <c r="I42" s="259">
        <v>952000</v>
      </c>
      <c r="J42" s="259">
        <v>952000</v>
      </c>
    </row>
    <row r="43" spans="1:11" ht="54.75" customHeight="1" x14ac:dyDescent="0.2">
      <c r="A43" s="71">
        <v>611252</v>
      </c>
      <c r="B43" s="253">
        <v>1252</v>
      </c>
      <c r="C43" s="72" t="s">
        <v>88</v>
      </c>
      <c r="D43" s="271" t="s">
        <v>260</v>
      </c>
      <c r="E43" s="18" t="s">
        <v>161</v>
      </c>
      <c r="F43" s="18" t="s">
        <v>150</v>
      </c>
      <c r="G43" s="125">
        <v>2198200</v>
      </c>
      <c r="H43" s="259"/>
      <c r="I43" s="74">
        <v>2198200</v>
      </c>
      <c r="J43" s="74">
        <v>2198200</v>
      </c>
    </row>
    <row r="44" spans="1:11" ht="54.75" customHeight="1" x14ac:dyDescent="0.2">
      <c r="A44" s="324" t="s">
        <v>292</v>
      </c>
      <c r="B44" s="95">
        <v>1271</v>
      </c>
      <c r="C44" s="126" t="s">
        <v>88</v>
      </c>
      <c r="D44" s="325" t="s">
        <v>293</v>
      </c>
      <c r="E44" s="18" t="s">
        <v>161</v>
      </c>
      <c r="F44" s="18" t="s">
        <v>150</v>
      </c>
      <c r="G44" s="258">
        <f>H44</f>
        <v>10007</v>
      </c>
      <c r="H44" s="259">
        <v>10007</v>
      </c>
      <c r="I44" s="278"/>
      <c r="J44" s="74"/>
    </row>
    <row r="45" spans="1:11" ht="54.75" customHeight="1" x14ac:dyDescent="0.2">
      <c r="A45" s="324" t="s">
        <v>295</v>
      </c>
      <c r="B45" s="95">
        <v>1272</v>
      </c>
      <c r="C45" s="126" t="s">
        <v>88</v>
      </c>
      <c r="D45" s="325" t="s">
        <v>294</v>
      </c>
      <c r="E45" s="18" t="s">
        <v>161</v>
      </c>
      <c r="F45" s="18" t="s">
        <v>150</v>
      </c>
      <c r="G45" s="258">
        <v>88770</v>
      </c>
      <c r="H45" s="259"/>
      <c r="I45" s="259">
        <v>88770</v>
      </c>
      <c r="J45" s="74"/>
    </row>
    <row r="46" spans="1:11" ht="46.5" customHeight="1" x14ac:dyDescent="0.2">
      <c r="A46" s="16" t="s">
        <v>210</v>
      </c>
      <c r="B46" s="71">
        <v>7321</v>
      </c>
      <c r="C46" s="6" t="s">
        <v>127</v>
      </c>
      <c r="D46" s="17" t="s">
        <v>211</v>
      </c>
      <c r="E46" s="18" t="s">
        <v>161</v>
      </c>
      <c r="F46" s="18" t="s">
        <v>150</v>
      </c>
      <c r="G46" s="19">
        <f>H46+I46</f>
        <v>8600</v>
      </c>
      <c r="H46" s="74"/>
      <c r="I46" s="198">
        <v>8600</v>
      </c>
      <c r="J46" s="194">
        <v>8600</v>
      </c>
    </row>
    <row r="47" spans="1:11" ht="38.25" x14ac:dyDescent="0.2">
      <c r="A47" s="21" t="s">
        <v>96</v>
      </c>
      <c r="B47" s="49" t="s">
        <v>97</v>
      </c>
      <c r="C47" s="49" t="s">
        <v>98</v>
      </c>
      <c r="D47" s="18" t="s">
        <v>99</v>
      </c>
      <c r="E47" s="18" t="s">
        <v>164</v>
      </c>
      <c r="F47" s="18" t="s">
        <v>150</v>
      </c>
      <c r="G47" s="19">
        <f t="shared" si="4"/>
        <v>571000</v>
      </c>
      <c r="H47" s="74">
        <v>571000</v>
      </c>
      <c r="I47" s="20"/>
      <c r="J47" s="20"/>
    </row>
    <row r="48" spans="1:11" ht="38.25" x14ac:dyDescent="0.2">
      <c r="A48" s="16" t="s">
        <v>100</v>
      </c>
      <c r="B48" s="49">
        <v>4060</v>
      </c>
      <c r="C48" s="5" t="s">
        <v>102</v>
      </c>
      <c r="D48" s="17" t="s">
        <v>165</v>
      </c>
      <c r="E48" s="18" t="s">
        <v>164</v>
      </c>
      <c r="F48" s="18" t="s">
        <v>150</v>
      </c>
      <c r="G48" s="19">
        <f t="shared" si="4"/>
        <v>1825600</v>
      </c>
      <c r="H48" s="74">
        <v>1825600</v>
      </c>
      <c r="I48" s="24"/>
      <c r="J48" s="20"/>
    </row>
    <row r="49" spans="1:11" ht="33.75" customHeight="1" x14ac:dyDescent="0.2">
      <c r="A49" s="75" t="s">
        <v>104</v>
      </c>
      <c r="B49" s="76"/>
      <c r="C49" s="77"/>
      <c r="D49" s="78" t="s">
        <v>213</v>
      </c>
      <c r="E49" s="79"/>
      <c r="F49" s="79"/>
      <c r="G49" s="34">
        <f>G50</f>
        <v>18352219.539999999</v>
      </c>
      <c r="H49" s="80">
        <f t="shared" ref="H49:J49" si="5">H50</f>
        <v>13682419.539999999</v>
      </c>
      <c r="I49" s="80">
        <f t="shared" si="5"/>
        <v>4669800</v>
      </c>
      <c r="J49" s="80">
        <f t="shared" si="5"/>
        <v>4654800</v>
      </c>
    </row>
    <row r="50" spans="1:11" ht="41.25" customHeight="1" x14ac:dyDescent="0.2">
      <c r="A50" s="75" t="s">
        <v>214</v>
      </c>
      <c r="B50" s="76"/>
      <c r="C50" s="77"/>
      <c r="D50" s="78" t="s">
        <v>105</v>
      </c>
      <c r="E50" s="79"/>
      <c r="F50" s="79"/>
      <c r="G50" s="34">
        <f>H50+I50</f>
        <v>18352219.539999999</v>
      </c>
      <c r="H50" s="81">
        <f>H51+H52+H53+H54+H55+H56+H57+H58+H59+H60</f>
        <v>13682419.539999999</v>
      </c>
      <c r="I50" s="81">
        <f>I51+I52+I53+I54+I55+I56+I57+I58+I59+I60</f>
        <v>4669800</v>
      </c>
      <c r="J50" s="82">
        <f>J51+J52+J53+J54+J55+J56+J57+J58+J59+J60</f>
        <v>4654800</v>
      </c>
    </row>
    <row r="51" spans="1:11" ht="38.25" x14ac:dyDescent="0.2">
      <c r="A51" s="83" t="s">
        <v>106</v>
      </c>
      <c r="B51" s="83" t="s">
        <v>68</v>
      </c>
      <c r="C51" s="84" t="s">
        <v>33</v>
      </c>
      <c r="D51" s="85" t="s">
        <v>69</v>
      </c>
      <c r="E51" s="35" t="s">
        <v>149</v>
      </c>
      <c r="F51" s="35" t="s">
        <v>150</v>
      </c>
      <c r="G51" s="36">
        <f>H51+I51</f>
        <v>3065725</v>
      </c>
      <c r="H51" s="98">
        <v>2155725</v>
      </c>
      <c r="I51" s="37">
        <v>910000</v>
      </c>
      <c r="J51" s="38">
        <v>910000</v>
      </c>
    </row>
    <row r="52" spans="1:11" ht="50.25" customHeight="1" x14ac:dyDescent="0.2">
      <c r="A52" s="83" t="s">
        <v>107</v>
      </c>
      <c r="B52" s="39">
        <v>2020</v>
      </c>
      <c r="C52" s="84" t="s">
        <v>39</v>
      </c>
      <c r="D52" s="85" t="s">
        <v>40</v>
      </c>
      <c r="E52" s="35" t="s">
        <v>151</v>
      </c>
      <c r="F52" s="40" t="s">
        <v>152</v>
      </c>
      <c r="G52" s="36">
        <f t="shared" ref="G52:G60" si="6">H52+I52</f>
        <v>9364747.5399999991</v>
      </c>
      <c r="H52" s="98">
        <v>6394947.54</v>
      </c>
      <c r="I52" s="98">
        <v>2969800</v>
      </c>
      <c r="J52" s="98">
        <v>2969800</v>
      </c>
      <c r="K52" s="25"/>
    </row>
    <row r="53" spans="1:11" ht="63.75" x14ac:dyDescent="0.2">
      <c r="A53" s="83" t="s">
        <v>108</v>
      </c>
      <c r="B53" s="83" t="s">
        <v>109</v>
      </c>
      <c r="C53" s="84" t="s">
        <v>41</v>
      </c>
      <c r="D53" s="85" t="s">
        <v>42</v>
      </c>
      <c r="E53" s="40" t="s">
        <v>153</v>
      </c>
      <c r="F53" s="40" t="s">
        <v>154</v>
      </c>
      <c r="G53" s="36">
        <f t="shared" si="6"/>
        <v>2328000</v>
      </c>
      <c r="H53" s="88">
        <v>1553000</v>
      </c>
      <c r="I53" s="38">
        <v>775000</v>
      </c>
      <c r="J53" s="38">
        <v>775000</v>
      </c>
    </row>
    <row r="54" spans="1:11" ht="38.25" x14ac:dyDescent="0.2">
      <c r="A54" s="83" t="s">
        <v>110</v>
      </c>
      <c r="B54" s="39">
        <v>3031</v>
      </c>
      <c r="C54" s="84" t="s">
        <v>112</v>
      </c>
      <c r="D54" s="85" t="s">
        <v>113</v>
      </c>
      <c r="E54" s="40" t="s">
        <v>166</v>
      </c>
      <c r="F54" s="40" t="s">
        <v>157</v>
      </c>
      <c r="G54" s="36">
        <f t="shared" si="6"/>
        <v>0</v>
      </c>
      <c r="H54" s="89">
        <v>0</v>
      </c>
      <c r="I54" s="38"/>
      <c r="J54" s="38"/>
    </row>
    <row r="55" spans="1:11" ht="48.75" customHeight="1" x14ac:dyDescent="0.2">
      <c r="A55" s="83" t="s">
        <v>114</v>
      </c>
      <c r="B55" s="39">
        <v>3032</v>
      </c>
      <c r="C55" s="84" t="s">
        <v>44</v>
      </c>
      <c r="D55" s="85" t="s">
        <v>45</v>
      </c>
      <c r="E55" s="40" t="s">
        <v>166</v>
      </c>
      <c r="F55" s="40" t="s">
        <v>157</v>
      </c>
      <c r="G55" s="36">
        <f t="shared" si="6"/>
        <v>3600</v>
      </c>
      <c r="H55" s="89">
        <v>3600</v>
      </c>
      <c r="I55" s="38"/>
      <c r="J55" s="38"/>
    </row>
    <row r="56" spans="1:11" ht="57.75" customHeight="1" x14ac:dyDescent="0.2">
      <c r="A56" s="83" t="s">
        <v>116</v>
      </c>
      <c r="B56" s="83">
        <v>3104</v>
      </c>
      <c r="C56" s="84" t="s">
        <v>118</v>
      </c>
      <c r="D56" s="85" t="s">
        <v>43</v>
      </c>
      <c r="E56" s="35" t="s">
        <v>149</v>
      </c>
      <c r="F56" s="40" t="s">
        <v>150</v>
      </c>
      <c r="G56" s="36">
        <f t="shared" si="6"/>
        <v>2190175</v>
      </c>
      <c r="H56" s="98">
        <v>2175175</v>
      </c>
      <c r="I56" s="87">
        <v>15000</v>
      </c>
      <c r="J56" s="38"/>
    </row>
    <row r="57" spans="1:11" ht="89.45" customHeight="1" x14ac:dyDescent="0.2">
      <c r="A57" s="83" t="s">
        <v>119</v>
      </c>
      <c r="B57" s="83">
        <v>3160</v>
      </c>
      <c r="C57" s="84" t="s">
        <v>71</v>
      </c>
      <c r="D57" s="85" t="s">
        <v>49</v>
      </c>
      <c r="E57" s="41" t="s">
        <v>156</v>
      </c>
      <c r="F57" s="40" t="s">
        <v>157</v>
      </c>
      <c r="G57" s="36">
        <f t="shared" si="6"/>
        <v>139972</v>
      </c>
      <c r="H57" s="98">
        <v>139972</v>
      </c>
      <c r="I57" s="38">
        <v>0</v>
      </c>
      <c r="J57" s="38"/>
    </row>
    <row r="58" spans="1:11" ht="67.7" customHeight="1" x14ac:dyDescent="0.2">
      <c r="A58" s="90" t="s">
        <v>206</v>
      </c>
      <c r="B58" s="42">
        <v>3230</v>
      </c>
      <c r="C58" s="91">
        <v>1070</v>
      </c>
      <c r="D58" s="92" t="s">
        <v>203</v>
      </c>
      <c r="E58" s="52" t="s">
        <v>167</v>
      </c>
      <c r="F58" s="40" t="s">
        <v>168</v>
      </c>
      <c r="G58" s="36">
        <f t="shared" si="6"/>
        <v>90000</v>
      </c>
      <c r="H58" s="93">
        <v>90000</v>
      </c>
      <c r="I58" s="38"/>
      <c r="J58" s="38"/>
      <c r="K58" s="25"/>
    </row>
    <row r="59" spans="1:11" ht="53.45" customHeight="1" x14ac:dyDescent="0.2">
      <c r="A59" s="90" t="s">
        <v>121</v>
      </c>
      <c r="B59" s="42">
        <v>3210</v>
      </c>
      <c r="C59" s="91">
        <v>1050</v>
      </c>
      <c r="D59" s="92" t="s">
        <v>197</v>
      </c>
      <c r="E59" s="51" t="s">
        <v>149</v>
      </c>
      <c r="F59" s="40" t="s">
        <v>150</v>
      </c>
      <c r="G59" s="36">
        <f t="shared" si="6"/>
        <v>8300</v>
      </c>
      <c r="H59" s="93">
        <v>8300</v>
      </c>
      <c r="I59" s="38"/>
      <c r="J59" s="38"/>
      <c r="K59" s="25"/>
    </row>
    <row r="60" spans="1:11" ht="133.15" customHeight="1" x14ac:dyDescent="0.2">
      <c r="A60" s="83" t="s">
        <v>122</v>
      </c>
      <c r="B60" s="83">
        <v>3242</v>
      </c>
      <c r="C60" s="84" t="s">
        <v>50</v>
      </c>
      <c r="D60" s="85" t="s">
        <v>51</v>
      </c>
      <c r="E60" s="40" t="s">
        <v>169</v>
      </c>
      <c r="F60" s="40" t="s">
        <v>150</v>
      </c>
      <c r="G60" s="36">
        <f t="shared" si="6"/>
        <v>1161700</v>
      </c>
      <c r="H60" s="89">
        <v>1161700</v>
      </c>
      <c r="I60" s="38"/>
      <c r="J60" s="38"/>
      <c r="K60" s="3"/>
    </row>
    <row r="61" spans="1:11" ht="31.7" customHeight="1" x14ac:dyDescent="0.2">
      <c r="A61" s="364" t="s">
        <v>289</v>
      </c>
      <c r="B61" s="83"/>
      <c r="C61" s="84"/>
      <c r="D61" s="320" t="s">
        <v>288</v>
      </c>
      <c r="E61" s="35"/>
      <c r="F61" s="40"/>
      <c r="G61" s="36">
        <f>G62</f>
        <v>366700</v>
      </c>
      <c r="H61" s="89">
        <f>H62</f>
        <v>366700</v>
      </c>
      <c r="I61" s="38"/>
      <c r="J61" s="38"/>
      <c r="K61" s="3"/>
    </row>
    <row r="62" spans="1:11" ht="39.4" customHeight="1" x14ac:dyDescent="0.2">
      <c r="A62" s="95" t="s">
        <v>290</v>
      </c>
      <c r="B62" s="83"/>
      <c r="C62" s="84"/>
      <c r="D62" s="97" t="s">
        <v>288</v>
      </c>
      <c r="E62" s="35"/>
      <c r="F62" s="40"/>
      <c r="G62" s="36">
        <f>G63+G64</f>
        <v>366700</v>
      </c>
      <c r="H62" s="89">
        <f>H63+H64</f>
        <v>366700</v>
      </c>
      <c r="I62" s="38"/>
      <c r="J62" s="38"/>
      <c r="K62" s="3"/>
    </row>
    <row r="63" spans="1:11" ht="37.35" customHeight="1" x14ac:dyDescent="0.2">
      <c r="A63" s="95" t="s">
        <v>287</v>
      </c>
      <c r="B63" s="319" t="s">
        <v>68</v>
      </c>
      <c r="C63" s="126" t="s">
        <v>33</v>
      </c>
      <c r="D63" s="97" t="s">
        <v>288</v>
      </c>
      <c r="E63" s="35" t="s">
        <v>149</v>
      </c>
      <c r="F63" s="40" t="s">
        <v>152</v>
      </c>
      <c r="G63" s="260">
        <f>H63</f>
        <v>340700</v>
      </c>
      <c r="H63" s="261">
        <v>340700</v>
      </c>
      <c r="I63" s="38"/>
      <c r="J63" s="38"/>
      <c r="K63" s="3"/>
    </row>
    <row r="64" spans="1:11" ht="38.1" customHeight="1" x14ac:dyDescent="0.2">
      <c r="A64" s="95" t="s">
        <v>291</v>
      </c>
      <c r="B64" s="95">
        <v>3112</v>
      </c>
      <c r="C64" s="126" t="s">
        <v>47</v>
      </c>
      <c r="D64" s="97" t="s">
        <v>48</v>
      </c>
      <c r="E64" s="40" t="s">
        <v>222</v>
      </c>
      <c r="F64" s="18" t="s">
        <v>224</v>
      </c>
      <c r="G64" s="260">
        <v>26000</v>
      </c>
      <c r="H64" s="261">
        <v>26000</v>
      </c>
      <c r="I64" s="38"/>
      <c r="J64" s="38"/>
      <c r="K64" s="3"/>
    </row>
    <row r="65" spans="1:11" ht="42" customHeight="1" x14ac:dyDescent="0.2">
      <c r="A65" s="75">
        <v>1500000</v>
      </c>
      <c r="B65" s="76"/>
      <c r="C65" s="94"/>
      <c r="D65" s="78" t="s">
        <v>124</v>
      </c>
      <c r="E65" s="79"/>
      <c r="F65" s="79"/>
      <c r="G65" s="34">
        <f>G66</f>
        <v>28143802.150000002</v>
      </c>
      <c r="H65" s="81">
        <f>H66</f>
        <v>26788713.460000001</v>
      </c>
      <c r="I65" s="81">
        <f t="shared" ref="I65:J65" si="7">I66</f>
        <v>1355088.69</v>
      </c>
      <c r="J65" s="81">
        <f t="shared" si="7"/>
        <v>1164658</v>
      </c>
    </row>
    <row r="66" spans="1:11" ht="43.5" customHeight="1" x14ac:dyDescent="0.2">
      <c r="A66" s="75">
        <v>1510000</v>
      </c>
      <c r="B66" s="76"/>
      <c r="C66" s="94"/>
      <c r="D66" s="78" t="s">
        <v>124</v>
      </c>
      <c r="E66" s="79"/>
      <c r="F66" s="79"/>
      <c r="G66" s="34">
        <f>H66+I66</f>
        <v>28143802.150000002</v>
      </c>
      <c r="H66" s="81">
        <f>H67+H68+H69+H70+H71+H72+H74+H75+H73</f>
        <v>26788713.460000001</v>
      </c>
      <c r="I66" s="81">
        <f t="shared" ref="I66:J66" si="8">I67+I68+I69+I70+I71+I72+I74+I75</f>
        <v>1355088.69</v>
      </c>
      <c r="J66" s="81">
        <f t="shared" si="8"/>
        <v>1164658</v>
      </c>
    </row>
    <row r="67" spans="1:11" ht="38.25" x14ac:dyDescent="0.2">
      <c r="A67" s="83">
        <v>1510160</v>
      </c>
      <c r="B67" s="83" t="s">
        <v>68</v>
      </c>
      <c r="C67" s="84" t="s">
        <v>33</v>
      </c>
      <c r="D67" s="85" t="s">
        <v>69</v>
      </c>
      <c r="E67" s="35" t="s">
        <v>149</v>
      </c>
      <c r="F67" s="35" t="s">
        <v>150</v>
      </c>
      <c r="G67" s="36">
        <f>H67+I67</f>
        <v>3352061</v>
      </c>
      <c r="H67" s="86">
        <v>3329061</v>
      </c>
      <c r="I67" s="37">
        <v>23000</v>
      </c>
      <c r="J67" s="38">
        <v>23000</v>
      </c>
    </row>
    <row r="68" spans="1:11" ht="38.25" x14ac:dyDescent="0.2">
      <c r="A68" s="83">
        <v>1510180</v>
      </c>
      <c r="B68" s="83" t="s">
        <v>35</v>
      </c>
      <c r="C68" s="84" t="s">
        <v>36</v>
      </c>
      <c r="D68" s="85" t="s">
        <v>37</v>
      </c>
      <c r="E68" s="35" t="s">
        <v>149</v>
      </c>
      <c r="F68" s="35" t="s">
        <v>150</v>
      </c>
      <c r="G68" s="36">
        <f t="shared" ref="G68:G75" si="9">H68+I68</f>
        <v>2417470</v>
      </c>
      <c r="H68" s="164">
        <v>2417470</v>
      </c>
      <c r="I68" s="37"/>
      <c r="J68" s="38"/>
    </row>
    <row r="69" spans="1:11" ht="38.25" x14ac:dyDescent="0.2">
      <c r="A69" s="83">
        <v>1516030</v>
      </c>
      <c r="B69" s="83" t="s">
        <v>125</v>
      </c>
      <c r="C69" s="84" t="s">
        <v>52</v>
      </c>
      <c r="D69" s="85" t="s">
        <v>53</v>
      </c>
      <c r="E69" s="35" t="s">
        <v>149</v>
      </c>
      <c r="F69" s="35" t="s">
        <v>150</v>
      </c>
      <c r="G69" s="36">
        <f t="shared" si="9"/>
        <v>2215300</v>
      </c>
      <c r="H69" s="164">
        <v>1770442</v>
      </c>
      <c r="I69" s="86">
        <v>444858</v>
      </c>
      <c r="J69" s="38">
        <v>369858</v>
      </c>
    </row>
    <row r="70" spans="1:11" ht="105.75" customHeight="1" x14ac:dyDescent="0.2">
      <c r="A70" s="83">
        <v>1516071</v>
      </c>
      <c r="B70" s="83">
        <v>6071</v>
      </c>
      <c r="C70" s="84" t="s">
        <v>200</v>
      </c>
      <c r="D70" s="85" t="s">
        <v>199</v>
      </c>
      <c r="E70" s="35" t="s">
        <v>149</v>
      </c>
      <c r="F70" s="35" t="s">
        <v>150</v>
      </c>
      <c r="G70" s="36">
        <f t="shared" si="9"/>
        <v>37966</v>
      </c>
      <c r="H70" s="86">
        <v>37966</v>
      </c>
      <c r="I70" s="86"/>
      <c r="J70" s="38"/>
    </row>
    <row r="71" spans="1:11" ht="38.25" x14ac:dyDescent="0.2">
      <c r="A71" s="95">
        <v>1517350</v>
      </c>
      <c r="B71" s="95" t="s">
        <v>126</v>
      </c>
      <c r="C71" s="96" t="s">
        <v>127</v>
      </c>
      <c r="D71" s="97" t="s">
        <v>128</v>
      </c>
      <c r="E71" s="35" t="s">
        <v>149</v>
      </c>
      <c r="F71" s="35" t="s">
        <v>150</v>
      </c>
      <c r="G71" s="36">
        <f t="shared" si="9"/>
        <v>450000</v>
      </c>
      <c r="H71" s="98"/>
      <c r="I71" s="98">
        <v>450000</v>
      </c>
      <c r="J71" s="98">
        <v>450000</v>
      </c>
    </row>
    <row r="72" spans="1:11" ht="38.25" x14ac:dyDescent="0.2">
      <c r="A72" s="83">
        <v>1517461</v>
      </c>
      <c r="B72" s="39">
        <v>7461</v>
      </c>
      <c r="C72" s="84" t="s">
        <v>130</v>
      </c>
      <c r="D72" s="85" t="s">
        <v>131</v>
      </c>
      <c r="E72" s="35" t="s">
        <v>149</v>
      </c>
      <c r="F72" s="35" t="s">
        <v>150</v>
      </c>
      <c r="G72" s="36">
        <f t="shared" si="9"/>
        <v>11440414.460000001</v>
      </c>
      <c r="H72" s="164">
        <v>11440414.460000001</v>
      </c>
      <c r="I72" s="37">
        <v>0</v>
      </c>
      <c r="J72" s="38">
        <v>0</v>
      </c>
    </row>
    <row r="73" spans="1:11" ht="39.75" customHeight="1" x14ac:dyDescent="0.2">
      <c r="A73" s="169">
        <v>1517130</v>
      </c>
      <c r="B73" s="5">
        <v>7130</v>
      </c>
      <c r="C73" s="96" t="s">
        <v>270</v>
      </c>
      <c r="D73" s="97" t="s">
        <v>271</v>
      </c>
      <c r="E73" s="35" t="s">
        <v>149</v>
      </c>
      <c r="F73" s="35" t="s">
        <v>150</v>
      </c>
      <c r="G73" s="282">
        <f>H73</f>
        <v>306100</v>
      </c>
      <c r="H73" s="355">
        <v>306100</v>
      </c>
      <c r="I73" s="37"/>
      <c r="J73" s="38"/>
    </row>
    <row r="74" spans="1:11" ht="38.25" x14ac:dyDescent="0.2">
      <c r="A74" s="83">
        <v>1517693</v>
      </c>
      <c r="B74" s="39">
        <v>7693</v>
      </c>
      <c r="C74" s="84" t="s">
        <v>55</v>
      </c>
      <c r="D74" s="85" t="s">
        <v>198</v>
      </c>
      <c r="E74" s="35" t="s">
        <v>149</v>
      </c>
      <c r="F74" s="35" t="s">
        <v>207</v>
      </c>
      <c r="G74" s="36">
        <f t="shared" si="9"/>
        <v>7809060</v>
      </c>
      <c r="H74" s="356">
        <v>7487260</v>
      </c>
      <c r="I74" s="37">
        <v>321800</v>
      </c>
      <c r="J74" s="38">
        <v>321800</v>
      </c>
      <c r="K74" s="25"/>
    </row>
    <row r="75" spans="1:11" ht="38.25" x14ac:dyDescent="0.2">
      <c r="A75" s="83">
        <v>1518340</v>
      </c>
      <c r="B75" s="39">
        <v>8340</v>
      </c>
      <c r="C75" s="84" t="s">
        <v>133</v>
      </c>
      <c r="D75" s="85" t="s">
        <v>134</v>
      </c>
      <c r="E75" s="40" t="s">
        <v>170</v>
      </c>
      <c r="F75" s="40" t="s">
        <v>152</v>
      </c>
      <c r="G75" s="36">
        <f t="shared" si="9"/>
        <v>115430.69</v>
      </c>
      <c r="H75" s="86"/>
      <c r="I75" s="37">
        <v>115430.69</v>
      </c>
      <c r="J75" s="38"/>
      <c r="K75" s="25"/>
    </row>
    <row r="76" spans="1:11" x14ac:dyDescent="0.2">
      <c r="A76" s="66">
        <v>3700000</v>
      </c>
      <c r="B76" s="58" t="s">
        <v>147</v>
      </c>
      <c r="C76" s="67" t="s">
        <v>147</v>
      </c>
      <c r="D76" s="58" t="s">
        <v>136</v>
      </c>
      <c r="E76" s="58" t="s">
        <v>147</v>
      </c>
      <c r="F76" s="58" t="s">
        <v>147</v>
      </c>
      <c r="G76" s="15">
        <f>G77</f>
        <v>3855120</v>
      </c>
      <c r="H76" s="59">
        <f t="shared" ref="H76:I76" si="10">H77</f>
        <v>3145120</v>
      </c>
      <c r="I76" s="59">
        <f t="shared" si="10"/>
        <v>710000</v>
      </c>
      <c r="J76" s="59">
        <v>710000</v>
      </c>
    </row>
    <row r="77" spans="1:11" x14ac:dyDescent="0.2">
      <c r="A77" s="66">
        <v>3710000</v>
      </c>
      <c r="B77" s="58" t="s">
        <v>147</v>
      </c>
      <c r="C77" s="67" t="s">
        <v>147</v>
      </c>
      <c r="D77" s="61" t="s">
        <v>138</v>
      </c>
      <c r="E77" s="58" t="s">
        <v>147</v>
      </c>
      <c r="F77" s="58" t="s">
        <v>147</v>
      </c>
      <c r="G77" s="15">
        <f>G78+G79</f>
        <v>3855120</v>
      </c>
      <c r="H77" s="199">
        <f t="shared" ref="H77:I77" si="11">H78+H79</f>
        <v>3145120</v>
      </c>
      <c r="I77" s="199">
        <f t="shared" si="11"/>
        <v>710000</v>
      </c>
      <c r="J77" s="69">
        <v>710000</v>
      </c>
    </row>
    <row r="78" spans="1:11" s="29" customFormat="1" ht="38.25" x14ac:dyDescent="0.2">
      <c r="A78" s="16">
        <v>37110160</v>
      </c>
      <c r="B78" s="5" t="s">
        <v>68</v>
      </c>
      <c r="C78" s="5" t="s">
        <v>33</v>
      </c>
      <c r="D78" s="18" t="s">
        <v>69</v>
      </c>
      <c r="E78" s="18" t="s">
        <v>149</v>
      </c>
      <c r="F78" s="18" t="s">
        <v>150</v>
      </c>
      <c r="G78" s="19">
        <f>H78+I78</f>
        <v>1236120</v>
      </c>
      <c r="H78" s="20">
        <v>1236120</v>
      </c>
      <c r="I78" s="20"/>
      <c r="J78" s="20"/>
    </row>
    <row r="79" spans="1:11" ht="38.25" x14ac:dyDescent="0.2">
      <c r="A79" s="21">
        <v>3719770</v>
      </c>
      <c r="B79" s="23">
        <v>9770</v>
      </c>
      <c r="C79" s="28" t="s">
        <v>35</v>
      </c>
      <c r="D79" s="99" t="s">
        <v>8</v>
      </c>
      <c r="E79" s="18" t="s">
        <v>149</v>
      </c>
      <c r="F79" s="18" t="s">
        <v>150</v>
      </c>
      <c r="G79" s="19">
        <f>H79+I79</f>
        <v>2619000</v>
      </c>
      <c r="H79" s="100">
        <v>1909000</v>
      </c>
      <c r="I79" s="24">
        <v>710000</v>
      </c>
      <c r="J79" s="24">
        <v>710000</v>
      </c>
      <c r="K79" s="25"/>
    </row>
    <row r="80" spans="1:11" x14ac:dyDescent="0.2">
      <c r="A80" s="43" t="s">
        <v>5</v>
      </c>
      <c r="B80" s="43" t="s">
        <v>5</v>
      </c>
      <c r="C80" s="43" t="s">
        <v>5</v>
      </c>
      <c r="D80" s="44" t="s">
        <v>144</v>
      </c>
      <c r="E80" s="44" t="s">
        <v>5</v>
      </c>
      <c r="F80" s="44" t="s">
        <v>5</v>
      </c>
      <c r="G80" s="45">
        <f>G14+G32+G77+G50+G66+G61</f>
        <v>151983359.29000002</v>
      </c>
      <c r="H80" s="45">
        <f>H14+H32+H77+H66+H50+H61</f>
        <v>123055894.59999999</v>
      </c>
      <c r="I80" s="45">
        <f>I14+I32+I77+I66+I49</f>
        <v>28927464.690000001</v>
      </c>
      <c r="J80" s="45">
        <f>J14+J31+J49+J61+J65+J76</f>
        <v>27256464</v>
      </c>
      <c r="K80" s="3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7"/>
      <c r="C82" s="1"/>
      <c r="D82" s="1"/>
      <c r="E82" s="1"/>
      <c r="F82" s="1"/>
      <c r="G82" s="1"/>
      <c r="H82" s="46"/>
      <c r="I82" s="7"/>
      <c r="J82" s="1"/>
    </row>
    <row r="83" spans="1:10" x14ac:dyDescent="0.2">
      <c r="A83" s="1"/>
      <c r="B83" s="7" t="s">
        <v>6</v>
      </c>
      <c r="C83" s="1"/>
      <c r="D83" s="1"/>
      <c r="E83" s="1"/>
      <c r="F83" s="7" t="s">
        <v>187</v>
      </c>
      <c r="G83" s="1"/>
      <c r="H83" s="1"/>
      <c r="I83" s="1"/>
      <c r="J83" s="1"/>
    </row>
    <row r="84" spans="1:10" x14ac:dyDescent="0.2">
      <c r="A84" s="471"/>
      <c r="B84" s="471"/>
      <c r="C84" s="471"/>
      <c r="D84" s="471"/>
      <c r="E84" s="471"/>
      <c r="F84" s="471"/>
      <c r="G84" s="471"/>
      <c r="H84" s="471"/>
      <c r="I84" s="471"/>
      <c r="J84" s="471"/>
    </row>
  </sheetData>
  <mergeCells count="20">
    <mergeCell ref="H11:H12"/>
    <mergeCell ref="I11:J11"/>
    <mergeCell ref="A84:J8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G2:J2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Дод.4</vt:lpstr>
      <vt:lpstr>Дод.5</vt:lpstr>
      <vt:lpstr>Дод.1!Область_печати</vt:lpstr>
      <vt:lpstr>Дод.3!Область_печати</vt:lpstr>
      <vt:lpstr>Дод.4!Область_печати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2023-12-22T10:26:07Z</cp:lastPrinted>
  <dcterms:created xsi:type="dcterms:W3CDTF">2020-12-23T06:51:23Z</dcterms:created>
  <dcterms:modified xsi:type="dcterms:W3CDTF">2023-12-22T12:15:03Z</dcterms:modified>
</cp:coreProperties>
</file>