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65" yWindow="135" windowWidth="20985" windowHeight="8040" activeTab="3"/>
  </bookViews>
  <sheets>
    <sheet name="Дод.1" sheetId="16" r:id="rId1"/>
    <sheet name="Дод.2" sheetId="21" r:id="rId2"/>
    <sheet name="Дод.3" sheetId="20" r:id="rId3"/>
    <sheet name="Дод.5" sheetId="17" r:id="rId4"/>
    <sheet name="Дод.7" sheetId="19" r:id="rId5"/>
  </sheets>
  <externalReferences>
    <externalReference r:id="rId6"/>
  </externalReferences>
  <definedNames>
    <definedName name="_xlnm.Print_Area" localSheetId="0">Дод.1!$A$1:$F$94</definedName>
    <definedName name="_xlnm.Print_Area" localSheetId="3">Дод.5!$A$1:$D$54</definedName>
    <definedName name="_xlnm.Print_Area" localSheetId="4">Дод.7!$A$1:$J$81</definedName>
  </definedNames>
  <calcPr calcId="145621"/>
</workbook>
</file>

<file path=xl/calcChain.xml><?xml version="1.0" encoding="utf-8"?>
<calcChain xmlns="http://schemas.openxmlformats.org/spreadsheetml/2006/main">
  <c r="C23" i="21" l="1"/>
  <c r="C21" i="21"/>
  <c r="C20" i="21"/>
  <c r="O23" i="20" l="1"/>
  <c r="G27" i="19" l="1"/>
  <c r="D83" i="16" l="1"/>
  <c r="C83" i="16" s="1"/>
  <c r="C84" i="16"/>
  <c r="E36" i="20"/>
  <c r="J36" i="20"/>
  <c r="E18" i="20"/>
  <c r="P40" i="20"/>
  <c r="F23" i="20"/>
  <c r="C80" i="16"/>
  <c r="D80" i="16"/>
  <c r="K23" i="20" l="1"/>
  <c r="J29" i="19"/>
  <c r="J12" i="19" l="1"/>
  <c r="D44" i="19"/>
  <c r="A44" i="19"/>
  <c r="D43" i="19"/>
  <c r="A43" i="19"/>
  <c r="E55" i="20"/>
  <c r="O59" i="20" l="1"/>
  <c r="O58" i="20" s="1"/>
  <c r="P36" i="20"/>
  <c r="P37" i="20"/>
  <c r="J59" i="20"/>
  <c r="J58" i="20" s="1"/>
  <c r="E85" i="16"/>
  <c r="E77" i="16" s="1"/>
  <c r="E76" i="16" s="1"/>
  <c r="E91" i="16" s="1"/>
  <c r="D85" i="16"/>
  <c r="C85" i="16" l="1"/>
  <c r="D77" i="16"/>
  <c r="F55" i="20"/>
  <c r="D39" i="20"/>
  <c r="A39" i="20"/>
  <c r="D38" i="20"/>
  <c r="A38" i="20"/>
  <c r="I12" i="19" l="1"/>
  <c r="J65" i="19" l="1"/>
  <c r="J48" i="19"/>
  <c r="J47" i="19" s="1"/>
  <c r="I65" i="19"/>
  <c r="G72" i="19"/>
  <c r="G26" i="19"/>
  <c r="G25" i="19"/>
  <c r="G24" i="19"/>
  <c r="D20" i="17" l="1"/>
  <c r="E63" i="20"/>
  <c r="E50" i="20"/>
  <c r="C16" i="21"/>
  <c r="P63" i="20" l="1"/>
  <c r="C18" i="21"/>
  <c r="J44" i="20"/>
  <c r="D14" i="16"/>
  <c r="F70" i="20" l="1"/>
  <c r="L59" i="20" l="1"/>
  <c r="K59" i="20"/>
  <c r="K58" i="20" s="1"/>
  <c r="O44" i="20"/>
  <c r="O43" i="20" s="1"/>
  <c r="J43" i="20"/>
  <c r="K44" i="20"/>
  <c r="K43" i="20" s="1"/>
  <c r="L23" i="20"/>
  <c r="K16" i="20"/>
  <c r="J16" i="20"/>
  <c r="F59" i="20"/>
  <c r="F16" i="20"/>
  <c r="D36" i="16" l="1"/>
  <c r="O16" i="20" l="1"/>
  <c r="I48" i="19" l="1"/>
  <c r="H29" i="19"/>
  <c r="G33" i="19"/>
  <c r="P53" i="20" l="1"/>
  <c r="E28" i="20"/>
  <c r="P28" i="20" s="1"/>
  <c r="E19" i="20"/>
  <c r="P19" i="20" s="1"/>
  <c r="H23" i="20" l="1"/>
  <c r="E32" i="20"/>
  <c r="D76" i="16" l="1"/>
  <c r="G40" i="19" l="1"/>
  <c r="E47" i="20" l="1"/>
  <c r="G23" i="20"/>
  <c r="E34" i="20"/>
  <c r="P34" i="20" s="1"/>
  <c r="C77" i="16" l="1"/>
  <c r="C76" i="16" s="1"/>
  <c r="C25" i="21" l="1"/>
  <c r="C24" i="21"/>
  <c r="C22" i="21"/>
  <c r="C17" i="21"/>
  <c r="C15" i="21"/>
  <c r="C14" i="21"/>
  <c r="C13" i="21"/>
  <c r="G44" i="20" l="1"/>
  <c r="G59" i="20"/>
  <c r="D13" i="16" l="1"/>
  <c r="D41" i="17" l="1"/>
  <c r="E73" i="20"/>
  <c r="E70" i="20" s="1"/>
  <c r="E74" i="20"/>
  <c r="H48" i="19" l="1"/>
  <c r="G58" i="19"/>
  <c r="G23" i="19"/>
  <c r="F44" i="20" l="1"/>
  <c r="E52" i="20"/>
  <c r="E51" i="20" l="1"/>
  <c r="E48" i="20"/>
  <c r="E45" i="20"/>
  <c r="P51" i="20" l="1"/>
  <c r="D45" i="16"/>
  <c r="C45" i="16" s="1"/>
  <c r="D59" i="16" l="1"/>
  <c r="D58" i="16" s="1"/>
  <c r="C58" i="16" s="1"/>
  <c r="D56" i="16" l="1"/>
  <c r="D55" i="16" s="1"/>
  <c r="D54" i="16" s="1"/>
  <c r="C54" i="16" s="1"/>
  <c r="D35" i="16"/>
  <c r="D12" i="16" s="1"/>
  <c r="C36" i="16"/>
  <c r="C62" i="16"/>
  <c r="C59" i="16" s="1"/>
  <c r="C57" i="16"/>
  <c r="C56" i="16" s="1"/>
  <c r="C55" i="16" s="1"/>
  <c r="C38" i="16"/>
  <c r="C47" i="16"/>
  <c r="C14" i="16"/>
  <c r="C18" i="16"/>
  <c r="D75" i="16" l="1"/>
  <c r="D91" i="16" s="1"/>
  <c r="C12" i="16"/>
  <c r="C75" i="16" s="1"/>
  <c r="C35" i="16"/>
  <c r="C13" i="16"/>
  <c r="C91" i="16" l="1"/>
  <c r="E21" i="20"/>
  <c r="P21" i="20" s="1"/>
  <c r="O22" i="20" l="1"/>
  <c r="L22" i="20"/>
  <c r="L76" i="20" s="1"/>
  <c r="K22" i="20"/>
  <c r="H22" i="20"/>
  <c r="G22" i="20"/>
  <c r="F22" i="20"/>
  <c r="E31" i="20"/>
  <c r="P31" i="20" s="1"/>
  <c r="E33" i="20"/>
  <c r="P33" i="20" s="1"/>
  <c r="P35" i="20"/>
  <c r="E42" i="20"/>
  <c r="P50" i="20"/>
  <c r="P49" i="20"/>
  <c r="P48" i="20"/>
  <c r="P47" i="20"/>
  <c r="P45" i="20"/>
  <c r="H44" i="20"/>
  <c r="H43" i="20" s="1"/>
  <c r="G43" i="20"/>
  <c r="F43" i="20"/>
  <c r="P42" i="20" l="1"/>
  <c r="P62" i="20"/>
  <c r="I59" i="20"/>
  <c r="I58" i="20" s="1"/>
  <c r="I76" i="20" s="1"/>
  <c r="H59" i="20"/>
  <c r="G58" i="20"/>
  <c r="F58" i="20"/>
  <c r="O70" i="20"/>
  <c r="K70" i="20"/>
  <c r="K69" i="20" s="1"/>
  <c r="K76" i="20" s="1"/>
  <c r="F69" i="20"/>
  <c r="O69" i="20" l="1"/>
  <c r="J73" i="20"/>
  <c r="P64" i="20"/>
  <c r="E60" i="20"/>
  <c r="E46" i="20"/>
  <c r="E44" i="20" s="1"/>
  <c r="E41" i="20"/>
  <c r="E30" i="20"/>
  <c r="E29" i="20"/>
  <c r="P29" i="20" s="1"/>
  <c r="J26" i="20"/>
  <c r="J23" i="20" s="1"/>
  <c r="E26" i="20"/>
  <c r="E25" i="20"/>
  <c r="P25" i="20" s="1"/>
  <c r="E24" i="20"/>
  <c r="P24" i="20" s="1"/>
  <c r="O15" i="20"/>
  <c r="O76" i="20" s="1"/>
  <c r="H16" i="20"/>
  <c r="H15" i="20" s="1"/>
  <c r="H76" i="20" s="1"/>
  <c r="G16" i="20"/>
  <c r="G15" i="20" s="1"/>
  <c r="G76" i="20" s="1"/>
  <c r="F15" i="20"/>
  <c r="F76" i="20" s="1"/>
  <c r="E17" i="20"/>
  <c r="P17" i="20" s="1"/>
  <c r="E20" i="20"/>
  <c r="E23" i="20" l="1"/>
  <c r="P60" i="20"/>
  <c r="E59" i="20"/>
  <c r="P66" i="20"/>
  <c r="P20" i="20"/>
  <c r="P30" i="20"/>
  <c r="J22" i="20"/>
  <c r="P26" i="20"/>
  <c r="J70" i="20"/>
  <c r="J69" i="20" s="1"/>
  <c r="P73" i="20"/>
  <c r="P46" i="20"/>
  <c r="E16" i="20"/>
  <c r="E15" i="20" s="1"/>
  <c r="K15" i="20"/>
  <c r="P41" i="20"/>
  <c r="E43" i="20"/>
  <c r="P43" i="20" s="1"/>
  <c r="P44" i="20"/>
  <c r="E69" i="20"/>
  <c r="P69" i="20" l="1"/>
  <c r="P70" i="20"/>
  <c r="P16" i="20"/>
  <c r="E58" i="20"/>
  <c r="P59" i="20"/>
  <c r="E22" i="20"/>
  <c r="P23" i="20"/>
  <c r="G77" i="19"/>
  <c r="H61" i="19"/>
  <c r="G61" i="19" s="1"/>
  <c r="G42" i="19"/>
  <c r="G41" i="19"/>
  <c r="I11" i="19"/>
  <c r="J11" i="19"/>
  <c r="H11" i="19"/>
  <c r="H12" i="19"/>
  <c r="G15" i="19"/>
  <c r="G16" i="19"/>
  <c r="G17" i="19"/>
  <c r="G18" i="19"/>
  <c r="G19" i="19"/>
  <c r="G20" i="19"/>
  <c r="G21" i="19"/>
  <c r="D35" i="17"/>
  <c r="E76" i="20" l="1"/>
  <c r="P58" i="20"/>
  <c r="P22" i="20"/>
  <c r="D45" i="17"/>
  <c r="D47" i="17" s="1"/>
  <c r="H65" i="19" l="1"/>
  <c r="G69" i="19" l="1"/>
  <c r="H60" i="19"/>
  <c r="G60" i="19" s="1"/>
  <c r="G63" i="19"/>
  <c r="G62" i="19"/>
  <c r="G71" i="19"/>
  <c r="G70" i="19"/>
  <c r="G38" i="19"/>
  <c r="I75" i="19" l="1"/>
  <c r="H75" i="19"/>
  <c r="J74" i="19" l="1"/>
  <c r="J64" i="19" l="1"/>
  <c r="I64" i="19"/>
  <c r="G39" i="19"/>
  <c r="H74" i="19" l="1"/>
  <c r="H64" i="19"/>
  <c r="G46" i="19"/>
  <c r="G76" i="19" l="1"/>
  <c r="G75" i="19" s="1"/>
  <c r="I74" i="19"/>
  <c r="G73" i="19"/>
  <c r="G68" i="19"/>
  <c r="G67" i="19"/>
  <c r="G66" i="19"/>
  <c r="G57" i="19"/>
  <c r="G56" i="19"/>
  <c r="G55" i="19"/>
  <c r="G54" i="19"/>
  <c r="G53" i="19"/>
  <c r="G52" i="19"/>
  <c r="G51" i="19"/>
  <c r="G50" i="19"/>
  <c r="G49" i="19"/>
  <c r="I47" i="19"/>
  <c r="H47" i="19"/>
  <c r="G45" i="19"/>
  <c r="G37" i="19"/>
  <c r="G35" i="19"/>
  <c r="G34" i="19"/>
  <c r="G32" i="19"/>
  <c r="G31" i="19"/>
  <c r="G30" i="19"/>
  <c r="I29" i="19"/>
  <c r="I28" i="19" s="1"/>
  <c r="G14" i="19"/>
  <c r="G11" i="19"/>
  <c r="I78" i="19" l="1"/>
  <c r="J28" i="19"/>
  <c r="J78" i="19" s="1"/>
  <c r="G74" i="19"/>
  <c r="G65" i="19"/>
  <c r="G64" i="19" s="1"/>
  <c r="G12" i="19"/>
  <c r="G48" i="19"/>
  <c r="G47" i="19" s="1"/>
  <c r="D22" i="17" l="1"/>
  <c r="D34" i="17" s="1"/>
  <c r="J15" i="20"/>
  <c r="J76" i="20" s="1"/>
  <c r="D33" i="17" l="1"/>
  <c r="P76" i="20"/>
  <c r="P15" i="20"/>
  <c r="H28" i="19" l="1"/>
  <c r="H78" i="19" s="1"/>
  <c r="G29" i="19"/>
  <c r="G28" i="19" s="1"/>
  <c r="G78" i="19" s="1"/>
</calcChain>
</file>

<file path=xl/sharedStrings.xml><?xml version="1.0" encoding="utf-8"?>
<sst xmlns="http://schemas.openxmlformats.org/spreadsheetml/2006/main" count="720" uniqueCount="369">
  <si>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</si>
  <si>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</si>
  <si>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</si>
  <si>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</si>
  <si>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</si>
  <si>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</si>
  <si>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</si>
  <si>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</si>
  <si>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</si>
  <si>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</si>
  <si>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</si>
  <si>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</si>
  <si>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</si>
  <si>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</si>
  <si>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</si>
  <si>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</si>
  <si>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</si>
  <si>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</si>
  <si>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</si>
  <si>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</si>
  <si>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</si>
  <si>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</si>
  <si>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</si>
  <si>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</si>
  <si>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</si>
  <si>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</si>
  <si>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</si>
  <si>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</si>
  <si>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</si>
  <si>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</si>
  <si>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</si>
  <si>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</si>
  <si>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</si>
  <si>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</si>
  <si>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</si>
  <si>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</si>
  <si>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</si>
  <si>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</si>
  <si>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</si>
  <si>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</si>
  <si>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</si>
  <si>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</si>
  <si>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</si>
  <si>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</si>
  <si>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</si>
  <si>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</si>
  <si>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</si>
  <si>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</si>
  <si>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</si>
  <si>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</si>
  <si>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</si>
  <si>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</si>
  <si>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</si>
  <si>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</si>
  <si>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</si>
  <si>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</si>
  <si>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</si>
  <si>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</si>
  <si>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</si>
  <si>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</si>
  <si>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</si>
  <si>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</si>
  <si>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</si>
  <si>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</si>
  <si>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</si>
  <si>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</si>
  <si>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</si>
  <si>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</si>
  <si>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</si>
  <si>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</si>
  <si>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</si>
  <si>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</si>
  <si>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</si>
  <si>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</si>
  <si>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</si>
  <si>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</si>
  <si>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</si>
  <si>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</si>
  <si>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</si>
  <si>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</si>
  <si>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</si>
  <si>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</si>
  <si>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</si>
  <si>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</si>
  <si>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</si>
  <si>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</si>
  <si>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</si>
  <si>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</si>
  <si>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</si>
  <si>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</si>
  <si>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</si>
  <si>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</si>
  <si>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</si>
  <si>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</si>
  <si>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</si>
  <si>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</si>
  <si>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</si>
  <si>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</si>
  <si>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</si>
  <si>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</si>
  <si>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</si>
  <si>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</si>
  <si>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</si>
  <si>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</si>
  <si>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</si>
  <si>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</si>
  <si>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</si>
  <si>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</si>
  <si>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</si>
  <si>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</si>
  <si>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</si>
  <si>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</si>
  <si>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</si>
  <si>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</si>
  <si>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</si>
  <si>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</si>
  <si>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</si>
  <si>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</si>
  <si>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</si>
  <si>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</si>
  <si>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</si>
  <si>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</si>
  <si>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</si>
  <si>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</si>
  <si>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</si>
  <si>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</si>
  <si>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</si>
  <si>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</si>
  <si>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</si>
  <si>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</si>
  <si>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</si>
  <si>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</si>
  <si>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</si>
  <si>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</si>
  <si>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</si>
  <si>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</si>
  <si>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</si>
  <si>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</si>
  <si>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</si>
  <si>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</si>
  <si>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</si>
  <si>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</si>
  <si>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</si>
  <si>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</si>
  <si>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</si>
  <si>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</si>
  <si>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</si>
  <si>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</si>
  <si>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</si>
  <si>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</si>
  <si>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</si>
  <si>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</si>
  <si>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</si>
  <si>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</si>
  <si>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</si>
  <si>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</si>
  <si>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</si>
  <si>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</si>
  <si>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</si>
  <si>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</si>
  <si>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</si>
  <si>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</si>
  <si>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</si>
  <si>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</si>
  <si>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</si>
  <si>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</si>
  <si>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</si>
  <si>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</si>
  <si>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</si>
  <si>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</si>
  <si>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</si>
  <si>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</si>
  <si>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</si>
  <si>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</si>
  <si>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Забезпечення діяльності палаців і будинків культури, клубів ,центрів дозвілля та інших клубних закладів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</si>
  <si>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2021-2024 рік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</si>
  <si>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</si>
  <si>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</si>
  <si>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</si>
  <si>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</si>
  <si>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</si>
  <si>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</si>
  <si>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</si>
  <si>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</si>
  <si>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</si>
  <si>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</si>
  <si>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</si>
  <si>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</si>
  <si>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</si>
  <si>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</si>
  <si>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</si>
  <si>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</si>
  <si>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</si>
  <si>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</si>
  <si>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</si>
  <si>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</si>
  <si>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</si>
  <si>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</si>
  <si>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</si>
  <si>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</si>
  <si>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</si>
  <si>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</si>
  <si>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</si>
  <si>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</si>
  <si>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</si>
  <si>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</si>
  <si>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</si>
  <si>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</si>
  <si>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</si>
  <si>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</si>
  <si>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</si>
  <si>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</si>
  <si>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</si>
  <si>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</si>
  <si>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</si>
  <si>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</si>
  <si>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</si>
  <si>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</si>
  <si>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</si>
  <si>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</si>
  <si>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</si>
  <si>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</si>
  <si>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</si>
  <si>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</si>
  <si>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</si>
  <si>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</si>
  <si>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</si>
  <si>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</si>
  <si>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</si>
  <si>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</si>
  <si>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</si>
  <si>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</si>
  <si>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</si>
  <si>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</si>
  <si>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</si>
  <si>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</si>
  <si>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</si>
  <si>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</si>
  <si>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</si>
  <si>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</si>
  <si>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</si>
  <si>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</si>
  <si>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</si>
  <si>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</si>
  <si>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</si>
  <si>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</si>
  <si>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</si>
  <si>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</si>
  <si>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</si>
  <si>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</si>
  <si>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ДОХОДИ_x000D_
місцевого бюджету на 2024 рік</t>
  </si>
  <si>
    <t>ФІНАНСУВАННЯ_x000D_
місцевого бюджету на 2024 рік</t>
  </si>
  <si>
    <t>Міжбюджетні трансферти на 2024 рік</t>
  </si>
  <si>
    <t>0421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</si>
  <si>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</si>
  <si>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</si>
  <si>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>0119800</t>
  </si>
  <si>
    <t>Субвенція з місцевого бюджету державному бюджету на виконання програм соціально-економічного розвитку регіонів в т. ч.;</t>
  </si>
  <si>
    <t>субвенція Головному управлінню ДПС у Кіровоградській області  на виконання програми соціально - економічного розвитку Смолінської селищної територіальної громади на 2021 - 2024 роки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</si>
  <si>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</si>
  <si>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</si>
  <si>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</si>
  <si>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</si>
  <si>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0611292</t>
  </si>
  <si>
    <t>0611291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</si>
  <si>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</si>
  <si>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</si>
  <si>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 xml:space="preserve">                                                                                                                           "Про внесення змін до рішення Смолінської селищної ради від 15.12.2023 р. № 535 "Про бюджет Смолінської селищної територіальної громади на 2024 рік"</t>
  </si>
  <si>
    <t>1151200000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</si>
  <si>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</si>
  <si>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</si>
  <si>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</si>
  <si>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видатків місцевого бюджету на 2024 рік</t>
  </si>
  <si>
    <t>'Смолінська селищна рада</t>
  </si>
  <si>
    <t>7680</t>
  </si>
  <si>
    <t>8110</t>
  </si>
  <si>
    <t>Заходи із запобігання та ліквідації надзвичайних ситуацій та наслідків стихійного лиха</t>
  </si>
  <si>
    <t>8240</t>
  </si>
  <si>
    <t>Заходи та роботи з територіальної оборони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</si>
  <si>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</si>
  <si>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</si>
  <si>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1291</t>
  </si>
  <si>
    <t>1292</t>
  </si>
  <si>
    <t>Відділ соціального захисту , соціального забезпечення та охорони здоров'я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</si>
  <si>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</si>
  <si>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</si>
  <si>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3112</t>
  </si>
  <si>
    <t>1040</t>
  </si>
  <si>
    <t>1500000</t>
  </si>
  <si>
    <t>1510000</t>
  </si>
  <si>
    <t>1510160</t>
  </si>
  <si>
    <t>1510180</t>
  </si>
  <si>
    <t>1516030</t>
  </si>
  <si>
    <t>1517130</t>
  </si>
  <si>
    <t>7130</t>
  </si>
  <si>
    <t>1517461</t>
  </si>
  <si>
    <t>1517693</t>
  </si>
  <si>
    <t>7693</t>
  </si>
  <si>
    <t>Інші заходи, пов`язані з економічною діяльністю</t>
  </si>
  <si>
    <t>1518340</t>
  </si>
  <si>
    <t>Фінансовийс відділ Смолінської селищної ради</t>
  </si>
  <si>
    <t>3719770</t>
  </si>
  <si>
    <t>9770</t>
  </si>
  <si>
    <t>Розподіл витрат бюджету Смолінської територіальної громади  на реалізацію місцевих програм у 2024 році,</t>
  </si>
  <si>
    <t xml:space="preserve">Комплексна Програма профілактики злочинності і правопорушень на 2021-2025 роки </t>
  </si>
  <si>
    <t xml:space="preserve">«Забезпечення проведення заходів та робіт  з мобілізаційної підготовки, мобілізації, призову громадян на строкову військову службу на 2024 рік </t>
  </si>
  <si>
    <t xml:space="preserve">Рішення сесії Смолінської селищної ради від 02.02. 2024 року № 563 </t>
  </si>
  <si>
    <t>Рішення сесії Смолінської селищної ради від 18 грудня 2020 року № 35 в редакції рішення селищної ради від 02.02.2024 року № 563</t>
  </si>
  <si>
    <t xml:space="preserve">Рішення сесії Смолінської селищної ради від 11 .10. 2022 року № 345 </t>
  </si>
  <si>
    <t>Рішення сесії Смолінської селищної ради від 18 грудня 2020 року № 35 в редакції рішення селищної ради від 15.12.2023 року № 526</t>
  </si>
  <si>
    <t xml:space="preserve">Програма розвитку культури Смолінської селищної територіальної громади на 2024-2026 роки </t>
  </si>
  <si>
    <t>Рішення сесії Смолінської селищної ради від 15 грудня 2023 року № 526</t>
  </si>
  <si>
    <t xml:space="preserve">	Програма розвитку та фінансової підтримки комунального некомерційного підприємства "Смолінська медико- санітарна частина"Смолінської селищної ради на 2019-2024 роки"</t>
  </si>
  <si>
    <t>Рішення сесії Смолінської селищної ради від 21 грудня 2018 року № 223 в редакції рішення селищної ради від 15.12.2023 року № 526</t>
  </si>
  <si>
    <t>Рішення сесії Смолінської селищної ради від 10 квітня 2020 року № 429 в редакції рішення селищної ради від 15.12.2023 року № 526</t>
  </si>
  <si>
    <t>Програма призначення і виплати компенсацій фізичним особам, які надають соціальні послуги на 2024-2026 роки</t>
  </si>
  <si>
    <t>Програма підтримки внутрішньо переміщеним та /або евакуйованим особам у звязку із введенням воєнного стану на 2024-2026 рік</t>
  </si>
  <si>
    <t>Рішення виконавчого комітету Смолінської селищної ради від 05 травня 2022 року № 69 в редакції рішення від 15.12.2023 року №526</t>
  </si>
  <si>
    <t>Програма соціального захисту малозабезпечених верств населення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</si>
  <si>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15.12.2023 року №526</t>
  </si>
  <si>
    <t xml:space="preserve">	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2024-2025 роки</t>
  </si>
  <si>
    <t>Комплексна програма розвитку житлово- комунального господарства в Смолінській територіальній громаді на 2024-2028 роки</t>
  </si>
  <si>
    <t>Програма розвитку земельних відносин Смолінської територіальної громади на 2020-2024 роки</t>
  </si>
  <si>
    <t>Програма охорони навколишнього природного середовища Смолінської 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</si>
  <si>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15.12.2023 року №526</t>
  </si>
  <si>
    <t>Комплексна програма підтримки учасників бойових дій, ветеранів війни, Захисників і Захисниць України та членів їх сімей, сімей загиблих (померлих), безвісти зниклих за особливих обставин, які перебувають в полоні та вшанування пам’яті загиблих Захисників та Захисниць України на 2024-2026 роки Смолінської селищної ради</t>
  </si>
  <si>
    <t xml:space="preserve">
ПРОГРАМА
утримання і розвитку автомобільних доріг, вулиць 
 та дорожньої інфраструктури Смолінської
територіальної громади на 2024 – 2028 роки
</t>
  </si>
  <si>
    <t>« Забезпечення основних завдань територіальної оборони Смолінської ТГ, підтримка підрозділів добровольчих формувань та ЗСУ на 2024-2025 р"</t>
  </si>
  <si>
    <t>Рішення Смолінської селищної  ради від 15.12.2023 року №526</t>
  </si>
  <si>
    <t>субвенція Головному управлінню ДКСУ у Кіровоградській області (для УД КСУ у Маловисківському районі)</t>
  </si>
  <si>
    <t>0813210</t>
  </si>
  <si>
    <t>Організація та проведення громадських робіт</t>
  </si>
  <si>
    <t>Субвенція з місцевого бюджету державному бюджету на виконання програм соціально-економічного розвитку регіонів (для в/ч 4638)</t>
  </si>
  <si>
    <t>Субвенція з місцевого бюджету  Маловисківському  міському бюджету (надання фінансової підтримки КНП" Маловисківська лікарня" )</t>
  </si>
  <si>
    <t xml:space="preserve">Субвенція з місцевого бюджету обласному бюджету для ОКВП "Дніпро - Кіровоград" </t>
  </si>
  <si>
    <t xml:space="preserve">Головному управлінню Національної поліції в Кіровоградській області, для  Новоукраїнського районного відділу поліції Головного управління Національної поліції в Кіровоградській області </t>
  </si>
  <si>
    <t>Дотації з державного бюджету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</si>
  <si>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</si>
  <si>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</si>
  <si>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</si>
  <si>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</si>
  <si>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0611151</t>
  </si>
  <si>
    <t>Забезпечення діяльності інклюзивно - ресурсних центрів за рахунок коштів місцевого бюджету</t>
  </si>
  <si>
    <t>0817322</t>
  </si>
  <si>
    <t>Будівництво медичних установ та закладів</t>
  </si>
  <si>
    <t>0611061</t>
  </si>
  <si>
    <t>Надання загальної середньої освіти закладами  загальної середньої освіти</t>
  </si>
  <si>
    <t>Субвенція з місцевого бюджету державному бюджету на виконання програм соціально-економічного розвитку регіонів СБУ у Кіровоградській обл.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</si>
  <si>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</si>
  <si>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Новоукраїнське районне управління ГУ ДС України з НС</t>
  </si>
  <si>
    <t>Будівництво інших об'єктів комунальної власності</t>
  </si>
  <si>
    <t>Субвенція  Маловисківському міському бюджету на надання фінансової підтримки КНП" Маловисквська лікарня" ( проведення медичного профогляду призовників та військовозобовязаних -60,00 тис.грн; придбання фармацевтичної продуції для проведення гемодіалізу 50,00 тис.грн.; утримання патанатомічної служби 100,00 тис.грн., стимули медичним працівникам 160,00 тис.грн.)</t>
  </si>
  <si>
    <t xml:space="preserve">Субвенція  обласному бюджету для ОКВП "Дніпро - Кіровоград"(проведення поточного ремонту покрівель : водофільтрувальної станції, адмінпобутового корпусу станції водо підготовки, насосної станції другого підйому,адмінпобутового корпусу станції каналізаційних очисних споруд) </t>
  </si>
  <si>
    <t xml:space="preserve">Субвенція  обласному бюджету на придбання спеціальної комунальної техніки з метою виконання заходів правового режиму воєнного стану </t>
  </si>
  <si>
    <t>Рішення сесії Смолінської селищної ради від 23.02.2021 р. № 72(із змінами)</t>
  </si>
  <si>
    <t>Будівництво інших обєктів комунальної власності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</si>
  <si>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бюджету)"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</si>
  <si>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бюджету)"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</si>
  <si>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</si>
  <si>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співфінансування на проведення ремонтно-будівельних робіт на автомобільних дорогах загального користування місцевого значення на території Смолінської територіальної громади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</si>
  <si>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</si>
  <si>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</si>
  <si>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</si>
  <si>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до рішення Смолінської селищної ради від 06.11.2024 року № 693</t>
  </si>
  <si>
    <t>Філія державної установи "Центр пробації" в Кіровоградській області Новоукраїнський районний сектор №2</t>
  </si>
  <si>
    <t>Програма профілактики рецидивної злочинності та правопорушень на території Смолінської територіальної громади на період 2025-2026 рр</t>
  </si>
  <si>
    <t>Рішення сесії Смолінської селищної ради від 06.11.2024 року №693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</si>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</sst>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57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rgb="FFFF0000"/>
      <name val="Times New Roman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1">
    <xf numFmtId="0" fontId="0" fillId="0" borderId="0"/>
    <xf numFmtId="0" fontId="36" fillId="0" borderId="0"/>
    <xf numFmtId="0" fontId="34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1" fillId="0" borderId="0"/>
    <xf numFmtId="0" fontId="40" fillId="0" borderId="0"/>
    <xf numFmtId="0" fontId="4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1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43" fillId="0" borderId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</cellStyleXfs>
  <cellXfs count="380">
    <xf numFmtId="0" fontId="0" fillId="0" borderId="0" xfId="0"/>
    <xf numFmtId="0" fontId="36" fillId="0" borderId="0" xfId="0" applyFont="1"/>
    <xf numFmtId="0" fontId="0" fillId="0" borderId="0" xfId="0"/>
    <xf numFmtId="0" fontId="36" fillId="0" borderId="0" xfId="0" applyFont="1" applyAlignment="1">
      <alignment horizontal="center" vertical="center"/>
    </xf>
    <xf numFmtId="0" fontId="30" fillId="0" borderId="0" xfId="113"/>
    <xf numFmtId="164" fontId="36" fillId="0" borderId="0" xfId="103" applyFont="1"/>
    <xf numFmtId="0" fontId="29" fillId="0" borderId="0" xfId="115"/>
    <xf numFmtId="0" fontId="29" fillId="0" borderId="0" xfId="115" applyFont="1" applyAlignment="1"/>
    <xf numFmtId="0" fontId="36" fillId="0" borderId="0" xfId="0" applyFont="1" applyAlignment="1">
      <alignment wrapText="1"/>
    </xf>
    <xf numFmtId="4" fontId="36" fillId="0" borderId="0" xfId="103" applyNumberFormat="1" applyFont="1" applyAlignment="1">
      <alignment horizontal="center" vertical="center"/>
    </xf>
    <xf numFmtId="164" fontId="44" fillId="0" borderId="0" xfId="103" applyFont="1" applyAlignment="1">
      <alignment horizontal="left"/>
    </xf>
    <xf numFmtId="4" fontId="36" fillId="0" borderId="4" xfId="103" applyNumberFormat="1" applyFont="1" applyBorder="1" applyAlignment="1">
      <alignment horizontal="center" vertical="center" wrapText="1"/>
    </xf>
    <xf numFmtId="1" fontId="36" fillId="0" borderId="6" xfId="103" applyNumberFormat="1" applyFont="1" applyBorder="1" applyAlignment="1">
      <alignment horizontal="center" vertical="center" wrapText="1"/>
    </xf>
    <xf numFmtId="164" fontId="37" fillId="0" borderId="3" xfId="103" applyFont="1" applyBorder="1" applyAlignment="1">
      <alignment horizontal="centerContinuous" vertical="center" wrapText="1"/>
    </xf>
    <xf numFmtId="4" fontId="37" fillId="2" borderId="4" xfId="103" applyNumberFormat="1" applyFont="1" applyFill="1" applyBorder="1" applyAlignment="1">
      <alignment horizontal="center" vertical="center"/>
    </xf>
    <xf numFmtId="4" fontId="36" fillId="0" borderId="4" xfId="103" applyNumberFormat="1" applyFont="1" applyBorder="1" applyAlignment="1">
      <alignment horizontal="center" vertical="center"/>
    </xf>
    <xf numFmtId="164" fontId="37" fillId="3" borderId="3" xfId="103" applyFont="1" applyFill="1" applyBorder="1" applyAlignment="1">
      <alignment horizontal="center"/>
    </xf>
    <xf numFmtId="164" fontId="37" fillId="3" borderId="3" xfId="103" applyFont="1" applyFill="1" applyBorder="1" applyAlignment="1">
      <alignment horizontal="left" vertical="center"/>
    </xf>
    <xf numFmtId="4" fontId="37" fillId="3" borderId="4" xfId="103" applyNumberFormat="1" applyFont="1" applyFill="1" applyBorder="1" applyAlignment="1">
      <alignment horizontal="center" vertical="top"/>
    </xf>
    <xf numFmtId="4" fontId="37" fillId="3" borderId="4" xfId="103" applyNumberFormat="1" applyFont="1" applyFill="1" applyBorder="1" applyAlignment="1">
      <alignment horizontal="center" vertical="center"/>
    </xf>
    <xf numFmtId="164" fontId="36" fillId="0" borderId="2" xfId="103" applyFont="1" applyBorder="1" applyAlignment="1">
      <alignment horizontal="center" vertical="top" wrapText="1"/>
    </xf>
    <xf numFmtId="166" fontId="36" fillId="0" borderId="2" xfId="103" applyNumberFormat="1" applyFont="1" applyBorder="1" applyAlignment="1">
      <alignment horizontal="center" vertical="top" wrapText="1"/>
    </xf>
    <xf numFmtId="164" fontId="37" fillId="0" borderId="2" xfId="103" applyFont="1" applyBorder="1" applyAlignment="1">
      <alignment horizontal="center" vertical="center"/>
    </xf>
    <xf numFmtId="164" fontId="37" fillId="3" borderId="2" xfId="103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0" fontId="36" fillId="0" borderId="3" xfId="103" applyNumberFormat="1" applyFont="1" applyBorder="1" applyAlignment="1">
      <alignment horizontal="center" vertical="center"/>
    </xf>
    <xf numFmtId="0" fontId="0" fillId="0" borderId="0" xfId="0"/>
    <xf numFmtId="0" fontId="36" fillId="0" borderId="2" xfId="0" applyFont="1" applyBorder="1" applyAlignment="1">
      <alignment horizontal="center" vertical="center"/>
    </xf>
    <xf numFmtId="0" fontId="37" fillId="0" borderId="2" xfId="103" quotePrefix="1" applyNumberFormat="1" applyFont="1" applyBorder="1" applyAlignment="1">
      <alignment horizontal="centerContinuous" vertical="center"/>
    </xf>
    <xf numFmtId="0" fontId="37" fillId="0" borderId="2" xfId="113" applyFont="1" applyBorder="1" applyAlignment="1">
      <alignment horizontal="center" vertical="center"/>
    </xf>
    <xf numFmtId="4" fontId="48" fillId="0" borderId="2" xfId="123" quotePrefix="1" applyNumberFormat="1" applyFont="1" applyFill="1" applyBorder="1" applyAlignment="1">
      <alignment vertical="center" wrapText="1"/>
    </xf>
    <xf numFmtId="4" fontId="46" fillId="0" borderId="2" xfId="123" applyNumberFormat="1" applyFont="1" applyFill="1" applyBorder="1" applyAlignment="1">
      <alignment vertical="center" wrapText="1"/>
    </xf>
    <xf numFmtId="0" fontId="36" fillId="0" borderId="2" xfId="0" quotePrefix="1" applyFont="1" applyBorder="1" applyAlignment="1">
      <alignment horizontal="center" vertical="center" wrapText="1"/>
    </xf>
    <xf numFmtId="4" fontId="36" fillId="0" borderId="2" xfId="0" quotePrefix="1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left"/>
    </xf>
    <xf numFmtId="0" fontId="36" fillId="0" borderId="0" xfId="0" applyFont="1" applyAlignment="1"/>
    <xf numFmtId="0" fontId="36" fillId="0" borderId="0" xfId="0" applyFont="1" applyAlignment="1">
      <alignment horizontal="center"/>
    </xf>
    <xf numFmtId="0" fontId="24" fillId="0" borderId="0" xfId="124"/>
    <xf numFmtId="0" fontId="49" fillId="0" borderId="0" xfId="0" applyFont="1"/>
    <xf numFmtId="0" fontId="37" fillId="0" borderId="0" xfId="0" applyFont="1"/>
    <xf numFmtId="0" fontId="36" fillId="0" borderId="0" xfId="0" applyFont="1" applyAlignment="1">
      <alignment horizontal="right"/>
    </xf>
    <xf numFmtId="0" fontId="36" fillId="0" borderId="2" xfId="0" applyFont="1" applyBorder="1" applyAlignment="1">
      <alignment horizontal="center" vertical="center" wrapText="1"/>
    </xf>
    <xf numFmtId="0" fontId="36" fillId="0" borderId="2" xfId="0" applyFont="1" applyBorder="1"/>
    <xf numFmtId="0" fontId="36" fillId="2" borderId="2" xfId="0" applyFont="1" applyFill="1" applyBorder="1"/>
    <xf numFmtId="0" fontId="37" fillId="0" borderId="2" xfId="0" applyFont="1" applyBorder="1" applyAlignment="1">
      <alignment vertical="center"/>
    </xf>
    <xf numFmtId="0" fontId="37" fillId="0" borderId="2" xfId="0" applyFont="1" applyBorder="1" applyAlignment="1">
      <alignment vertical="center" wrapText="1"/>
    </xf>
    <xf numFmtId="4" fontId="37" fillId="2" borderId="2" xfId="0" applyNumberFormat="1" applyFont="1" applyFill="1" applyBorder="1" applyAlignment="1">
      <alignment horizontal="right" vertical="center" wrapText="1"/>
    </xf>
    <xf numFmtId="0" fontId="36" fillId="0" borderId="2" xfId="0" quotePrefix="1" applyFont="1" applyFill="1" applyBorder="1" applyAlignment="1">
      <alignment horizontal="center" vertical="center"/>
    </xf>
    <xf numFmtId="4" fontId="36" fillId="0" borderId="2" xfId="0" quotePrefix="1" applyNumberFormat="1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4" fontId="36" fillId="2" borderId="2" xfId="0" applyNumberFormat="1" applyFont="1" applyFill="1" applyBorder="1" applyAlignment="1">
      <alignment horizontal="right" vertical="center" wrapText="1"/>
    </xf>
    <xf numFmtId="4" fontId="36" fillId="0" borderId="2" xfId="0" applyNumberFormat="1" applyFont="1" applyBorder="1" applyAlignment="1">
      <alignment horizontal="right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46" fillId="0" borderId="2" xfId="122" applyNumberFormat="1" applyFont="1" applyBorder="1" applyAlignment="1">
      <alignment vertical="center" wrapText="1"/>
    </xf>
    <xf numFmtId="164" fontId="36" fillId="0" borderId="2" xfId="103" quotePrefix="1" applyFont="1" applyBorder="1" applyAlignment="1">
      <alignment vertical="center" wrapText="1"/>
    </xf>
    <xf numFmtId="4" fontId="36" fillId="0" borderId="2" xfId="0" applyNumberFormat="1" applyFont="1" applyFill="1" applyBorder="1" applyAlignment="1">
      <alignment horizontal="right" vertical="center" wrapText="1"/>
    </xf>
    <xf numFmtId="0" fontId="24" fillId="0" borderId="2" xfId="122" quotePrefix="1" applyFont="1" applyBorder="1" applyAlignment="1">
      <alignment horizontal="center" vertical="center" wrapText="1"/>
    </xf>
    <xf numFmtId="4" fontId="46" fillId="0" borderId="2" xfId="122" quotePrefix="1" applyNumberFormat="1" applyFont="1" applyBorder="1" applyAlignment="1">
      <alignment horizontal="center" vertical="center" wrapText="1"/>
    </xf>
    <xf numFmtId="4" fontId="46" fillId="0" borderId="2" xfId="122" quotePrefix="1" applyNumberFormat="1" applyFont="1" applyBorder="1" applyAlignment="1">
      <alignment vertical="center" wrapText="1"/>
    </xf>
    <xf numFmtId="0" fontId="36" fillId="0" borderId="2" xfId="0" quotePrefix="1" applyFont="1" applyFill="1" applyBorder="1" applyAlignment="1">
      <alignment horizontal="center" vertical="center" wrapText="1"/>
    </xf>
    <xf numFmtId="4" fontId="24" fillId="0" borderId="2" xfId="122" applyNumberFormat="1" applyFill="1" applyBorder="1" applyAlignment="1">
      <alignment vertical="center" wrapText="1"/>
    </xf>
    <xf numFmtId="0" fontId="0" fillId="4" borderId="0" xfId="0" applyFill="1"/>
    <xf numFmtId="0" fontId="37" fillId="0" borderId="0" xfId="0" applyFont="1" applyFill="1" applyBorder="1" applyAlignment="1">
      <alignment vertical="center" wrapText="1"/>
    </xf>
    <xf numFmtId="2" fontId="0" fillId="0" borderId="0" xfId="0" applyNumberFormat="1"/>
    <xf numFmtId="4" fontId="38" fillId="4" borderId="2" xfId="0" applyNumberFormat="1" applyFont="1" applyFill="1" applyBorder="1" applyAlignment="1">
      <alignment vertical="center" wrapText="1"/>
    </xf>
    <xf numFmtId="1" fontId="36" fillId="0" borderId="2" xfId="0" quotePrefix="1" applyNumberFormat="1" applyFont="1" applyBorder="1" applyAlignment="1">
      <alignment horizontal="center" vertical="center" wrapText="1"/>
    </xf>
    <xf numFmtId="4" fontId="24" fillId="0" borderId="2" xfId="124" quotePrefix="1" applyNumberFormat="1" applyBorder="1" applyAlignment="1">
      <alignment vertical="center" wrapText="1"/>
    </xf>
    <xf numFmtId="4" fontId="47" fillId="2" borderId="2" xfId="0" applyNumberFormat="1" applyFont="1" applyFill="1" applyBorder="1" applyAlignment="1">
      <alignment horizontal="right" vertical="center" wrapText="1"/>
    </xf>
    <xf numFmtId="0" fontId="48" fillId="0" borderId="2" xfId="124" quotePrefix="1" applyFont="1" applyBorder="1" applyAlignment="1">
      <alignment horizontal="center" vertical="center" wrapText="1"/>
    </xf>
    <xf numFmtId="4" fontId="48" fillId="0" borderId="2" xfId="124" quotePrefix="1" applyNumberFormat="1" applyFont="1" applyBorder="1" applyAlignment="1">
      <alignment horizontal="center" vertical="center" wrapText="1"/>
    </xf>
    <xf numFmtId="4" fontId="48" fillId="0" borderId="2" xfId="124" quotePrefix="1" applyNumberFormat="1" applyFont="1" applyBorder="1" applyAlignment="1">
      <alignment vertical="center" wrapText="1"/>
    </xf>
    <xf numFmtId="0" fontId="48" fillId="0" borderId="2" xfId="0" applyFont="1" applyBorder="1" applyAlignment="1">
      <alignment vertical="center" wrapText="1"/>
    </xf>
    <xf numFmtId="4" fontId="48" fillId="2" borderId="2" xfId="0" applyNumberFormat="1" applyFont="1" applyFill="1" applyBorder="1" applyAlignment="1">
      <alignment horizontal="right" vertical="center" wrapText="1"/>
    </xf>
    <xf numFmtId="4" fontId="48" fillId="0" borderId="2" xfId="124" applyNumberFormat="1" applyFont="1" applyFill="1" applyBorder="1" applyAlignment="1">
      <alignment vertical="center" wrapText="1"/>
    </xf>
    <xf numFmtId="4" fontId="48" fillId="0" borderId="2" xfId="0" applyNumberFormat="1" applyFont="1" applyFill="1" applyBorder="1" applyAlignment="1">
      <alignment horizontal="right" vertical="center"/>
    </xf>
    <xf numFmtId="4" fontId="48" fillId="0" borderId="2" xfId="0" applyNumberFormat="1" applyFont="1" applyBorder="1" applyAlignment="1">
      <alignment horizontal="right" vertical="center"/>
    </xf>
    <xf numFmtId="0" fontId="48" fillId="0" borderId="2" xfId="0" applyFont="1" applyBorder="1" applyAlignment="1">
      <alignment horizontal="center" vertical="center" wrapText="1"/>
    </xf>
    <xf numFmtId="0" fontId="48" fillId="0" borderId="2" xfId="0" applyFont="1" applyFill="1" applyBorder="1" applyAlignment="1">
      <alignment vertical="center" wrapText="1"/>
    </xf>
    <xf numFmtId="4" fontId="48" fillId="0" borderId="2" xfId="122" applyNumberFormat="1" applyFont="1" applyFill="1" applyBorder="1" applyAlignment="1">
      <alignment vertical="center" wrapText="1"/>
    </xf>
    <xf numFmtId="4" fontId="48" fillId="0" borderId="2" xfId="122" applyNumberFormat="1" applyFont="1" applyBorder="1" applyAlignment="1">
      <alignment vertical="center" wrapText="1"/>
    </xf>
    <xf numFmtId="4" fontId="48" fillId="0" borderId="2" xfId="124" applyNumberFormat="1" applyFont="1" applyBorder="1" applyAlignment="1">
      <alignment vertical="center" wrapText="1"/>
    </xf>
    <xf numFmtId="4" fontId="48" fillId="2" borderId="2" xfId="122" applyNumberFormat="1" applyFont="1" applyFill="1" applyBorder="1" applyAlignment="1">
      <alignment vertical="center" wrapText="1"/>
    </xf>
    <xf numFmtId="0" fontId="48" fillId="0" borderId="2" xfId="0" applyFont="1" applyFill="1" applyBorder="1" applyAlignment="1">
      <alignment horizontal="left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24" fillId="0" borderId="2" xfId="123" quotePrefix="1" applyNumberFormat="1" applyFill="1" applyBorder="1" applyAlignment="1">
      <alignment horizontal="center" vertical="center" wrapText="1"/>
    </xf>
    <xf numFmtId="4" fontId="24" fillId="0" borderId="2" xfId="122" applyNumberFormat="1" applyBorder="1" applyAlignment="1">
      <alignment vertical="center" wrapText="1"/>
    </xf>
    <xf numFmtId="0" fontId="37" fillId="2" borderId="2" xfId="0" applyFont="1" applyFill="1" applyBorder="1" applyAlignment="1">
      <alignment horizontal="center"/>
    </xf>
    <xf numFmtId="0" fontId="37" fillId="2" borderId="2" xfId="0" applyFont="1" applyFill="1" applyBorder="1"/>
    <xf numFmtId="4" fontId="37" fillId="2" borderId="2" xfId="0" applyNumberFormat="1" applyFont="1" applyFill="1" applyBorder="1" applyAlignment="1">
      <alignment horizontal="right"/>
    </xf>
    <xf numFmtId="0" fontId="36" fillId="0" borderId="0" xfId="103" quotePrefix="1" applyNumberFormat="1" applyFont="1" applyBorder="1" applyAlignment="1">
      <alignment horizontal="centerContinuous" vertical="center"/>
    </xf>
    <xf numFmtId="164" fontId="36" fillId="0" borderId="0" xfId="103" applyFont="1" applyBorder="1" applyAlignment="1">
      <alignment horizontal="center"/>
    </xf>
    <xf numFmtId="0" fontId="0" fillId="0" borderId="0" xfId="0" applyBorder="1"/>
    <xf numFmtId="0" fontId="23" fillId="0" borderId="0" xfId="126"/>
    <xf numFmtId="0" fontId="23" fillId="0" borderId="2" xfId="126" quotePrefix="1" applyBorder="1" applyAlignment="1">
      <alignment horizontal="center" vertical="center" wrapText="1"/>
    </xf>
    <xf numFmtId="4" fontId="23" fillId="0" borderId="2" xfId="126" quotePrefix="1" applyNumberFormat="1" applyBorder="1" applyAlignment="1">
      <alignment horizontal="center" vertical="center" wrapText="1"/>
    </xf>
    <xf numFmtId="4" fontId="23" fillId="0" borderId="2" xfId="126" quotePrefix="1" applyNumberFormat="1" applyBorder="1" applyAlignment="1">
      <alignment vertical="center" wrapText="1"/>
    </xf>
    <xf numFmtId="4" fontId="23" fillId="0" borderId="2" xfId="126" applyNumberFormat="1" applyBorder="1" applyAlignment="1">
      <alignment vertical="center" wrapText="1"/>
    </xf>
    <xf numFmtId="4" fontId="46" fillId="0" borderId="2" xfId="126" quotePrefix="1" applyNumberFormat="1" applyFont="1" applyBorder="1" applyAlignment="1">
      <alignment vertical="center" wrapText="1"/>
    </xf>
    <xf numFmtId="4" fontId="46" fillId="0" borderId="2" xfId="126" applyNumberFormat="1" applyFont="1" applyBorder="1" applyAlignment="1">
      <alignment vertical="center" wrapText="1"/>
    </xf>
    <xf numFmtId="0" fontId="46" fillId="0" borderId="2" xfId="126" quotePrefix="1" applyFont="1" applyBorder="1" applyAlignment="1">
      <alignment horizontal="center" vertical="center" wrapText="1"/>
    </xf>
    <xf numFmtId="4" fontId="23" fillId="5" borderId="2" xfId="126" applyNumberFormat="1" applyFill="1" applyBorder="1" applyAlignment="1">
      <alignment vertical="center" wrapText="1"/>
    </xf>
    <xf numFmtId="0" fontId="37" fillId="0" borderId="0" xfId="0" applyFont="1" applyBorder="1" applyAlignment="1">
      <alignment horizontal="centerContinuous" vertical="center"/>
    </xf>
    <xf numFmtId="0" fontId="36" fillId="0" borderId="0" xfId="0" applyFont="1" applyBorder="1" applyAlignment="1">
      <alignment horizontal="centerContinuous" vertical="center"/>
    </xf>
    <xf numFmtId="4" fontId="37" fillId="5" borderId="4" xfId="103" applyNumberFormat="1" applyFont="1" applyFill="1" applyBorder="1" applyAlignment="1">
      <alignment horizontal="center" vertical="center"/>
    </xf>
    <xf numFmtId="0" fontId="36" fillId="0" borderId="1" xfId="0" quotePrefix="1" applyFont="1" applyBorder="1" applyAlignment="1">
      <alignment horizontal="center"/>
    </xf>
    <xf numFmtId="0" fontId="50" fillId="0" borderId="0" xfId="0" applyFont="1"/>
    <xf numFmtId="4" fontId="37" fillId="2" borderId="2" xfId="0" applyNumberFormat="1" applyFont="1" applyFill="1" applyBorder="1" applyAlignment="1">
      <alignment vertical="center"/>
    </xf>
    <xf numFmtId="4" fontId="37" fillId="0" borderId="2" xfId="0" applyNumberFormat="1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4" fontId="36" fillId="2" borderId="2" xfId="0" applyNumberFormat="1" applyFont="1" applyFill="1" applyBorder="1" applyAlignment="1">
      <alignment vertical="center"/>
    </xf>
    <xf numFmtId="4" fontId="36" fillId="0" borderId="2" xfId="0" applyNumberFormat="1" applyFont="1" applyBorder="1" applyAlignment="1">
      <alignment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vertical="center" wrapText="1"/>
    </xf>
    <xf numFmtId="0" fontId="44" fillId="0" borderId="0" xfId="0" applyFont="1"/>
    <xf numFmtId="0" fontId="53" fillId="0" borderId="0" xfId="0" quotePrefix="1" applyFont="1" applyAlignment="1">
      <alignment horizontal="center"/>
    </xf>
    <xf numFmtId="4" fontId="36" fillId="5" borderId="2" xfId="0" applyNumberFormat="1" applyFont="1" applyFill="1" applyBorder="1" applyAlignment="1">
      <alignment horizontal="right" vertical="center" wrapText="1"/>
    </xf>
    <xf numFmtId="0" fontId="48" fillId="0" borderId="2" xfId="123" quotePrefix="1" applyFont="1" applyFill="1" applyBorder="1" applyAlignment="1">
      <alignment horizontal="center" vertical="center" wrapText="1"/>
    </xf>
    <xf numFmtId="4" fontId="36" fillId="0" borderId="0" xfId="0" applyNumberFormat="1" applyFont="1"/>
    <xf numFmtId="4" fontId="37" fillId="5" borderId="2" xfId="0" applyNumberFormat="1" applyFont="1" applyFill="1" applyBorder="1" applyAlignment="1">
      <alignment horizontal="right" vertical="center" wrapText="1"/>
    </xf>
    <xf numFmtId="0" fontId="37" fillId="0" borderId="2" xfId="0" applyFont="1" applyFill="1" applyBorder="1" applyAlignment="1">
      <alignment vertical="center" wrapText="1"/>
    </xf>
    <xf numFmtId="0" fontId="37" fillId="0" borderId="2" xfId="0" quotePrefix="1" applyFont="1" applyFill="1" applyBorder="1" applyAlignment="1">
      <alignment vertical="center"/>
    </xf>
    <xf numFmtId="0" fontId="37" fillId="0" borderId="2" xfId="0" quotePrefix="1" applyFont="1" applyFill="1" applyBorder="1" applyAlignment="1">
      <alignment vertical="center" wrapText="1"/>
    </xf>
    <xf numFmtId="4" fontId="37" fillId="0" borderId="2" xfId="0" applyNumberFormat="1" applyFont="1" applyFill="1" applyBorder="1" applyAlignment="1">
      <alignment horizontal="right" vertical="center" wrapText="1"/>
    </xf>
    <xf numFmtId="0" fontId="37" fillId="0" borderId="2" xfId="0" quotePrefix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wrapText="1"/>
    </xf>
    <xf numFmtId="4" fontId="37" fillId="0" borderId="2" xfId="0" applyNumberFormat="1" applyFont="1" applyFill="1" applyBorder="1" applyAlignment="1">
      <alignment horizontal="right" vertical="center"/>
    </xf>
    <xf numFmtId="0" fontId="37" fillId="0" borderId="2" xfId="0" quotePrefix="1" applyFont="1" applyFill="1" applyBorder="1" applyAlignment="1">
      <alignment horizontal="center" vertical="center" wrapText="1"/>
    </xf>
    <xf numFmtId="0" fontId="47" fillId="0" borderId="2" xfId="124" quotePrefix="1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wrapText="1"/>
    </xf>
    <xf numFmtId="0" fontId="47" fillId="0" borderId="2" xfId="0" quotePrefix="1" applyFont="1" applyFill="1" applyBorder="1" applyAlignment="1">
      <alignment horizontal="center" vertical="center" wrapText="1"/>
    </xf>
    <xf numFmtId="4" fontId="47" fillId="0" borderId="2" xfId="124" quotePrefix="1" applyNumberFormat="1" applyFont="1" applyFill="1" applyBorder="1" applyAlignment="1">
      <alignment vertical="center" wrapText="1"/>
    </xf>
    <xf numFmtId="0" fontId="47" fillId="0" borderId="2" xfId="0" applyFont="1" applyFill="1" applyBorder="1" applyAlignment="1">
      <alignment vertical="center" wrapText="1"/>
    </xf>
    <xf numFmtId="4" fontId="47" fillId="0" borderId="2" xfId="124" applyNumberFormat="1" applyFont="1" applyFill="1" applyBorder="1" applyAlignment="1">
      <alignment vertical="center" wrapText="1"/>
    </xf>
    <xf numFmtId="4" fontId="47" fillId="0" borderId="2" xfId="0" applyNumberFormat="1" applyFont="1" applyFill="1" applyBorder="1" applyAlignment="1">
      <alignment horizontal="right" vertical="center"/>
    </xf>
    <xf numFmtId="4" fontId="47" fillId="0" borderId="2" xfId="124" quotePrefix="1" applyNumberFormat="1" applyFont="1" applyFill="1" applyBorder="1" applyAlignment="1">
      <alignment horizontal="center" vertical="center" wrapText="1"/>
    </xf>
    <xf numFmtId="4" fontId="47" fillId="0" borderId="2" xfId="0" applyNumberFormat="1" applyFont="1" applyFill="1" applyBorder="1" applyAlignment="1">
      <alignment horizontal="right" vertical="center" wrapText="1"/>
    </xf>
    <xf numFmtId="0" fontId="36" fillId="0" borderId="2" xfId="103" applyNumberFormat="1" applyFont="1" applyBorder="1" applyAlignment="1">
      <alignment horizontal="center" vertical="center" wrapText="1"/>
    </xf>
    <xf numFmtId="0" fontId="47" fillId="0" borderId="2" xfId="124" quotePrefix="1" applyFont="1" applyBorder="1" applyAlignment="1">
      <alignment horizontal="center" vertical="center" wrapText="1"/>
    </xf>
    <xf numFmtId="4" fontId="47" fillId="0" borderId="2" xfId="124" quotePrefix="1" applyNumberFormat="1" applyFont="1" applyBorder="1" applyAlignment="1">
      <alignment horizontal="center" vertical="center" wrapText="1"/>
    </xf>
    <xf numFmtId="4" fontId="47" fillId="0" borderId="2" xfId="124" quotePrefix="1" applyNumberFormat="1" applyFont="1" applyBorder="1" applyAlignment="1">
      <alignment vertical="center" wrapText="1"/>
    </xf>
    <xf numFmtId="0" fontId="47" fillId="0" borderId="2" xfId="0" applyFont="1" applyBorder="1" applyAlignment="1">
      <alignment vertical="center" wrapText="1"/>
    </xf>
    <xf numFmtId="4" fontId="47" fillId="0" borderId="2" xfId="124" applyNumberFormat="1" applyFont="1" applyBorder="1" applyAlignment="1">
      <alignment vertical="center" wrapText="1"/>
    </xf>
    <xf numFmtId="4" fontId="47" fillId="0" borderId="2" xfId="0" applyNumberFormat="1" applyFont="1" applyBorder="1" applyAlignment="1">
      <alignment horizontal="right" vertical="center"/>
    </xf>
    <xf numFmtId="0" fontId="48" fillId="0" borderId="2" xfId="124" quotePrefix="1" applyNumberFormat="1" applyFont="1" applyBorder="1" applyAlignment="1">
      <alignment horizontal="center" vertical="center" wrapText="1"/>
    </xf>
    <xf numFmtId="0" fontId="36" fillId="4" borderId="2" xfId="0" applyFont="1" applyFill="1" applyBorder="1" applyAlignment="1">
      <alignment vertical="center" wrapText="1"/>
    </xf>
    <xf numFmtId="0" fontId="20" fillId="0" borderId="2" xfId="134" quotePrefix="1" applyFont="1" applyBorder="1" applyAlignment="1">
      <alignment horizontal="center" vertical="center" wrapText="1"/>
    </xf>
    <xf numFmtId="4" fontId="48" fillId="0" borderId="2" xfId="134" quotePrefix="1" applyNumberFormat="1" applyFont="1" applyBorder="1" applyAlignment="1">
      <alignment horizontal="center" vertical="center" wrapText="1"/>
    </xf>
    <xf numFmtId="4" fontId="46" fillId="0" borderId="2" xfId="135" quotePrefix="1" applyNumberFormat="1" applyFont="1" applyBorder="1" applyAlignment="1">
      <alignment vertical="center" wrapText="1"/>
    </xf>
    <xf numFmtId="164" fontId="36" fillId="0" borderId="2" xfId="103" quotePrefix="1" applyFont="1" applyBorder="1" applyAlignment="1">
      <alignment horizontal="center" wrapText="1"/>
    </xf>
    <xf numFmtId="0" fontId="19" fillId="0" borderId="0" xfId="140"/>
    <xf numFmtId="0" fontId="19" fillId="0" borderId="0" xfId="140" applyAlignment="1">
      <alignment horizontal="center"/>
    </xf>
    <xf numFmtId="0" fontId="19" fillId="0" borderId="0" xfId="140" applyAlignment="1">
      <alignment horizontal="right"/>
    </xf>
    <xf numFmtId="0" fontId="37" fillId="0" borderId="0" xfId="140" applyFont="1" applyAlignment="1">
      <alignment horizontal="left"/>
    </xf>
    <xf numFmtId="0" fontId="19" fillId="0" borderId="2" xfId="140" applyBorder="1" applyAlignment="1">
      <alignment horizontal="center" vertical="center" wrapText="1"/>
    </xf>
    <xf numFmtId="0" fontId="19" fillId="2" borderId="2" xfId="140" applyFill="1" applyBorder="1" applyAlignment="1">
      <alignment horizontal="center" vertical="center" wrapText="1"/>
    </xf>
    <xf numFmtId="0" fontId="37" fillId="0" borderId="2" xfId="140" applyFont="1" applyBorder="1" applyAlignment="1">
      <alignment vertical="center"/>
    </xf>
    <xf numFmtId="0" fontId="37" fillId="0" borderId="2" xfId="140" applyFont="1" applyBorder="1" applyAlignment="1">
      <alignment vertical="center" wrapText="1"/>
    </xf>
    <xf numFmtId="4" fontId="37" fillId="2" borderId="2" xfId="140" applyNumberFormat="1" applyFont="1" applyFill="1" applyBorder="1" applyAlignment="1">
      <alignment vertical="center"/>
    </xf>
    <xf numFmtId="4" fontId="37" fillId="0" borderId="2" xfId="140" applyNumberFormat="1" applyFont="1" applyBorder="1" applyAlignment="1">
      <alignment vertical="center"/>
    </xf>
    <xf numFmtId="0" fontId="19" fillId="0" borderId="2" xfId="140" applyBorder="1" applyAlignment="1">
      <alignment vertical="center"/>
    </xf>
    <xf numFmtId="0" fontId="19" fillId="0" borderId="2" xfId="140" applyBorder="1" applyAlignment="1">
      <alignment vertical="center" wrapText="1"/>
    </xf>
    <xf numFmtId="4" fontId="19" fillId="2" borderId="2" xfId="140" applyNumberFormat="1" applyFill="1" applyBorder="1" applyAlignment="1">
      <alignment vertical="center"/>
    </xf>
    <xf numFmtId="4" fontId="19" fillId="0" borderId="2" xfId="140" applyNumberFormat="1" applyBorder="1" applyAlignment="1">
      <alignment vertical="center"/>
    </xf>
    <xf numFmtId="0" fontId="37" fillId="2" borderId="2" xfId="140" applyFont="1" applyFill="1" applyBorder="1" applyAlignment="1">
      <alignment vertical="center"/>
    </xf>
    <xf numFmtId="0" fontId="37" fillId="2" borderId="2" xfId="140" applyFont="1" applyFill="1" applyBorder="1" applyAlignment="1">
      <alignment vertical="center" wrapText="1"/>
    </xf>
    <xf numFmtId="0" fontId="37" fillId="2" borderId="2" xfId="140" applyFont="1" applyFill="1" applyBorder="1" applyAlignment="1">
      <alignment horizontal="center" vertical="center"/>
    </xf>
    <xf numFmtId="0" fontId="45" fillId="0" borderId="0" xfId="140" applyFont="1"/>
    <xf numFmtId="0" fontId="36" fillId="0" borderId="1" xfId="140" quotePrefix="1" applyFont="1" applyBorder="1" applyAlignment="1">
      <alignment horizontal="center"/>
    </xf>
    <xf numFmtId="0" fontId="19" fillId="0" borderId="0" xfId="140"/>
    <xf numFmtId="0" fontId="19" fillId="0" borderId="0" xfId="140" applyAlignment="1">
      <alignment horizontal="center"/>
    </xf>
    <xf numFmtId="0" fontId="19" fillId="0" borderId="0" xfId="140" applyAlignment="1">
      <alignment horizontal="right"/>
    </xf>
    <xf numFmtId="0" fontId="37" fillId="0" borderId="0" xfId="140" applyFont="1" applyAlignment="1">
      <alignment horizontal="left"/>
    </xf>
    <xf numFmtId="0" fontId="19" fillId="0" borderId="2" xfId="140" applyBorder="1" applyAlignment="1">
      <alignment horizontal="center" vertical="center" wrapText="1"/>
    </xf>
    <xf numFmtId="0" fontId="19" fillId="2" borderId="2" xfId="140" applyFill="1" applyBorder="1" applyAlignment="1">
      <alignment horizontal="center" vertical="center" wrapText="1"/>
    </xf>
    <xf numFmtId="0" fontId="37" fillId="0" borderId="2" xfId="140" quotePrefix="1" applyFont="1" applyBorder="1" applyAlignment="1">
      <alignment horizontal="center" vertical="center" wrapText="1"/>
    </xf>
    <xf numFmtId="0" fontId="37" fillId="0" borderId="2" xfId="140" applyFont="1" applyBorder="1" applyAlignment="1">
      <alignment horizontal="center" vertical="center" wrapText="1"/>
    </xf>
    <xf numFmtId="4" fontId="37" fillId="0" borderId="2" xfId="140" applyNumberFormat="1" applyFont="1" applyBorder="1" applyAlignment="1">
      <alignment horizontal="center" vertical="center" wrapText="1"/>
    </xf>
    <xf numFmtId="4" fontId="37" fillId="0" borderId="2" xfId="140" quotePrefix="1" applyNumberFormat="1" applyFont="1" applyBorder="1" applyAlignment="1">
      <alignment vertical="center" wrapText="1"/>
    </xf>
    <xf numFmtId="4" fontId="37" fillId="2" borderId="2" xfId="140" applyNumberFormat="1" applyFont="1" applyFill="1" applyBorder="1" applyAlignment="1">
      <alignment vertical="center" wrapText="1"/>
    </xf>
    <xf numFmtId="4" fontId="37" fillId="0" borderId="2" xfId="140" applyNumberFormat="1" applyFont="1" applyBorder="1" applyAlignment="1">
      <alignment vertical="center" wrapText="1"/>
    </xf>
    <xf numFmtId="0" fontId="19" fillId="0" borderId="2" xfId="140" quotePrefix="1" applyBorder="1" applyAlignment="1">
      <alignment horizontal="center" vertical="center" wrapText="1"/>
    </xf>
    <xf numFmtId="4" fontId="19" fillId="0" borderId="2" xfId="140" quotePrefix="1" applyNumberFormat="1" applyBorder="1" applyAlignment="1">
      <alignment horizontal="center" vertical="center" wrapText="1"/>
    </xf>
    <xf numFmtId="4" fontId="19" fillId="0" borderId="2" xfId="140" quotePrefix="1" applyNumberFormat="1" applyBorder="1" applyAlignment="1">
      <alignment vertical="center" wrapText="1"/>
    </xf>
    <xf numFmtId="4" fontId="19" fillId="2" borderId="2" xfId="140" applyNumberFormat="1" applyFill="1" applyBorder="1" applyAlignment="1">
      <alignment vertical="center" wrapText="1"/>
    </xf>
    <xf numFmtId="4" fontId="19" fillId="0" borderId="2" xfId="140" applyNumberFormat="1" applyBorder="1" applyAlignment="1">
      <alignment vertical="center" wrapText="1"/>
    </xf>
    <xf numFmtId="0" fontId="37" fillId="2" borderId="2" xfId="140" applyFont="1" applyFill="1" applyBorder="1" applyAlignment="1">
      <alignment horizontal="center" vertical="center" wrapText="1"/>
    </xf>
    <xf numFmtId="0" fontId="37" fillId="2" borderId="2" xfId="140" quotePrefix="1" applyFont="1" applyFill="1" applyBorder="1" applyAlignment="1">
      <alignment horizontal="center" vertical="center" wrapText="1"/>
    </xf>
    <xf numFmtId="4" fontId="37" fillId="2" borderId="2" xfId="140" applyNumberFormat="1" applyFont="1" applyFill="1" applyBorder="1" applyAlignment="1">
      <alignment horizontal="center" vertical="center" wrapText="1"/>
    </xf>
    <xf numFmtId="4" fontId="37" fillId="2" borderId="2" xfId="140" quotePrefix="1" applyNumberFormat="1" applyFont="1" applyFill="1" applyBorder="1" applyAlignment="1">
      <alignment vertical="center" wrapText="1"/>
    </xf>
    <xf numFmtId="0" fontId="45" fillId="0" borderId="0" xfId="140" applyFont="1"/>
    <xf numFmtId="0" fontId="36" fillId="0" borderId="1" xfId="140" quotePrefix="1" applyFont="1" applyBorder="1" applyAlignment="1">
      <alignment horizontal="center"/>
    </xf>
    <xf numFmtId="0" fontId="37" fillId="0" borderId="3" xfId="103" applyNumberFormat="1" applyFont="1" applyBorder="1" applyAlignment="1">
      <alignment horizontal="center" vertical="center"/>
    </xf>
    <xf numFmtId="0" fontId="19" fillId="0" borderId="2" xfId="126" quotePrefix="1" applyFont="1" applyBorder="1" applyAlignment="1">
      <alignment horizontal="center" vertical="center" wrapText="1"/>
    </xf>
    <xf numFmtId="4" fontId="19" fillId="0" borderId="2" xfId="126" quotePrefix="1" applyNumberFormat="1" applyFont="1" applyBorder="1" applyAlignment="1">
      <alignment vertical="center" wrapText="1"/>
    </xf>
    <xf numFmtId="4" fontId="36" fillId="4" borderId="2" xfId="0" applyNumberFormat="1" applyFont="1" applyFill="1" applyBorder="1" applyAlignment="1">
      <alignment vertical="center" wrapText="1"/>
    </xf>
    <xf numFmtId="0" fontId="36" fillId="0" borderId="0" xfId="0" applyFont="1" applyAlignment="1">
      <alignment horizontal="center"/>
    </xf>
    <xf numFmtId="0" fontId="36" fillId="0" borderId="2" xfId="0" applyFont="1" applyFill="1" applyBorder="1" applyAlignment="1">
      <alignment vertical="center" wrapText="1"/>
    </xf>
    <xf numFmtId="0" fontId="51" fillId="0" borderId="0" xfId="0" applyFont="1" applyAlignment="1">
      <alignment vertical="center" wrapText="1"/>
    </xf>
    <xf numFmtId="0" fontId="51" fillId="0" borderId="2" xfId="0" applyFont="1" applyFill="1" applyBorder="1" applyAlignment="1">
      <alignment vertical="center" wrapText="1"/>
    </xf>
    <xf numFmtId="2" fontId="55" fillId="0" borderId="0" xfId="126" applyNumberFormat="1" applyFont="1"/>
    <xf numFmtId="0" fontId="17" fillId="0" borderId="2" xfId="140" quotePrefix="1" applyFont="1" applyBorder="1" applyAlignment="1">
      <alignment horizontal="center" vertical="center" wrapText="1"/>
    </xf>
    <xf numFmtId="1" fontId="19" fillId="0" borderId="2" xfId="140" quotePrefix="1" applyNumberFormat="1" applyBorder="1" applyAlignment="1">
      <alignment horizontal="center" vertical="center" wrapText="1"/>
    </xf>
    <xf numFmtId="4" fontId="17" fillId="0" borderId="2" xfId="140" quotePrefix="1" applyNumberFormat="1" applyFont="1" applyBorder="1" applyAlignment="1">
      <alignment vertical="center" wrapText="1"/>
    </xf>
    <xf numFmtId="1" fontId="48" fillId="0" borderId="2" xfId="124" quotePrefix="1" applyNumberFormat="1" applyFont="1" applyBorder="1" applyAlignment="1">
      <alignment horizontal="center" vertical="center" wrapText="1"/>
    </xf>
    <xf numFmtId="0" fontId="36" fillId="0" borderId="2" xfId="103" applyNumberFormat="1" applyFont="1" applyBorder="1" applyAlignment="1">
      <alignment horizontal="left" vertical="center" wrapText="1"/>
    </xf>
    <xf numFmtId="49" fontId="36" fillId="0" borderId="2" xfId="103" quotePrefix="1" applyNumberFormat="1" applyFont="1" applyBorder="1" applyAlignment="1">
      <alignment horizontal="center" wrapText="1"/>
    </xf>
    <xf numFmtId="4" fontId="16" fillId="0" borderId="2" xfId="140" quotePrefix="1" applyNumberFormat="1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4" fontId="15" fillId="0" borderId="2" xfId="133" quotePrefix="1" applyNumberFormat="1" applyFont="1" applyBorder="1" applyAlignment="1">
      <alignment vertical="center" wrapText="1"/>
    </xf>
    <xf numFmtId="4" fontId="36" fillId="2" borderId="2" xfId="140" applyNumberFormat="1" applyFont="1" applyFill="1" applyBorder="1" applyAlignment="1">
      <alignment vertical="center"/>
    </xf>
    <xf numFmtId="4" fontId="36" fillId="0" borderId="2" xfId="140" applyNumberFormat="1" applyFont="1" applyBorder="1" applyAlignment="1">
      <alignment vertical="center"/>
    </xf>
    <xf numFmtId="0" fontId="14" fillId="0" borderId="2" xfId="140" applyFont="1" applyBorder="1" applyAlignment="1">
      <alignment vertical="center" wrapText="1"/>
    </xf>
    <xf numFmtId="0" fontId="13" fillId="0" borderId="2" xfId="140" quotePrefix="1" applyFont="1" applyBorder="1" applyAlignment="1">
      <alignment horizontal="center" vertical="center" wrapText="1"/>
    </xf>
    <xf numFmtId="4" fontId="13" fillId="0" borderId="2" xfId="140" quotePrefix="1" applyNumberFormat="1" applyFont="1" applyBorder="1" applyAlignment="1">
      <alignment horizontal="center" vertical="center" wrapText="1"/>
    </xf>
    <xf numFmtId="4" fontId="13" fillId="0" borderId="2" xfId="140" quotePrefix="1" applyNumberFormat="1" applyFont="1" applyBorder="1" applyAlignment="1">
      <alignment vertical="center" wrapText="1"/>
    </xf>
    <xf numFmtId="1" fontId="36" fillId="0" borderId="3" xfId="103" applyNumberFormat="1" applyFont="1" applyBorder="1" applyAlignment="1">
      <alignment horizontal="center" vertical="center"/>
    </xf>
    <xf numFmtId="0" fontId="12" fillId="0" borderId="2" xfId="126" quotePrefix="1" applyFont="1" applyBorder="1" applyAlignment="1">
      <alignment horizontal="center" vertical="center" wrapText="1"/>
    </xf>
    <xf numFmtId="4" fontId="12" fillId="0" borderId="2" xfId="126" quotePrefix="1" applyNumberFormat="1" applyFont="1" applyBorder="1" applyAlignment="1">
      <alignment horizontal="center" vertical="center" wrapText="1"/>
    </xf>
    <xf numFmtId="4" fontId="12" fillId="0" borderId="2" xfId="126" quotePrefix="1" applyNumberFormat="1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11" fillId="0" borderId="2" xfId="140" quotePrefix="1" applyFont="1" applyBorder="1" applyAlignment="1">
      <alignment horizontal="center" vertical="center" wrapText="1"/>
    </xf>
    <xf numFmtId="4" fontId="11" fillId="0" borderId="2" xfId="140" quotePrefix="1" applyNumberFormat="1" applyFont="1" applyBorder="1" applyAlignment="1">
      <alignment horizontal="center" vertical="center" wrapText="1"/>
    </xf>
    <xf numFmtId="4" fontId="11" fillId="0" borderId="2" xfId="140" quotePrefix="1" applyNumberFormat="1" applyFont="1" applyBorder="1" applyAlignment="1">
      <alignment vertical="center" wrapText="1"/>
    </xf>
    <xf numFmtId="0" fontId="10" fillId="0" borderId="2" xfId="140" quotePrefix="1" applyFont="1" applyBorder="1" applyAlignment="1">
      <alignment horizontal="center" vertical="center" wrapText="1"/>
    </xf>
    <xf numFmtId="4" fontId="10" fillId="0" borderId="2" xfId="140" quotePrefix="1" applyNumberFormat="1" applyFont="1" applyBorder="1" applyAlignment="1">
      <alignment horizontal="center" vertical="center" wrapText="1"/>
    </xf>
    <xf numFmtId="4" fontId="36" fillId="0" borderId="2" xfId="140" quotePrefix="1" applyNumberFormat="1" applyFont="1" applyBorder="1" applyAlignment="1">
      <alignment vertical="center" wrapText="1"/>
    </xf>
    <xf numFmtId="4" fontId="10" fillId="0" borderId="2" xfId="140" quotePrefix="1" applyNumberFormat="1" applyFont="1" applyBorder="1" applyAlignment="1">
      <alignment vertical="center" wrapText="1"/>
    </xf>
    <xf numFmtId="0" fontId="9" fillId="0" borderId="2" xfId="140" quotePrefix="1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vertical="center" wrapText="1"/>
    </xf>
    <xf numFmtId="4" fontId="8" fillId="2" borderId="2" xfId="140" applyNumberFormat="1" applyFont="1" applyFill="1" applyBorder="1" applyAlignment="1">
      <alignment vertical="center" wrapText="1"/>
    </xf>
    <xf numFmtId="4" fontId="8" fillId="0" borderId="2" xfId="140" quotePrefix="1" applyNumberFormat="1" applyFont="1" applyBorder="1" applyAlignment="1">
      <alignment horizontal="center" vertical="center" wrapText="1"/>
    </xf>
    <xf numFmtId="164" fontId="36" fillId="0" borderId="3" xfId="103" applyFont="1" applyBorder="1" applyAlignment="1">
      <alignment horizontal="center" vertical="top" wrapText="1"/>
    </xf>
    <xf numFmtId="164" fontId="36" fillId="0" borderId="2" xfId="103" applyFont="1" applyBorder="1" applyAlignment="1">
      <alignment horizontal="center"/>
    </xf>
    <xf numFmtId="164" fontId="36" fillId="0" borderId="4" xfId="103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6" fillId="0" borderId="2" xfId="103" applyNumberFormat="1" applyFont="1" applyBorder="1" applyAlignment="1">
      <alignment horizontal="center" vertical="center"/>
    </xf>
    <xf numFmtId="164" fontId="37" fillId="0" borderId="2" xfId="103" applyFont="1" applyBorder="1" applyAlignment="1">
      <alignment horizontal="centerContinuous" vertical="center"/>
    </xf>
    <xf numFmtId="1" fontId="36" fillId="0" borderId="2" xfId="103" applyNumberFormat="1" applyFont="1" applyBorder="1" applyAlignment="1">
      <alignment horizontal="center" vertical="center"/>
    </xf>
    <xf numFmtId="1" fontId="37" fillId="0" borderId="2" xfId="103" applyNumberFormat="1" applyFont="1" applyBorder="1" applyAlignment="1">
      <alignment horizontal="center" vertical="center"/>
    </xf>
    <xf numFmtId="0" fontId="37" fillId="0" borderId="2" xfId="103" applyNumberFormat="1" applyFont="1" applyBorder="1" applyAlignment="1">
      <alignment horizontal="center" vertical="center"/>
    </xf>
    <xf numFmtId="166" fontId="36" fillId="0" borderId="9" xfId="103" applyNumberFormat="1" applyFont="1" applyBorder="1" applyAlignment="1">
      <alignment horizontal="center" vertical="top" wrapText="1"/>
    </xf>
    <xf numFmtId="0" fontId="37" fillId="0" borderId="3" xfId="103" applyNumberFormat="1" applyFont="1" applyBorder="1" applyAlignment="1">
      <alignment horizontal="centerContinuous" vertical="center"/>
    </xf>
    <xf numFmtId="0" fontId="37" fillId="0" borderId="8" xfId="103" quotePrefix="1" applyNumberFormat="1" applyFont="1" applyBorder="1" applyAlignment="1">
      <alignment horizontal="centerContinuous" vertical="center" wrapText="1"/>
    </xf>
    <xf numFmtId="164" fontId="37" fillId="0" borderId="8" xfId="103" applyFont="1" applyBorder="1" applyAlignment="1">
      <alignment horizontal="center" vertical="center"/>
    </xf>
    <xf numFmtId="164" fontId="37" fillId="3" borderId="8" xfId="103" applyFont="1" applyFill="1" applyBorder="1" applyAlignment="1">
      <alignment horizontal="center" vertical="center"/>
    </xf>
    <xf numFmtId="1" fontId="36" fillId="0" borderId="4" xfId="103" applyNumberFormat="1" applyFont="1" applyBorder="1" applyAlignment="1">
      <alignment horizontal="center" vertical="center" wrapText="1"/>
    </xf>
    <xf numFmtId="167" fontId="37" fillId="2" borderId="4" xfId="0" applyNumberFormat="1" applyFont="1" applyFill="1" applyBorder="1" applyAlignment="1">
      <alignment horizontal="center" vertical="center"/>
    </xf>
    <xf numFmtId="4" fontId="37" fillId="5" borderId="4" xfId="113" applyNumberFormat="1" applyFont="1" applyFill="1" applyBorder="1" applyAlignment="1">
      <alignment horizontal="center" vertical="center"/>
    </xf>
    <xf numFmtId="4" fontId="36" fillId="0" borderId="4" xfId="113" applyNumberFormat="1" applyFont="1" applyBorder="1" applyAlignment="1">
      <alignment horizontal="center" vertical="center"/>
    </xf>
    <xf numFmtId="167" fontId="37" fillId="0" borderId="4" xfId="103" applyNumberFormat="1" applyFont="1" applyBorder="1" applyAlignment="1">
      <alignment horizontal="center"/>
    </xf>
    <xf numFmtId="4" fontId="36" fillId="2" borderId="4" xfId="103" applyNumberFormat="1" applyFont="1" applyFill="1" applyBorder="1" applyAlignment="1">
      <alignment horizontal="center" vertical="center"/>
    </xf>
    <xf numFmtId="167" fontId="36" fillId="5" borderId="4" xfId="103" applyNumberFormat="1" applyFont="1" applyFill="1" applyBorder="1" applyAlignment="1">
      <alignment horizontal="center"/>
    </xf>
    <xf numFmtId="164" fontId="36" fillId="0" borderId="2" xfId="103" applyFont="1" applyBorder="1" applyAlignment="1"/>
    <xf numFmtId="164" fontId="36" fillId="0" borderId="2" xfId="103" applyFont="1" applyBorder="1"/>
    <xf numFmtId="164" fontId="37" fillId="3" borderId="2" xfId="103" applyFont="1" applyFill="1" applyBorder="1" applyAlignment="1">
      <alignment horizontal="centerContinuous" vertical="center"/>
    </xf>
    <xf numFmtId="164" fontId="37" fillId="0" borderId="2" xfId="103" applyFont="1" applyBorder="1" applyAlignment="1">
      <alignment horizontal="center" vertical="center" wrapText="1"/>
    </xf>
    <xf numFmtId="164" fontId="37" fillId="3" borderId="2" xfId="103" applyFont="1" applyFill="1" applyBorder="1" applyAlignment="1">
      <alignment horizontal="left" vertical="center"/>
    </xf>
    <xf numFmtId="0" fontId="0" fillId="0" borderId="2" xfId="0" applyBorder="1"/>
    <xf numFmtId="2" fontId="23" fillId="0" borderId="0" xfId="126" applyNumberFormat="1"/>
    <xf numFmtId="164" fontId="37" fillId="0" borderId="2" xfId="103" applyFont="1" applyBorder="1" applyAlignment="1">
      <alignment horizontal="center"/>
    </xf>
    <xf numFmtId="164" fontId="36" fillId="0" borderId="2" xfId="103" applyFont="1" applyBorder="1" applyAlignment="1">
      <alignment horizontal="center"/>
    </xf>
    <xf numFmtId="164" fontId="36" fillId="0" borderId="2" xfId="103" applyFont="1" applyBorder="1" applyAlignment="1">
      <alignment horizontal="center" vertical="top" wrapText="1"/>
    </xf>
    <xf numFmtId="4" fontId="36" fillId="0" borderId="2" xfId="103" applyNumberFormat="1" applyFont="1" applyBorder="1" applyAlignment="1">
      <alignment horizontal="center" vertical="center"/>
    </xf>
    <xf numFmtId="166" fontId="36" fillId="0" borderId="2" xfId="103" applyNumberFormat="1" applyFont="1" applyBorder="1" applyAlignment="1">
      <alignment horizontal="center"/>
    </xf>
    <xf numFmtId="164" fontId="36" fillId="0" borderId="2" xfId="103" applyFont="1" applyBorder="1" applyAlignment="1">
      <alignment horizontal="left"/>
    </xf>
    <xf numFmtId="164" fontId="44" fillId="0" borderId="2" xfId="103" applyFont="1" applyBorder="1" applyAlignment="1">
      <alignment horizontal="left"/>
    </xf>
    <xf numFmtId="164" fontId="37" fillId="3" borderId="2" xfId="103" applyFont="1" applyFill="1" applyBorder="1" applyAlignment="1">
      <alignment horizontal="center"/>
    </xf>
    <xf numFmtId="4" fontId="37" fillId="3" borderId="2" xfId="103" applyNumberFormat="1" applyFont="1" applyFill="1" applyBorder="1" applyAlignment="1">
      <alignment horizontal="center" vertical="center"/>
    </xf>
    <xf numFmtId="164" fontId="36" fillId="0" borderId="0" xfId="103" applyFont="1" applyBorder="1"/>
    <xf numFmtId="164" fontId="37" fillId="0" borderId="0" xfId="103" applyFont="1" applyBorder="1" applyAlignment="1">
      <alignment horizontal="right"/>
    </xf>
    <xf numFmtId="4" fontId="36" fillId="0" borderId="0" xfId="103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164" fontId="36" fillId="0" borderId="0" xfId="103" applyFont="1" applyBorder="1" applyAlignment="1"/>
    <xf numFmtId="164" fontId="36" fillId="0" borderId="0" xfId="103" applyFont="1" applyBorder="1" applyAlignment="1">
      <alignment horizontal="right"/>
    </xf>
    <xf numFmtId="0" fontId="29" fillId="0" borderId="0" xfId="115" applyBorder="1"/>
    <xf numFmtId="0" fontId="36" fillId="0" borderId="0" xfId="0" applyFont="1" applyBorder="1"/>
    <xf numFmtId="0" fontId="36" fillId="0" borderId="0" xfId="0" applyFont="1" applyBorder="1" applyAlignment="1">
      <alignment wrapText="1"/>
    </xf>
    <xf numFmtId="0" fontId="36" fillId="0" borderId="2" xfId="0" applyFont="1" applyBorder="1" applyAlignment="1">
      <alignment horizontal="center" wrapText="1"/>
    </xf>
    <xf numFmtId="4" fontId="36" fillId="0" borderId="2" xfId="0" applyNumberFormat="1" applyFont="1" applyFill="1" applyBorder="1" applyAlignment="1">
      <alignment vertical="center"/>
    </xf>
    <xf numFmtId="4" fontId="37" fillId="5" borderId="2" xfId="0" applyNumberFormat="1" applyFont="1" applyFill="1" applyBorder="1" applyAlignment="1">
      <alignment vertical="center"/>
    </xf>
    <xf numFmtId="4" fontId="7" fillId="0" borderId="2" xfId="133" quotePrefix="1" applyNumberFormat="1" applyFont="1" applyBorder="1" applyAlignment="1">
      <alignment vertical="center" wrapText="1"/>
    </xf>
    <xf numFmtId="4" fontId="6" fillId="0" borderId="2" xfId="140" quotePrefix="1" applyNumberFormat="1" applyFont="1" applyBorder="1" applyAlignment="1">
      <alignment vertical="center" wrapText="1"/>
    </xf>
    <xf numFmtId="4" fontId="5" fillId="0" borderId="2" xfId="140" quotePrefix="1" applyNumberFormat="1" applyFont="1" applyBorder="1" applyAlignment="1">
      <alignment vertical="center" wrapText="1"/>
    </xf>
    <xf numFmtId="164" fontId="36" fillId="0" borderId="3" xfId="103" applyFont="1" applyBorder="1" applyAlignment="1">
      <alignment horizontal="center" vertical="center"/>
    </xf>
    <xf numFmtId="4" fontId="20" fillId="0" borderId="2" xfId="136" quotePrefix="1" applyNumberFormat="1" applyBorder="1" applyAlignment="1">
      <alignment vertical="center" wrapText="1"/>
    </xf>
    <xf numFmtId="0" fontId="32" fillId="0" borderId="2" xfId="109" applyBorder="1" applyAlignment="1">
      <alignment vertical="center"/>
    </xf>
    <xf numFmtId="0" fontId="32" fillId="0" borderId="2" xfId="109" applyBorder="1" applyAlignment="1">
      <alignment vertical="center" wrapText="1"/>
    </xf>
    <xf numFmtId="4" fontId="36" fillId="0" borderId="2" xfId="137" applyNumberFormat="1" applyFont="1" applyBorder="1" applyAlignment="1">
      <alignment horizontal="right" vertical="center" wrapText="1"/>
    </xf>
    <xf numFmtId="164" fontId="36" fillId="0" borderId="5" xfId="103" applyFont="1" applyBorder="1" applyAlignment="1">
      <alignment horizontal="center" vertical="center"/>
    </xf>
    <xf numFmtId="0" fontId="37" fillId="0" borderId="2" xfId="109" applyFont="1" applyBorder="1" applyAlignment="1">
      <alignment horizontal="center" vertical="center"/>
    </xf>
    <xf numFmtId="4" fontId="36" fillId="0" borderId="2" xfId="137" applyNumberFormat="1" applyFont="1" applyBorder="1" applyAlignment="1">
      <alignment horizontal="center" vertical="center" wrapText="1"/>
    </xf>
    <xf numFmtId="0" fontId="37" fillId="0" borderId="2" xfId="109" applyFont="1" applyBorder="1" applyAlignment="1">
      <alignment vertical="center" wrapText="1"/>
    </xf>
    <xf numFmtId="4" fontId="46" fillId="0" borderId="2" xfId="136" quotePrefix="1" applyNumberFormat="1" applyFont="1" applyBorder="1" applyAlignment="1">
      <alignment vertical="center" wrapText="1"/>
    </xf>
    <xf numFmtId="4" fontId="19" fillId="5" borderId="2" xfId="140" applyNumberFormat="1" applyFill="1" applyBorder="1" applyAlignment="1">
      <alignment vertical="center"/>
    </xf>
    <xf numFmtId="4" fontId="36" fillId="5" borderId="2" xfId="137" applyNumberFormat="1" applyFont="1" applyFill="1" applyBorder="1" applyAlignment="1">
      <alignment horizontal="right" vertical="center" wrapText="1"/>
    </xf>
    <xf numFmtId="4" fontId="19" fillId="5" borderId="2" xfId="140" applyNumberFormat="1" applyFill="1" applyBorder="1" applyAlignment="1">
      <alignment vertical="center" wrapText="1"/>
    </xf>
    <xf numFmtId="4" fontId="19" fillId="0" borderId="2" xfId="140" applyNumberFormat="1" applyFill="1" applyBorder="1" applyAlignment="1">
      <alignment vertical="center" wrapText="1"/>
    </xf>
    <xf numFmtId="164" fontId="36" fillId="0" borderId="4" xfId="103" applyFont="1" applyBorder="1" applyAlignment="1">
      <alignment horizontal="center" vertical="center"/>
    </xf>
    <xf numFmtId="0" fontId="4" fillId="0" borderId="2" xfId="140" applyFont="1" applyBorder="1" applyAlignment="1">
      <alignment vertical="center" wrapText="1"/>
    </xf>
    <xf numFmtId="0" fontId="36" fillId="0" borderId="2" xfId="140" quotePrefix="1" applyFont="1" applyBorder="1" applyAlignment="1">
      <alignment horizontal="center" vertical="center" wrapText="1"/>
    </xf>
    <xf numFmtId="164" fontId="37" fillId="0" borderId="2" xfId="103" applyFont="1" applyBorder="1" applyAlignment="1">
      <alignment horizontal="centerContinuous" vertical="center" wrapText="1"/>
    </xf>
    <xf numFmtId="4" fontId="37" fillId="5" borderId="2" xfId="137" applyNumberFormat="1" applyFont="1" applyFill="1" applyBorder="1" applyAlignment="1">
      <alignment horizontal="center" vertical="center" wrapText="1"/>
    </xf>
    <xf numFmtId="0" fontId="19" fillId="0" borderId="2" xfId="140" quotePrefix="1" applyFill="1" applyBorder="1" applyAlignment="1">
      <alignment horizontal="center" vertical="center" wrapText="1"/>
    </xf>
    <xf numFmtId="4" fontId="19" fillId="0" borderId="2" xfId="140" quotePrefix="1" applyNumberFormat="1" applyFill="1" applyBorder="1" applyAlignment="1">
      <alignment horizontal="center" vertical="center" wrapText="1"/>
    </xf>
    <xf numFmtId="4" fontId="19" fillId="0" borderId="2" xfId="140" quotePrefix="1" applyNumberFormat="1" applyFill="1" applyBorder="1" applyAlignment="1">
      <alignment vertical="center" wrapText="1"/>
    </xf>
    <xf numFmtId="0" fontId="36" fillId="0" borderId="2" xfId="140" quotePrefix="1" applyFont="1" applyFill="1" applyBorder="1" applyAlignment="1">
      <alignment horizontal="center" vertical="center" wrapText="1"/>
    </xf>
    <xf numFmtId="4" fontId="4" fillId="0" borderId="2" xfId="140" quotePrefix="1" applyNumberFormat="1" applyFont="1" applyFill="1" applyBorder="1" applyAlignment="1">
      <alignment horizontal="center" vertical="center" wrapText="1"/>
    </xf>
    <xf numFmtId="4" fontId="4" fillId="0" borderId="2" xfId="136" quotePrefix="1" applyNumberFormat="1" applyFont="1" applyFill="1" applyBorder="1" applyAlignment="1">
      <alignment vertical="center" wrapText="1"/>
    </xf>
    <xf numFmtId="0" fontId="19" fillId="0" borderId="2" xfId="140" applyBorder="1" applyAlignment="1">
      <alignment horizontal="center" vertical="center" wrapText="1"/>
    </xf>
    <xf numFmtId="0" fontId="54" fillId="0" borderId="2" xfId="140" applyFont="1" applyBorder="1" applyAlignment="1">
      <alignment horizontal="center" vertical="center" wrapText="1"/>
    </xf>
    <xf numFmtId="0" fontId="3" fillId="0" borderId="0" xfId="140" applyFont="1" applyAlignment="1">
      <alignment horizontal="left" wrapText="1"/>
    </xf>
    <xf numFmtId="0" fontId="19" fillId="0" borderId="0" xfId="140" applyAlignment="1">
      <alignment horizontal="left" wrapText="1"/>
    </xf>
    <xf numFmtId="0" fontId="37" fillId="0" borderId="0" xfId="140" applyFont="1" applyAlignment="1">
      <alignment horizontal="center" wrapText="1"/>
    </xf>
    <xf numFmtId="0" fontId="19" fillId="0" borderId="0" xfId="140" applyAlignment="1">
      <alignment horizontal="center"/>
    </xf>
    <xf numFmtId="0" fontId="19" fillId="2" borderId="2" xfId="140" applyFill="1" applyBorder="1" applyAlignment="1">
      <alignment horizontal="center" vertical="center" wrapText="1"/>
    </xf>
    <xf numFmtId="0" fontId="36" fillId="0" borderId="0" xfId="129" applyFont="1" applyAlignment="1">
      <alignment horizontal="left" wrapText="1"/>
    </xf>
    <xf numFmtId="0" fontId="37" fillId="0" borderId="0" xfId="0" applyFont="1" applyAlignment="1">
      <alignment horizontal="center" wrapText="1"/>
    </xf>
    <xf numFmtId="0" fontId="36" fillId="0" borderId="0" xfId="0" applyFont="1" applyAlignment="1">
      <alignment horizontal="center"/>
    </xf>
    <xf numFmtId="0" fontId="37" fillId="0" borderId="3" xfId="0" applyFont="1" applyBorder="1" applyAlignment="1">
      <alignment horizontal="center" vertical="center"/>
    </xf>
    <xf numFmtId="0" fontId="36" fillId="0" borderId="8" xfId="0" applyFont="1" applyBorder="1" applyAlignment="1"/>
    <xf numFmtId="0" fontId="36" fillId="0" borderId="4" xfId="0" applyFont="1" applyBorder="1" applyAlignment="1"/>
    <xf numFmtId="0" fontId="36" fillId="0" borderId="2" xfId="0" applyFont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45" fillId="0" borderId="2" xfId="140" applyFont="1" applyBorder="1" applyAlignment="1">
      <alignment horizontal="center" vertical="center" wrapText="1"/>
    </xf>
    <xf numFmtId="0" fontId="3" fillId="0" borderId="0" xfId="140" applyFont="1" applyAlignment="1">
      <alignment horizontal="left"/>
    </xf>
    <xf numFmtId="0" fontId="19" fillId="0" borderId="0" xfId="140" applyAlignment="1">
      <alignment horizontal="left"/>
    </xf>
    <xf numFmtId="0" fontId="37" fillId="0" borderId="0" xfId="140" applyFont="1" applyAlignment="1">
      <alignment horizontal="center"/>
    </xf>
    <xf numFmtId="164" fontId="36" fillId="0" borderId="3" xfId="103" applyFont="1" applyBorder="1" applyAlignment="1">
      <alignment horizontal="center"/>
    </xf>
    <xf numFmtId="164" fontId="36" fillId="0" borderId="8" xfId="103" applyFont="1" applyBorder="1" applyAlignment="1">
      <alignment horizontal="center"/>
    </xf>
    <xf numFmtId="164" fontId="36" fillId="0" borderId="4" xfId="103" applyFont="1" applyBorder="1" applyAlignment="1">
      <alignment horizontal="center"/>
    </xf>
    <xf numFmtId="164" fontId="38" fillId="0" borderId="0" xfId="103" applyFont="1" applyBorder="1" applyAlignment="1">
      <alignment horizontal="center"/>
    </xf>
    <xf numFmtId="164" fontId="37" fillId="0" borderId="0" xfId="103" applyFont="1" applyBorder="1" applyAlignment="1">
      <alignment horizontal="center"/>
    </xf>
    <xf numFmtId="164" fontId="36" fillId="0" borderId="0" xfId="103" applyFont="1" applyBorder="1" applyAlignment="1">
      <alignment horizontal="center"/>
    </xf>
    <xf numFmtId="164" fontId="36" fillId="0" borderId="2" xfId="103" applyFont="1" applyBorder="1" applyAlignment="1">
      <alignment horizontal="center" vertical="top" wrapText="1"/>
    </xf>
    <xf numFmtId="166" fontId="36" fillId="0" borderId="2" xfId="103" applyNumberFormat="1" applyFont="1" applyBorder="1" applyAlignment="1">
      <alignment horizontal="center" vertical="top" wrapText="1"/>
    </xf>
    <xf numFmtId="164" fontId="36" fillId="0" borderId="2" xfId="103" applyFont="1" applyBorder="1" applyAlignment="1">
      <alignment horizontal="center"/>
    </xf>
    <xf numFmtId="164" fontId="36" fillId="0" borderId="2" xfId="103" applyFont="1" applyBorder="1" applyAlignment="1">
      <alignment horizontal="center" vertical="center"/>
    </xf>
    <xf numFmtId="0" fontId="3" fillId="0" borderId="0" xfId="115" applyFont="1" applyBorder="1" applyAlignment="1">
      <alignment horizontal="right"/>
    </xf>
    <xf numFmtId="0" fontId="20" fillId="0" borderId="0" xfId="115" applyFont="1" applyBorder="1" applyAlignment="1">
      <alignment horizontal="right"/>
    </xf>
    <xf numFmtId="0" fontId="36" fillId="0" borderId="0" xfId="0" applyFont="1" applyBorder="1" applyAlignment="1">
      <alignment horizontal="right" wrapText="1"/>
    </xf>
    <xf numFmtId="0" fontId="36" fillId="0" borderId="0" xfId="0" applyFont="1" applyAlignment="1">
      <alignment horizontal="left" wrapText="1"/>
    </xf>
    <xf numFmtId="164" fontId="36" fillId="0" borderId="5" xfId="103" applyFont="1" applyBorder="1" applyAlignment="1">
      <alignment horizontal="center"/>
    </xf>
    <xf numFmtId="0" fontId="37" fillId="0" borderId="2" xfId="113" applyFont="1" applyBorder="1" applyAlignment="1">
      <alignment horizontal="center" vertical="center" wrapText="1"/>
    </xf>
    <xf numFmtId="164" fontId="37" fillId="0" borderId="2" xfId="103" applyFont="1" applyBorder="1" applyAlignment="1">
      <alignment horizontal="center" vertical="center" wrapText="1"/>
    </xf>
    <xf numFmtId="164" fontId="36" fillId="0" borderId="2" xfId="103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6" fillId="0" borderId="2" xfId="0" applyFont="1" applyBorder="1" applyAlignment="1">
      <alignment horizontal="center" vertical="center" wrapText="1"/>
    </xf>
    <xf numFmtId="0" fontId="24" fillId="0" borderId="0" xfId="124" applyFont="1" applyAlignment="1">
      <alignment horizontal="left" wrapText="1"/>
    </xf>
    <xf numFmtId="0" fontId="24" fillId="0" borderId="0" xfId="124" applyAlignment="1">
      <alignment horizontal="left" wrapText="1"/>
    </xf>
    <xf numFmtId="0" fontId="3" fillId="0" borderId="0" xfId="124" applyFont="1" applyAlignment="1">
      <alignment horizontal="left" wrapText="1"/>
    </xf>
    <xf numFmtId="0" fontId="18" fillId="0" borderId="0" xfId="124" applyFont="1" applyAlignment="1">
      <alignment horizontal="left" wrapText="1"/>
    </xf>
    <xf numFmtId="0" fontId="36" fillId="0" borderId="5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50" fillId="0" borderId="5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 wrapText="1"/>
    </xf>
    <xf numFmtId="4" fontId="1" fillId="0" borderId="2" xfId="135" quotePrefix="1" applyNumberFormat="1" applyFont="1" applyBorder="1" applyAlignment="1">
      <alignment vertical="center" wrapText="1"/>
    </xf>
    <xf numFmtId="4" fontId="1" fillId="0" borderId="2" xfId="133" quotePrefix="1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horizontal="right" vertical="center"/>
    </xf>
    <xf numFmtId="4" fontId="2" fillId="5" borderId="2" xfId="0" applyNumberFormat="1" applyFont="1" applyFill="1" applyBorder="1" applyAlignment="1">
      <alignment horizontal="right" vertical="center" wrapText="1"/>
    </xf>
    <xf numFmtId="164" fontId="48" fillId="0" borderId="3" xfId="103" applyFont="1" applyBorder="1" applyAlignment="1">
      <alignment horizontal="center" vertical="center"/>
    </xf>
    <xf numFmtId="164" fontId="48" fillId="0" borderId="4" xfId="103" applyFont="1" applyBorder="1" applyAlignment="1">
      <alignment horizontal="center" vertical="center"/>
    </xf>
    <xf numFmtId="164" fontId="36" fillId="0" borderId="4" xfId="103" applyFont="1" applyBorder="1" applyAlignment="1">
      <alignment horizontal="left" vertical="center"/>
    </xf>
    <xf numFmtId="4" fontId="1" fillId="0" borderId="2" xfId="126" quotePrefix="1" applyNumberFormat="1" applyFont="1" applyBorder="1" applyAlignment="1">
      <alignment vertical="center" wrapText="1"/>
    </xf>
    <xf numFmtId="0" fontId="37" fillId="0" borderId="3" xfId="0" applyFont="1" applyBorder="1" applyAlignment="1">
      <alignment horizontal="right" vertical="center"/>
    </xf>
    <xf numFmtId="0" fontId="0" fillId="0" borderId="0" xfId="0" applyAlignment="1">
      <alignment horizontal="center"/>
    </xf>
  </cellXfs>
  <cellStyles count="14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3 2" xfId="134"/>
    <cellStyle name="Обычный 5 2 3 3 4" xfId="138"/>
    <cellStyle name="Обычный 5 2 3 4" xfId="135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7"/>
    <cellStyle name="Обычный 5 4 3 3 2" xfId="131"/>
    <cellStyle name="Обычный 5 4 3 3 3" xfId="139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Обычный 5 7 2 2" xfId="136"/>
    <cellStyle name="Обычный 5 7 3 2" xfId="133"/>
    <cellStyle name="Обычный 6" xfId="14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org3\Users\user\Desktop\&#1047;&#1042;&#1030;&#1058;&#1048;%20(&#1050;&#1072;&#1079;&#1085;&#1072;)%202021\(2&#1084;&#1084;&#1073;%20&#1042;&#1080;&#1076;&#1072;&#1090;&#1082;&#1080;)%20&#1047;&#1074;&#1110;&#1090;%20&#1087;&#1088;&#1086;%20&#1074;&#1080;&#1082;&#1086;&#1085;&#1072;&#1085;&#1085;&#1103;%20&#1084;&#1110;&#1089;&#1094;&#1077;&#1074;&#1080;&#1093;%20&#1073;&#1102;&#1076;&#1078;&#1077;&#1090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d"/>
      <sheetName val="vid_bank"/>
    </sheetNames>
    <sheetDataSet>
      <sheetData sheetId="0" refreshError="1">
        <row r="310">
          <cell r="C310" t="str">
            <v>0611181</v>
          </cell>
          <cell r="E310" t="str">
            <v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v>
          </cell>
        </row>
        <row r="319">
          <cell r="C319" t="str">
            <v>0611182</v>
          </cell>
          <cell r="E319" t="str">
            <v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zoomScaleNormal="100" zoomScalePageLayoutView="55" workbookViewId="0">
      <selection activeCell="A78" sqref="A78:XFD78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6" x14ac:dyDescent="0.2">
      <c r="A1" s="155"/>
      <c r="B1" s="155"/>
      <c r="C1" s="155"/>
      <c r="D1" s="155" t="s">
        <v>0</v>
      </c>
      <c r="E1" s="155"/>
      <c r="F1" s="155"/>
    </row>
    <row r="2" spans="1:6" ht="22.7" customHeight="1" x14ac:dyDescent="0.2">
      <c r="A2" s="155"/>
      <c r="B2" s="155"/>
      <c r="C2" s="155"/>
      <c r="D2" s="318" t="s">
        <v>363</v>
      </c>
      <c r="E2" s="319"/>
      <c r="F2" s="319"/>
    </row>
    <row r="3" spans="1:6" ht="39.200000000000003" customHeight="1" x14ac:dyDescent="0.2">
      <c r="A3" s="155"/>
      <c r="B3" s="155"/>
      <c r="C3" s="155"/>
      <c r="D3" s="319" t="s">
        <v>266</v>
      </c>
      <c r="E3" s="319"/>
      <c r="F3" s="319"/>
    </row>
    <row r="5" spans="1:6" x14ac:dyDescent="0.2">
      <c r="A5" s="320" t="s">
        <v>250</v>
      </c>
      <c r="B5" s="321"/>
      <c r="C5" s="321"/>
      <c r="D5" s="321"/>
      <c r="E5" s="321"/>
      <c r="F5" s="321"/>
    </row>
    <row r="6" spans="1:6" x14ac:dyDescent="0.2">
      <c r="A6" s="173" t="s">
        <v>268</v>
      </c>
      <c r="B6" s="156"/>
      <c r="C6" s="156"/>
      <c r="D6" s="156"/>
      <c r="E6" s="156"/>
      <c r="F6" s="156"/>
    </row>
    <row r="7" spans="1:6" x14ac:dyDescent="0.2">
      <c r="A7" s="172" t="s">
        <v>50</v>
      </c>
      <c r="B7" s="155"/>
      <c r="C7" s="155"/>
      <c r="D7" s="155"/>
      <c r="E7" s="155"/>
      <c r="F7" s="157" t="s">
        <v>9</v>
      </c>
    </row>
    <row r="8" spans="1:6" x14ac:dyDescent="0.2">
      <c r="A8" s="316" t="s">
        <v>10</v>
      </c>
      <c r="B8" s="316" t="s">
        <v>11</v>
      </c>
      <c r="C8" s="322" t="s">
        <v>1</v>
      </c>
      <c r="D8" s="316" t="s">
        <v>2</v>
      </c>
      <c r="E8" s="316" t="s">
        <v>3</v>
      </c>
      <c r="F8" s="316"/>
    </row>
    <row r="9" spans="1:6" x14ac:dyDescent="0.2">
      <c r="A9" s="316"/>
      <c r="B9" s="316"/>
      <c r="C9" s="316"/>
      <c r="D9" s="316"/>
      <c r="E9" s="316" t="s">
        <v>4</v>
      </c>
      <c r="F9" s="317" t="s">
        <v>5</v>
      </c>
    </row>
    <row r="10" spans="1:6" x14ac:dyDescent="0.2">
      <c r="A10" s="316"/>
      <c r="B10" s="316"/>
      <c r="C10" s="316"/>
      <c r="D10" s="316"/>
      <c r="E10" s="316"/>
      <c r="F10" s="316"/>
    </row>
    <row r="11" spans="1:6" x14ac:dyDescent="0.2">
      <c r="A11" s="159">
        <v>1</v>
      </c>
      <c r="B11" s="159">
        <v>2</v>
      </c>
      <c r="C11" s="160">
        <v>3</v>
      </c>
      <c r="D11" s="159">
        <v>4</v>
      </c>
      <c r="E11" s="159">
        <v>5</v>
      </c>
      <c r="F11" s="159">
        <v>6</v>
      </c>
    </row>
    <row r="12" spans="1:6" ht="18.75" customHeight="1" x14ac:dyDescent="0.2">
      <c r="A12" s="161">
        <v>10000000</v>
      </c>
      <c r="B12" s="162" t="s">
        <v>203</v>
      </c>
      <c r="C12" s="163">
        <f>D12+E12</f>
        <v>91022252</v>
      </c>
      <c r="D12" s="164">
        <f>D13+D21+D27+D35+D49</f>
        <v>90984252</v>
      </c>
      <c r="E12" s="164">
        <v>38000</v>
      </c>
      <c r="F12" s="164">
        <v>0</v>
      </c>
    </row>
    <row r="13" spans="1:6" ht="27.75" customHeight="1" x14ac:dyDescent="0.2">
      <c r="A13" s="161">
        <v>11000000</v>
      </c>
      <c r="B13" s="162" t="s">
        <v>204</v>
      </c>
      <c r="C13" s="163">
        <f>D13+E13</f>
        <v>57272552</v>
      </c>
      <c r="D13" s="164">
        <f>D14+D19</f>
        <v>57272552</v>
      </c>
      <c r="E13" s="164">
        <v>0</v>
      </c>
      <c r="F13" s="164">
        <v>0</v>
      </c>
    </row>
    <row r="14" spans="1:6" ht="18" customHeight="1" x14ac:dyDescent="0.2">
      <c r="A14" s="161">
        <v>11010000</v>
      </c>
      <c r="B14" s="162" t="s">
        <v>12</v>
      </c>
      <c r="C14" s="163">
        <f>D14+E14</f>
        <v>57267552</v>
      </c>
      <c r="D14" s="164">
        <f>D15+D16+D17+D18</f>
        <v>57267552</v>
      </c>
      <c r="E14" s="164">
        <v>0</v>
      </c>
      <c r="F14" s="164">
        <v>0</v>
      </c>
    </row>
    <row r="15" spans="1:6" ht="27.75" customHeight="1" x14ac:dyDescent="0.2">
      <c r="A15" s="165">
        <v>11010100</v>
      </c>
      <c r="B15" s="166" t="s">
        <v>13</v>
      </c>
      <c r="C15" s="301">
        <v>41607552</v>
      </c>
      <c r="D15" s="168">
        <v>41607552</v>
      </c>
      <c r="E15" s="168">
        <v>0</v>
      </c>
      <c r="F15" s="168">
        <v>0</v>
      </c>
    </row>
    <row r="16" spans="1:6" ht="27.75" customHeight="1" x14ac:dyDescent="0.2">
      <c r="A16" s="165">
        <v>11010400</v>
      </c>
      <c r="B16" s="166" t="s">
        <v>14</v>
      </c>
      <c r="C16" s="167">
        <v>13330000</v>
      </c>
      <c r="D16" s="168">
        <v>13330000</v>
      </c>
      <c r="E16" s="168">
        <v>0</v>
      </c>
      <c r="F16" s="168">
        <v>0</v>
      </c>
    </row>
    <row r="17" spans="1:6" ht="27.75" customHeight="1" x14ac:dyDescent="0.2">
      <c r="A17" s="165">
        <v>11010500</v>
      </c>
      <c r="B17" s="166" t="s">
        <v>15</v>
      </c>
      <c r="C17" s="167">
        <v>890000</v>
      </c>
      <c r="D17" s="168">
        <v>890000</v>
      </c>
      <c r="E17" s="168">
        <v>0</v>
      </c>
      <c r="F17" s="168">
        <v>0</v>
      </c>
    </row>
    <row r="18" spans="1:6" ht="27.75" customHeight="1" x14ac:dyDescent="0.2">
      <c r="A18" s="165">
        <v>11011300</v>
      </c>
      <c r="B18" s="166" t="s">
        <v>254</v>
      </c>
      <c r="C18" s="167">
        <f>D18+E18</f>
        <v>1440000</v>
      </c>
      <c r="D18" s="168">
        <v>1440000</v>
      </c>
      <c r="E18" s="168">
        <v>0</v>
      </c>
      <c r="F18" s="168">
        <v>0</v>
      </c>
    </row>
    <row r="19" spans="1:6" ht="20.25" customHeight="1" x14ac:dyDescent="0.2">
      <c r="A19" s="161">
        <v>11020000</v>
      </c>
      <c r="B19" s="162" t="s">
        <v>205</v>
      </c>
      <c r="C19" s="163">
        <v>5000</v>
      </c>
      <c r="D19" s="164">
        <v>5000</v>
      </c>
      <c r="E19" s="164">
        <v>0</v>
      </c>
      <c r="F19" s="164">
        <v>0</v>
      </c>
    </row>
    <row r="20" spans="1:6" ht="24" customHeight="1" x14ac:dyDescent="0.2">
      <c r="A20" s="165">
        <v>11020200</v>
      </c>
      <c r="B20" s="166" t="s">
        <v>206</v>
      </c>
      <c r="C20" s="167">
        <v>5000</v>
      </c>
      <c r="D20" s="168">
        <v>5000</v>
      </c>
      <c r="E20" s="168">
        <v>0</v>
      </c>
      <c r="F20" s="168">
        <v>0</v>
      </c>
    </row>
    <row r="21" spans="1:6" ht="24" customHeight="1" x14ac:dyDescent="0.2">
      <c r="A21" s="161">
        <v>13000000</v>
      </c>
      <c r="B21" s="162" t="s">
        <v>207</v>
      </c>
      <c r="C21" s="163">
        <v>71000</v>
      </c>
      <c r="D21" s="164">
        <v>71000</v>
      </c>
      <c r="E21" s="164">
        <v>0</v>
      </c>
      <c r="F21" s="164">
        <v>0</v>
      </c>
    </row>
    <row r="22" spans="1:6" ht="18" customHeight="1" x14ac:dyDescent="0.2">
      <c r="A22" s="161">
        <v>13010000</v>
      </c>
      <c r="B22" s="162" t="s">
        <v>208</v>
      </c>
      <c r="C22" s="163">
        <v>25000</v>
      </c>
      <c r="D22" s="164">
        <v>25000</v>
      </c>
      <c r="E22" s="164">
        <v>0</v>
      </c>
      <c r="F22" s="164">
        <v>0</v>
      </c>
    </row>
    <row r="23" spans="1:6" ht="33" customHeight="1" x14ac:dyDescent="0.2">
      <c r="A23" s="165">
        <v>13010100</v>
      </c>
      <c r="B23" s="166" t="s">
        <v>209</v>
      </c>
      <c r="C23" s="167">
        <v>7000</v>
      </c>
      <c r="D23" s="168">
        <v>7000</v>
      </c>
      <c r="E23" s="168">
        <v>0</v>
      </c>
      <c r="F23" s="168">
        <v>0</v>
      </c>
    </row>
    <row r="24" spans="1:6" ht="48.75" customHeight="1" x14ac:dyDescent="0.2">
      <c r="A24" s="165">
        <v>13010200</v>
      </c>
      <c r="B24" s="166" t="s">
        <v>210</v>
      </c>
      <c r="C24" s="167">
        <v>18000</v>
      </c>
      <c r="D24" s="168">
        <v>18000</v>
      </c>
      <c r="E24" s="168">
        <v>0</v>
      </c>
      <c r="F24" s="168">
        <v>0</v>
      </c>
    </row>
    <row r="25" spans="1:6" ht="33.75" customHeight="1" x14ac:dyDescent="0.2">
      <c r="A25" s="161">
        <v>13030000</v>
      </c>
      <c r="B25" s="162" t="s">
        <v>16</v>
      </c>
      <c r="C25" s="163">
        <v>46000</v>
      </c>
      <c r="D25" s="164">
        <v>46000</v>
      </c>
      <c r="E25" s="164">
        <v>0</v>
      </c>
      <c r="F25" s="164">
        <v>0</v>
      </c>
    </row>
    <row r="26" spans="1:6" ht="25.5" x14ac:dyDescent="0.2">
      <c r="A26" s="165">
        <v>13030100</v>
      </c>
      <c r="B26" s="166" t="s">
        <v>17</v>
      </c>
      <c r="C26" s="167">
        <v>46000</v>
      </c>
      <c r="D26" s="168">
        <v>46000</v>
      </c>
      <c r="E26" s="168">
        <v>0</v>
      </c>
      <c r="F26" s="168">
        <v>0</v>
      </c>
    </row>
    <row r="27" spans="1:6" ht="25.5" customHeight="1" x14ac:dyDescent="0.2">
      <c r="A27" s="161">
        <v>14000000</v>
      </c>
      <c r="B27" s="162" t="s">
        <v>211</v>
      </c>
      <c r="C27" s="163">
        <v>4685000</v>
      </c>
      <c r="D27" s="164">
        <v>4685000</v>
      </c>
      <c r="E27" s="164">
        <v>0</v>
      </c>
      <c r="F27" s="164">
        <v>0</v>
      </c>
    </row>
    <row r="28" spans="1:6" ht="25.5" x14ac:dyDescent="0.2">
      <c r="A28" s="161">
        <v>14020000</v>
      </c>
      <c r="B28" s="162" t="s">
        <v>212</v>
      </c>
      <c r="C28" s="163">
        <v>158000</v>
      </c>
      <c r="D28" s="164">
        <v>158000</v>
      </c>
      <c r="E28" s="164">
        <v>0</v>
      </c>
      <c r="F28" s="164">
        <v>0</v>
      </c>
    </row>
    <row r="29" spans="1:6" x14ac:dyDescent="0.2">
      <c r="A29" s="165">
        <v>14021900</v>
      </c>
      <c r="B29" s="166" t="s">
        <v>18</v>
      </c>
      <c r="C29" s="167">
        <v>158000</v>
      </c>
      <c r="D29" s="168">
        <v>158000</v>
      </c>
      <c r="E29" s="168">
        <v>0</v>
      </c>
      <c r="F29" s="168">
        <v>0</v>
      </c>
    </row>
    <row r="30" spans="1:6" ht="25.5" x14ac:dyDescent="0.2">
      <c r="A30" s="161">
        <v>14030000</v>
      </c>
      <c r="B30" s="162" t="s">
        <v>213</v>
      </c>
      <c r="C30" s="163">
        <v>592000</v>
      </c>
      <c r="D30" s="164">
        <v>592000</v>
      </c>
      <c r="E30" s="164">
        <v>0</v>
      </c>
      <c r="F30" s="164">
        <v>0</v>
      </c>
    </row>
    <row r="31" spans="1:6" x14ac:dyDescent="0.2">
      <c r="A31" s="165">
        <v>14031900</v>
      </c>
      <c r="B31" s="166" t="s">
        <v>18</v>
      </c>
      <c r="C31" s="167">
        <v>592000</v>
      </c>
      <c r="D31" s="168">
        <v>592000</v>
      </c>
      <c r="E31" s="168">
        <v>0</v>
      </c>
      <c r="F31" s="168">
        <v>0</v>
      </c>
    </row>
    <row r="32" spans="1:6" ht="25.5" x14ac:dyDescent="0.2">
      <c r="A32" s="161">
        <v>14040000</v>
      </c>
      <c r="B32" s="162" t="s">
        <v>214</v>
      </c>
      <c r="C32" s="163">
        <v>3935000</v>
      </c>
      <c r="D32" s="164">
        <v>3935000</v>
      </c>
      <c r="E32" s="164">
        <v>0</v>
      </c>
      <c r="F32" s="164">
        <v>0</v>
      </c>
    </row>
    <row r="33" spans="1:6" ht="67.7" customHeight="1" x14ac:dyDescent="0.2">
      <c r="A33" s="165">
        <v>14040100</v>
      </c>
      <c r="B33" s="166" t="s">
        <v>269</v>
      </c>
      <c r="C33" s="167">
        <v>1980000</v>
      </c>
      <c r="D33" s="168">
        <v>1980000</v>
      </c>
      <c r="E33" s="168">
        <v>0</v>
      </c>
      <c r="F33" s="168">
        <v>0</v>
      </c>
    </row>
    <row r="34" spans="1:6" ht="51" customHeight="1" x14ac:dyDescent="0.2">
      <c r="A34" s="165">
        <v>14040200</v>
      </c>
      <c r="B34" s="166" t="s">
        <v>189</v>
      </c>
      <c r="C34" s="167">
        <v>1955000</v>
      </c>
      <c r="D34" s="168">
        <v>1955000</v>
      </c>
      <c r="E34" s="168">
        <v>0</v>
      </c>
      <c r="F34" s="168">
        <v>0</v>
      </c>
    </row>
    <row r="35" spans="1:6" ht="33.950000000000003" customHeight="1" x14ac:dyDescent="0.2">
      <c r="A35" s="161">
        <v>18000000</v>
      </c>
      <c r="B35" s="162" t="s">
        <v>19</v>
      </c>
      <c r="C35" s="163">
        <f>D35+E35</f>
        <v>28955700</v>
      </c>
      <c r="D35" s="164">
        <f>D36+D45</f>
        <v>28955700</v>
      </c>
      <c r="E35" s="164">
        <v>0</v>
      </c>
      <c r="F35" s="164">
        <v>0</v>
      </c>
    </row>
    <row r="36" spans="1:6" ht="14.25" customHeight="1" x14ac:dyDescent="0.2">
      <c r="A36" s="161">
        <v>18010000</v>
      </c>
      <c r="B36" s="162" t="s">
        <v>215</v>
      </c>
      <c r="C36" s="163">
        <f>D36+E36</f>
        <v>10207900</v>
      </c>
      <c r="D36" s="164">
        <f>D37+D38+D39+D40+D41+D42+D43+D44</f>
        <v>10207900</v>
      </c>
      <c r="E36" s="164">
        <v>0</v>
      </c>
      <c r="F36" s="164">
        <v>0</v>
      </c>
    </row>
    <row r="37" spans="1:6" ht="38.25" x14ac:dyDescent="0.2">
      <c r="A37" s="165">
        <v>18010200</v>
      </c>
      <c r="B37" s="166" t="s">
        <v>216</v>
      </c>
      <c r="C37" s="167">
        <v>67000</v>
      </c>
      <c r="D37" s="168">
        <v>67000</v>
      </c>
      <c r="E37" s="168">
        <v>0</v>
      </c>
      <c r="F37" s="168">
        <v>0</v>
      </c>
    </row>
    <row r="38" spans="1:6" ht="38.25" x14ac:dyDescent="0.2">
      <c r="A38" s="165">
        <v>18010300</v>
      </c>
      <c r="B38" s="166" t="s">
        <v>217</v>
      </c>
      <c r="C38" s="167">
        <f>D38+E38</f>
        <v>98900</v>
      </c>
      <c r="D38" s="168">
        <v>98900</v>
      </c>
      <c r="E38" s="168">
        <v>0</v>
      </c>
      <c r="F38" s="168">
        <v>0</v>
      </c>
    </row>
    <row r="39" spans="1:6" ht="38.25" x14ac:dyDescent="0.2">
      <c r="A39" s="165">
        <v>18010400</v>
      </c>
      <c r="B39" s="166" t="s">
        <v>218</v>
      </c>
      <c r="C39" s="167">
        <v>540000</v>
      </c>
      <c r="D39" s="168">
        <v>540000</v>
      </c>
      <c r="E39" s="168">
        <v>0</v>
      </c>
      <c r="F39" s="168">
        <v>0</v>
      </c>
    </row>
    <row r="40" spans="1:6" ht="18" customHeight="1" x14ac:dyDescent="0.2">
      <c r="A40" s="165">
        <v>18010500</v>
      </c>
      <c r="B40" s="166" t="s">
        <v>219</v>
      </c>
      <c r="C40" s="167">
        <v>2137000</v>
      </c>
      <c r="D40" s="168">
        <v>2137000</v>
      </c>
      <c r="E40" s="168">
        <v>0</v>
      </c>
      <c r="F40" s="168">
        <v>0</v>
      </c>
    </row>
    <row r="41" spans="1:6" ht="16.5" customHeight="1" x14ac:dyDescent="0.2">
      <c r="A41" s="165">
        <v>18010600</v>
      </c>
      <c r="B41" s="166" t="s">
        <v>220</v>
      </c>
      <c r="C41" s="167">
        <v>4520000</v>
      </c>
      <c r="D41" s="168">
        <v>4520000</v>
      </c>
      <c r="E41" s="168">
        <v>0</v>
      </c>
      <c r="F41" s="168">
        <v>0</v>
      </c>
    </row>
    <row r="42" spans="1:6" ht="15" customHeight="1" x14ac:dyDescent="0.2">
      <c r="A42" s="165">
        <v>18010700</v>
      </c>
      <c r="B42" s="166" t="s">
        <v>221</v>
      </c>
      <c r="C42" s="167">
        <v>1800000</v>
      </c>
      <c r="D42" s="168">
        <v>1800000</v>
      </c>
      <c r="E42" s="168">
        <v>0</v>
      </c>
      <c r="F42" s="168">
        <v>0</v>
      </c>
    </row>
    <row r="43" spans="1:6" ht="14.25" customHeight="1" x14ac:dyDescent="0.2">
      <c r="A43" s="165">
        <v>18010900</v>
      </c>
      <c r="B43" s="166" t="s">
        <v>222</v>
      </c>
      <c r="C43" s="167">
        <v>966000</v>
      </c>
      <c r="D43" s="168">
        <v>966000</v>
      </c>
      <c r="E43" s="168">
        <v>0</v>
      </c>
      <c r="F43" s="168">
        <v>0</v>
      </c>
    </row>
    <row r="44" spans="1:6" ht="15.75" customHeight="1" x14ac:dyDescent="0.2">
      <c r="A44" s="165">
        <v>18011100</v>
      </c>
      <c r="B44" s="166" t="s">
        <v>223</v>
      </c>
      <c r="C44" s="167">
        <v>79000</v>
      </c>
      <c r="D44" s="168">
        <v>79000</v>
      </c>
      <c r="E44" s="168">
        <v>0</v>
      </c>
      <c r="F44" s="168">
        <v>0</v>
      </c>
    </row>
    <row r="45" spans="1:6" ht="14.25" customHeight="1" x14ac:dyDescent="0.2">
      <c r="A45" s="161">
        <v>18050000</v>
      </c>
      <c r="B45" s="162" t="s">
        <v>224</v>
      </c>
      <c r="C45" s="163">
        <f>D45</f>
        <v>18747800</v>
      </c>
      <c r="D45" s="164">
        <f>D46+D47+D48</f>
        <v>18747800</v>
      </c>
      <c r="E45" s="164">
        <v>0</v>
      </c>
      <c r="F45" s="164">
        <v>0</v>
      </c>
    </row>
    <row r="46" spans="1:6" ht="15" customHeight="1" x14ac:dyDescent="0.2">
      <c r="A46" s="165">
        <v>18050300</v>
      </c>
      <c r="B46" s="166" t="s">
        <v>225</v>
      </c>
      <c r="C46" s="167">
        <v>170000</v>
      </c>
      <c r="D46" s="168">
        <v>170000</v>
      </c>
      <c r="E46" s="168">
        <v>0</v>
      </c>
      <c r="F46" s="168">
        <v>0</v>
      </c>
    </row>
    <row r="47" spans="1:6" ht="15" customHeight="1" x14ac:dyDescent="0.2">
      <c r="A47" s="165">
        <v>18050400</v>
      </c>
      <c r="B47" s="166" t="s">
        <v>226</v>
      </c>
      <c r="C47" s="167">
        <f>D47+E47</f>
        <v>6392800</v>
      </c>
      <c r="D47" s="168">
        <v>6392800</v>
      </c>
      <c r="E47" s="168">
        <v>0</v>
      </c>
      <c r="F47" s="168">
        <v>0</v>
      </c>
    </row>
    <row r="48" spans="1:6" ht="51.75" customHeight="1" x14ac:dyDescent="0.2">
      <c r="A48" s="165">
        <v>18050500</v>
      </c>
      <c r="B48" s="166" t="s">
        <v>227</v>
      </c>
      <c r="C48" s="167">
        <v>11900000</v>
      </c>
      <c r="D48" s="168">
        <v>12185000</v>
      </c>
      <c r="E48" s="168">
        <v>0</v>
      </c>
      <c r="F48" s="168">
        <v>0</v>
      </c>
    </row>
    <row r="49" spans="1:6" x14ac:dyDescent="0.2">
      <c r="A49" s="161">
        <v>19000000</v>
      </c>
      <c r="B49" s="162" t="s">
        <v>228</v>
      </c>
      <c r="C49" s="163">
        <v>38000</v>
      </c>
      <c r="D49" s="164">
        <v>0</v>
      </c>
      <c r="E49" s="164">
        <v>38000</v>
      </c>
      <c r="F49" s="164">
        <v>0</v>
      </c>
    </row>
    <row r="50" spans="1:6" x14ac:dyDescent="0.2">
      <c r="A50" s="161">
        <v>19010000</v>
      </c>
      <c r="B50" s="162" t="s">
        <v>229</v>
      </c>
      <c r="C50" s="163">
        <v>38000</v>
      </c>
      <c r="D50" s="164">
        <v>0</v>
      </c>
      <c r="E50" s="164">
        <v>38000</v>
      </c>
      <c r="F50" s="164">
        <v>0</v>
      </c>
    </row>
    <row r="51" spans="1:6" ht="51" x14ac:dyDescent="0.2">
      <c r="A51" s="165">
        <v>19010100</v>
      </c>
      <c r="B51" s="166" t="s">
        <v>20</v>
      </c>
      <c r="C51" s="167">
        <v>4000</v>
      </c>
      <c r="D51" s="168">
        <v>0</v>
      </c>
      <c r="E51" s="168">
        <v>4000</v>
      </c>
      <c r="F51" s="168">
        <v>0</v>
      </c>
    </row>
    <row r="52" spans="1:6" ht="25.5" x14ac:dyDescent="0.2">
      <c r="A52" s="165">
        <v>19010200</v>
      </c>
      <c r="B52" s="166" t="s">
        <v>230</v>
      </c>
      <c r="C52" s="167">
        <v>30000</v>
      </c>
      <c r="D52" s="168">
        <v>0</v>
      </c>
      <c r="E52" s="168">
        <v>30000</v>
      </c>
      <c r="F52" s="168">
        <v>0</v>
      </c>
    </row>
    <row r="53" spans="1:6" ht="38.25" x14ac:dyDescent="0.2">
      <c r="A53" s="165">
        <v>19010300</v>
      </c>
      <c r="B53" s="166" t="s">
        <v>231</v>
      </c>
      <c r="C53" s="167">
        <v>4000</v>
      </c>
      <c r="D53" s="168">
        <v>0</v>
      </c>
      <c r="E53" s="168">
        <v>4000</v>
      </c>
      <c r="F53" s="168">
        <v>0</v>
      </c>
    </row>
    <row r="54" spans="1:6" x14ac:dyDescent="0.2">
      <c r="A54" s="161">
        <v>20000000</v>
      </c>
      <c r="B54" s="162" t="s">
        <v>232</v>
      </c>
      <c r="C54" s="163">
        <f>D54+E54</f>
        <v>1854000</v>
      </c>
      <c r="D54" s="164">
        <f>D55+D58+D68+D71</f>
        <v>552000</v>
      </c>
      <c r="E54" s="164">
        <v>1302000</v>
      </c>
      <c r="F54" s="164">
        <v>0</v>
      </c>
    </row>
    <row r="55" spans="1:6" x14ac:dyDescent="0.2">
      <c r="A55" s="161">
        <v>21000000</v>
      </c>
      <c r="B55" s="162" t="s">
        <v>233</v>
      </c>
      <c r="C55" s="163">
        <f>C56</f>
        <v>316000</v>
      </c>
      <c r="D55" s="164">
        <f>D56</f>
        <v>316000</v>
      </c>
      <c r="E55" s="164">
        <v>0</v>
      </c>
      <c r="F55" s="164">
        <v>0</v>
      </c>
    </row>
    <row r="56" spans="1:6" x14ac:dyDescent="0.2">
      <c r="A56" s="161">
        <v>21080000</v>
      </c>
      <c r="B56" s="162" t="s">
        <v>234</v>
      </c>
      <c r="C56" s="163">
        <f>C57</f>
        <v>316000</v>
      </c>
      <c r="D56" s="164">
        <f>D57</f>
        <v>316000</v>
      </c>
      <c r="E56" s="164">
        <v>0</v>
      </c>
      <c r="F56" s="164">
        <v>0</v>
      </c>
    </row>
    <row r="57" spans="1:6" x14ac:dyDescent="0.2">
      <c r="A57" s="165">
        <v>21081100</v>
      </c>
      <c r="B57" s="166" t="s">
        <v>235</v>
      </c>
      <c r="C57" s="167">
        <f>D57+E57</f>
        <v>316000</v>
      </c>
      <c r="D57" s="168">
        <v>316000</v>
      </c>
      <c r="E57" s="168">
        <v>0</v>
      </c>
      <c r="F57" s="168">
        <v>0</v>
      </c>
    </row>
    <row r="58" spans="1:6" ht="25.5" x14ac:dyDescent="0.2">
      <c r="A58" s="161">
        <v>22000000</v>
      </c>
      <c r="B58" s="162" t="s">
        <v>236</v>
      </c>
      <c r="C58" s="163">
        <f>D58</f>
        <v>180000</v>
      </c>
      <c r="D58" s="164">
        <f>D59+D63+D65</f>
        <v>180000</v>
      </c>
      <c r="E58" s="164">
        <v>0</v>
      </c>
      <c r="F58" s="164">
        <v>0</v>
      </c>
    </row>
    <row r="59" spans="1:6" x14ac:dyDescent="0.2">
      <c r="A59" s="161">
        <v>22010000</v>
      </c>
      <c r="B59" s="162" t="s">
        <v>21</v>
      </c>
      <c r="C59" s="163">
        <f>C60+C61+C62</f>
        <v>176000</v>
      </c>
      <c r="D59" s="164">
        <f>D60+D61+D62</f>
        <v>176000</v>
      </c>
      <c r="E59" s="164">
        <v>0</v>
      </c>
      <c r="F59" s="164">
        <v>0</v>
      </c>
    </row>
    <row r="60" spans="1:6" ht="38.25" x14ac:dyDescent="0.2">
      <c r="A60" s="165">
        <v>22010300</v>
      </c>
      <c r="B60" s="166" t="s">
        <v>22</v>
      </c>
      <c r="C60" s="167">
        <v>25000</v>
      </c>
      <c r="D60" s="168">
        <v>25000</v>
      </c>
      <c r="E60" s="168">
        <v>0</v>
      </c>
      <c r="F60" s="168">
        <v>0</v>
      </c>
    </row>
    <row r="61" spans="1:6" x14ac:dyDescent="0.2">
      <c r="A61" s="165">
        <v>22012500</v>
      </c>
      <c r="B61" s="166" t="s">
        <v>23</v>
      </c>
      <c r="C61" s="167">
        <v>32000</v>
      </c>
      <c r="D61" s="168">
        <v>32000</v>
      </c>
      <c r="E61" s="168">
        <v>0</v>
      </c>
      <c r="F61" s="168">
        <v>0</v>
      </c>
    </row>
    <row r="62" spans="1:6" ht="27.75" customHeight="1" x14ac:dyDescent="0.2">
      <c r="A62" s="165">
        <v>22012600</v>
      </c>
      <c r="B62" s="166" t="s">
        <v>237</v>
      </c>
      <c r="C62" s="167">
        <f>D62+E62</f>
        <v>119000</v>
      </c>
      <c r="D62" s="168">
        <v>119000</v>
      </c>
      <c r="E62" s="168">
        <v>0</v>
      </c>
      <c r="F62" s="168">
        <v>0</v>
      </c>
    </row>
    <row r="63" spans="1:6" ht="25.5" x14ac:dyDescent="0.2">
      <c r="A63" s="161">
        <v>22080000</v>
      </c>
      <c r="B63" s="162" t="s">
        <v>238</v>
      </c>
      <c r="C63" s="163">
        <v>2000</v>
      </c>
      <c r="D63" s="164">
        <v>2000</v>
      </c>
      <c r="E63" s="164">
        <v>0</v>
      </c>
      <c r="F63" s="164">
        <v>0</v>
      </c>
    </row>
    <row r="64" spans="1:6" ht="38.25" x14ac:dyDescent="0.2">
      <c r="A64" s="165">
        <v>22080400</v>
      </c>
      <c r="B64" s="166" t="s">
        <v>24</v>
      </c>
      <c r="C64" s="167">
        <v>2000</v>
      </c>
      <c r="D64" s="168">
        <v>2000</v>
      </c>
      <c r="E64" s="168">
        <v>0</v>
      </c>
      <c r="F64" s="168">
        <v>0</v>
      </c>
    </row>
    <row r="65" spans="1:6" x14ac:dyDescent="0.2">
      <c r="A65" s="161">
        <v>22090000</v>
      </c>
      <c r="B65" s="162" t="s">
        <v>239</v>
      </c>
      <c r="C65" s="163">
        <v>2000</v>
      </c>
      <c r="D65" s="164">
        <v>2000</v>
      </c>
      <c r="E65" s="164">
        <v>0</v>
      </c>
      <c r="F65" s="164">
        <v>0</v>
      </c>
    </row>
    <row r="66" spans="1:6" ht="38.25" x14ac:dyDescent="0.2">
      <c r="A66" s="165">
        <v>22090100</v>
      </c>
      <c r="B66" s="166" t="s">
        <v>240</v>
      </c>
      <c r="C66" s="167">
        <v>1000</v>
      </c>
      <c r="D66" s="168">
        <v>1000</v>
      </c>
      <c r="E66" s="168">
        <v>0</v>
      </c>
      <c r="F66" s="168">
        <v>0</v>
      </c>
    </row>
    <row r="67" spans="1:6" ht="31.7" customHeight="1" x14ac:dyDescent="0.2">
      <c r="A67" s="165">
        <v>22090400</v>
      </c>
      <c r="B67" s="166" t="s">
        <v>241</v>
      </c>
      <c r="C67" s="167">
        <v>1000</v>
      </c>
      <c r="D67" s="168">
        <v>1000</v>
      </c>
      <c r="E67" s="168">
        <v>0</v>
      </c>
      <c r="F67" s="168">
        <v>0</v>
      </c>
    </row>
    <row r="68" spans="1:6" x14ac:dyDescent="0.2">
      <c r="A68" s="161">
        <v>24000000</v>
      </c>
      <c r="B68" s="162" t="s">
        <v>242</v>
      </c>
      <c r="C68" s="163">
        <v>56000</v>
      </c>
      <c r="D68" s="164">
        <v>56000</v>
      </c>
      <c r="E68" s="164">
        <v>0</v>
      </c>
      <c r="F68" s="164">
        <v>0</v>
      </c>
    </row>
    <row r="69" spans="1:6" x14ac:dyDescent="0.2">
      <c r="A69" s="161">
        <v>24060000</v>
      </c>
      <c r="B69" s="162" t="s">
        <v>234</v>
      </c>
      <c r="C69" s="163">
        <v>56000</v>
      </c>
      <c r="D69" s="164">
        <v>56000</v>
      </c>
      <c r="E69" s="164">
        <v>0</v>
      </c>
      <c r="F69" s="164">
        <v>0</v>
      </c>
    </row>
    <row r="70" spans="1:6" x14ac:dyDescent="0.2">
      <c r="A70" s="165">
        <v>24060300</v>
      </c>
      <c r="B70" s="166" t="s">
        <v>234</v>
      </c>
      <c r="C70" s="167">
        <v>56000</v>
      </c>
      <c r="D70" s="168">
        <v>56000</v>
      </c>
      <c r="E70" s="168">
        <v>0</v>
      </c>
      <c r="F70" s="168">
        <v>0</v>
      </c>
    </row>
    <row r="71" spans="1:6" x14ac:dyDescent="0.2">
      <c r="A71" s="161">
        <v>25000000</v>
      </c>
      <c r="B71" s="162" t="s">
        <v>243</v>
      </c>
      <c r="C71" s="163">
        <v>1302000</v>
      </c>
      <c r="D71" s="164">
        <v>0</v>
      </c>
      <c r="E71" s="164">
        <v>1302000</v>
      </c>
      <c r="F71" s="164">
        <v>0</v>
      </c>
    </row>
    <row r="72" spans="1:6" ht="25.5" x14ac:dyDescent="0.2">
      <c r="A72" s="161">
        <v>25010000</v>
      </c>
      <c r="B72" s="162" t="s">
        <v>244</v>
      </c>
      <c r="C72" s="163">
        <v>1302000</v>
      </c>
      <c r="D72" s="164">
        <v>0</v>
      </c>
      <c r="E72" s="164">
        <v>1302000</v>
      </c>
      <c r="F72" s="164">
        <v>0</v>
      </c>
    </row>
    <row r="73" spans="1:6" ht="25.5" x14ac:dyDescent="0.2">
      <c r="A73" s="165">
        <v>25010100</v>
      </c>
      <c r="B73" s="166" t="s">
        <v>245</v>
      </c>
      <c r="C73" s="167">
        <v>983000</v>
      </c>
      <c r="D73" s="168">
        <v>0</v>
      </c>
      <c r="E73" s="168">
        <v>983000</v>
      </c>
      <c r="F73" s="168">
        <v>0</v>
      </c>
    </row>
    <row r="74" spans="1:6" ht="38.25" x14ac:dyDescent="0.2">
      <c r="A74" s="165">
        <v>25010300</v>
      </c>
      <c r="B74" s="166" t="s">
        <v>25</v>
      </c>
      <c r="C74" s="167">
        <v>319000</v>
      </c>
      <c r="D74" s="168">
        <v>0</v>
      </c>
      <c r="E74" s="168">
        <v>319000</v>
      </c>
      <c r="F74" s="168">
        <v>0</v>
      </c>
    </row>
    <row r="75" spans="1:6" x14ac:dyDescent="0.2">
      <c r="A75" s="169"/>
      <c r="B75" s="170" t="s">
        <v>26</v>
      </c>
      <c r="C75" s="163">
        <f>C12+C54</f>
        <v>92876252</v>
      </c>
      <c r="D75" s="163">
        <f>D12+D54</f>
        <v>91536252</v>
      </c>
      <c r="E75" s="163">
        <v>1340000</v>
      </c>
      <c r="F75" s="163">
        <v>0</v>
      </c>
    </row>
    <row r="76" spans="1:6" x14ac:dyDescent="0.2">
      <c r="A76" s="161">
        <v>40000000</v>
      </c>
      <c r="B76" s="162" t="s">
        <v>246</v>
      </c>
      <c r="C76" s="163">
        <f>C77</f>
        <v>52653543</v>
      </c>
      <c r="D76" s="164">
        <f>D77</f>
        <v>50930571</v>
      </c>
      <c r="E76" s="164">
        <f>E77</f>
        <v>1722972</v>
      </c>
      <c r="F76" s="164">
        <v>0</v>
      </c>
    </row>
    <row r="77" spans="1:6" ht="18" customHeight="1" x14ac:dyDescent="0.2">
      <c r="A77" s="161">
        <v>41000000</v>
      </c>
      <c r="B77" s="162" t="s">
        <v>247</v>
      </c>
      <c r="C77" s="163">
        <f>D77+E77</f>
        <v>52653543</v>
      </c>
      <c r="D77" s="164">
        <f>D78+D80+D83+D85</f>
        <v>50930571</v>
      </c>
      <c r="E77" s="164">
        <f>E78+E80+E83+E85</f>
        <v>1722972</v>
      </c>
      <c r="F77" s="164">
        <v>0</v>
      </c>
    </row>
    <row r="78" spans="1:6" ht="15.75" customHeight="1" x14ac:dyDescent="0.2">
      <c r="A78" s="161">
        <v>41020000</v>
      </c>
      <c r="B78" s="162" t="s">
        <v>336</v>
      </c>
      <c r="C78" s="163">
        <v>13659400</v>
      </c>
      <c r="D78" s="164">
        <v>13659400</v>
      </c>
      <c r="E78" s="164"/>
      <c r="F78" s="164"/>
    </row>
    <row r="79" spans="1:6" ht="68.25" customHeight="1" x14ac:dyDescent="0.2">
      <c r="A79" s="378">
        <v>41021400</v>
      </c>
      <c r="B79" s="236" t="s">
        <v>340</v>
      </c>
      <c r="C79" s="216">
        <v>13659400</v>
      </c>
      <c r="D79" s="217">
        <v>13659400</v>
      </c>
      <c r="E79" s="164"/>
      <c r="F79" s="164"/>
    </row>
    <row r="80" spans="1:6" x14ac:dyDescent="0.2">
      <c r="A80" s="161">
        <v>41030000</v>
      </c>
      <c r="B80" s="162" t="s">
        <v>27</v>
      </c>
      <c r="C80" s="163">
        <f>C81+C82</f>
        <v>35228900</v>
      </c>
      <c r="D80" s="164">
        <f>D81+D82</f>
        <v>35228900</v>
      </c>
      <c r="E80" s="164">
        <v>0</v>
      </c>
      <c r="F80" s="164">
        <v>0</v>
      </c>
    </row>
    <row r="81" spans="1:8" x14ac:dyDescent="0.2">
      <c r="A81" s="165">
        <v>41033900</v>
      </c>
      <c r="B81" s="166" t="s">
        <v>248</v>
      </c>
      <c r="C81" s="216">
        <v>34462400</v>
      </c>
      <c r="D81" s="217">
        <v>34462400</v>
      </c>
      <c r="E81" s="168">
        <v>0</v>
      </c>
      <c r="F81" s="168">
        <v>0</v>
      </c>
    </row>
    <row r="82" spans="1:8" ht="38.25" x14ac:dyDescent="0.2">
      <c r="A82" s="165">
        <v>410333000</v>
      </c>
      <c r="B82" s="306" t="s">
        <v>360</v>
      </c>
      <c r="C82" s="216">
        <v>766500</v>
      </c>
      <c r="D82" s="217">
        <v>766500</v>
      </c>
      <c r="E82" s="168"/>
      <c r="F82" s="168"/>
    </row>
    <row r="83" spans="1:8" x14ac:dyDescent="0.2">
      <c r="A83" s="161">
        <v>41040000</v>
      </c>
      <c r="B83" s="162" t="s">
        <v>249</v>
      </c>
      <c r="C83" s="163">
        <f>D83</f>
        <v>550632</v>
      </c>
      <c r="D83" s="164">
        <f>D84</f>
        <v>550632</v>
      </c>
      <c r="E83" s="164">
        <v>0</v>
      </c>
      <c r="F83" s="164">
        <v>0</v>
      </c>
    </row>
    <row r="84" spans="1:8" ht="18.75" customHeight="1" x14ac:dyDescent="0.2">
      <c r="A84" s="165">
        <v>41040400</v>
      </c>
      <c r="B84" s="166" t="s">
        <v>270</v>
      </c>
      <c r="C84" s="167">
        <f>D84</f>
        <v>550632</v>
      </c>
      <c r="D84" s="168">
        <v>550632</v>
      </c>
      <c r="E84" s="168">
        <v>0</v>
      </c>
      <c r="F84" s="168">
        <v>0</v>
      </c>
    </row>
    <row r="85" spans="1:8" x14ac:dyDescent="0.2">
      <c r="A85" s="161">
        <v>41050000</v>
      </c>
      <c r="B85" s="162" t="s">
        <v>29</v>
      </c>
      <c r="C85" s="163">
        <f>D85+E85</f>
        <v>3214611</v>
      </c>
      <c r="D85" s="164">
        <f>D86+D87+D88+D89+D90</f>
        <v>1491639</v>
      </c>
      <c r="E85" s="164">
        <f>E86+E87+E88+E89+E90</f>
        <v>1722972</v>
      </c>
      <c r="F85" s="164">
        <v>0</v>
      </c>
    </row>
    <row r="86" spans="1:8" ht="39.200000000000003" customHeight="1" x14ac:dyDescent="0.2">
      <c r="A86" s="165">
        <v>41051000</v>
      </c>
      <c r="B86" s="166" t="s">
        <v>30</v>
      </c>
      <c r="C86" s="167">
        <v>780200</v>
      </c>
      <c r="D86" s="168">
        <v>780200</v>
      </c>
      <c r="E86" s="168">
        <v>0</v>
      </c>
      <c r="F86" s="168">
        <v>0</v>
      </c>
    </row>
    <row r="87" spans="1:8" ht="32.25" customHeight="1" x14ac:dyDescent="0.2">
      <c r="A87" s="165">
        <v>41051100</v>
      </c>
      <c r="B87" s="166" t="s">
        <v>271</v>
      </c>
      <c r="C87" s="167">
        <v>1722972</v>
      </c>
      <c r="D87" s="168">
        <v>0</v>
      </c>
      <c r="E87" s="168">
        <v>1722972</v>
      </c>
      <c r="F87" s="168">
        <v>0</v>
      </c>
      <c r="H87" s="293"/>
    </row>
    <row r="88" spans="1:8" ht="41.25" customHeight="1" x14ac:dyDescent="0.2">
      <c r="A88" s="165">
        <v>41051200</v>
      </c>
      <c r="B88" s="218" t="s">
        <v>337</v>
      </c>
      <c r="C88" s="167">
        <v>154300</v>
      </c>
      <c r="D88" s="168">
        <v>154300</v>
      </c>
      <c r="E88" s="168"/>
      <c r="F88" s="168"/>
    </row>
    <row r="89" spans="1:8" ht="51" x14ac:dyDescent="0.2">
      <c r="A89" s="165">
        <v>41051700</v>
      </c>
      <c r="B89" s="166" t="s">
        <v>265</v>
      </c>
      <c r="C89" s="167">
        <v>27800</v>
      </c>
      <c r="D89" s="168">
        <v>27800</v>
      </c>
      <c r="E89" s="168">
        <v>0</v>
      </c>
      <c r="F89" s="168">
        <v>0</v>
      </c>
    </row>
    <row r="90" spans="1:8" ht="38.25" x14ac:dyDescent="0.2">
      <c r="A90" s="293">
        <v>41051400</v>
      </c>
      <c r="B90" s="294" t="s">
        <v>358</v>
      </c>
      <c r="C90" s="302">
        <v>529339</v>
      </c>
      <c r="D90" s="295">
        <v>529339</v>
      </c>
      <c r="E90" s="168"/>
      <c r="F90" s="168"/>
    </row>
    <row r="91" spans="1:8" ht="17.25" customHeight="1" x14ac:dyDescent="0.2">
      <c r="A91" s="171" t="s">
        <v>6</v>
      </c>
      <c r="B91" s="170" t="s">
        <v>31</v>
      </c>
      <c r="C91" s="163">
        <f>D91+E91</f>
        <v>145529795</v>
      </c>
      <c r="D91" s="163">
        <f>D75+D76</f>
        <v>142466823</v>
      </c>
      <c r="E91" s="163">
        <f>E75+E76</f>
        <v>3062972</v>
      </c>
      <c r="F91" s="163">
        <v>0</v>
      </c>
    </row>
    <row r="93" spans="1:8" x14ac:dyDescent="0.2">
      <c r="A93" s="155"/>
      <c r="B93" s="158" t="s">
        <v>7</v>
      </c>
      <c r="C93" s="155"/>
      <c r="D93" s="155"/>
      <c r="E93" s="158" t="s">
        <v>188</v>
      </c>
      <c r="F93" s="155"/>
    </row>
  </sheetData>
  <mergeCells count="10">
    <mergeCell ref="D8:D10"/>
    <mergeCell ref="E8:F8"/>
    <mergeCell ref="E9:E10"/>
    <mergeCell ref="F9:F10"/>
    <mergeCell ref="D2:F2"/>
    <mergeCell ref="D3:F3"/>
    <mergeCell ref="A5:F5"/>
    <mergeCell ref="A8:A10"/>
    <mergeCell ref="B8:B10"/>
    <mergeCell ref="C8:C10"/>
  </mergeCells>
  <pageMargins left="0.59055118110236227" right="0.59055118110236227" top="0.39370078740157483" bottom="0.39370078740157483" header="0" footer="0"/>
  <pageSetup paperSize="9" scale="70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Normal="100" workbookViewId="0">
      <selection activeCell="F26" sqref="F26"/>
    </sheetView>
  </sheetViews>
  <sheetFormatPr defaultRowHeight="12.75" x14ac:dyDescent="0.2"/>
  <cols>
    <col min="1" max="1" width="11.28515625" style="28" customWidth="1"/>
    <col min="2" max="2" width="43.42578125" style="28" customWidth="1"/>
    <col min="3" max="3" width="16" style="28" customWidth="1"/>
    <col min="4" max="4" width="16.5703125" style="28" customWidth="1"/>
    <col min="5" max="5" width="15.5703125" style="28" customWidth="1"/>
    <col min="6" max="6" width="22.140625" style="28" customWidth="1"/>
    <col min="7" max="16384" width="9.140625" style="28"/>
  </cols>
  <sheetData>
    <row r="1" spans="1:6" x14ac:dyDescent="0.2">
      <c r="A1" s="1"/>
      <c r="B1" s="1"/>
      <c r="C1" s="1"/>
      <c r="D1" s="1" t="s">
        <v>48</v>
      </c>
      <c r="E1" s="1"/>
      <c r="F1" s="1"/>
    </row>
    <row r="2" spans="1:6" ht="29.25" customHeight="1" x14ac:dyDescent="0.2">
      <c r="A2" s="1"/>
      <c r="B2" s="1"/>
      <c r="C2" s="1"/>
      <c r="D2" s="323" t="s">
        <v>363</v>
      </c>
      <c r="E2" s="323"/>
      <c r="F2" s="323"/>
    </row>
    <row r="3" spans="1:6" ht="36.75" customHeight="1" x14ac:dyDescent="0.2">
      <c r="A3" s="1"/>
      <c r="B3" s="1"/>
      <c r="C3" s="1"/>
      <c r="D3" s="323" t="s">
        <v>266</v>
      </c>
      <c r="E3" s="323"/>
      <c r="F3" s="323"/>
    </row>
    <row r="4" spans="1:6" x14ac:dyDescent="0.2">
      <c r="A4" s="1"/>
      <c r="B4" s="1"/>
      <c r="C4" s="1"/>
      <c r="D4" s="37"/>
      <c r="E4" s="37"/>
      <c r="F4" s="37"/>
    </row>
    <row r="5" spans="1:6" ht="25.5" customHeight="1" x14ac:dyDescent="0.2">
      <c r="A5" s="324" t="s">
        <v>251</v>
      </c>
      <c r="B5" s="325"/>
      <c r="C5" s="325"/>
      <c r="D5" s="325"/>
      <c r="E5" s="325"/>
      <c r="F5" s="325"/>
    </row>
    <row r="6" spans="1:6" ht="25.5" customHeight="1" x14ac:dyDescent="0.2">
      <c r="A6" s="109" t="s">
        <v>268</v>
      </c>
      <c r="B6" s="201"/>
      <c r="C6" s="201"/>
      <c r="D6" s="201"/>
      <c r="E6" s="201"/>
      <c r="F6" s="201"/>
    </row>
    <row r="7" spans="1:6" x14ac:dyDescent="0.2">
      <c r="A7" s="110" t="s">
        <v>50</v>
      </c>
      <c r="B7" s="1"/>
      <c r="C7" s="1"/>
      <c r="D7" s="1"/>
      <c r="E7" s="1"/>
      <c r="F7" s="42" t="s">
        <v>9</v>
      </c>
    </row>
    <row r="8" spans="1:6" x14ac:dyDescent="0.2">
      <c r="A8" s="329" t="s">
        <v>10</v>
      </c>
      <c r="B8" s="329" t="s">
        <v>177</v>
      </c>
      <c r="C8" s="330" t="s">
        <v>1</v>
      </c>
      <c r="D8" s="329" t="s">
        <v>2</v>
      </c>
      <c r="E8" s="329" t="s">
        <v>3</v>
      </c>
      <c r="F8" s="329"/>
    </row>
    <row r="9" spans="1:6" x14ac:dyDescent="0.2">
      <c r="A9" s="329"/>
      <c r="B9" s="329"/>
      <c r="C9" s="329"/>
      <c r="D9" s="329"/>
      <c r="E9" s="329" t="s">
        <v>4</v>
      </c>
      <c r="F9" s="329" t="s">
        <v>5</v>
      </c>
    </row>
    <row r="10" spans="1:6" x14ac:dyDescent="0.2">
      <c r="A10" s="329"/>
      <c r="B10" s="329"/>
      <c r="C10" s="329"/>
      <c r="D10" s="329"/>
      <c r="E10" s="329"/>
      <c r="F10" s="329"/>
    </row>
    <row r="11" spans="1:6" x14ac:dyDescent="0.2">
      <c r="A11" s="213">
        <v>1</v>
      </c>
      <c r="B11" s="213">
        <v>2</v>
      </c>
      <c r="C11" s="214">
        <v>3</v>
      </c>
      <c r="D11" s="213">
        <v>4</v>
      </c>
      <c r="E11" s="213">
        <v>5</v>
      </c>
      <c r="F11" s="213">
        <v>6</v>
      </c>
    </row>
    <row r="12" spans="1:6" ht="21.2" customHeight="1" x14ac:dyDescent="0.2">
      <c r="A12" s="326" t="s">
        <v>178</v>
      </c>
      <c r="B12" s="327"/>
      <c r="C12" s="327"/>
      <c r="D12" s="327"/>
      <c r="E12" s="327"/>
      <c r="F12" s="328"/>
    </row>
    <row r="13" spans="1:6" x14ac:dyDescent="0.2">
      <c r="A13" s="46">
        <v>200000</v>
      </c>
      <c r="B13" s="47" t="s">
        <v>179</v>
      </c>
      <c r="C13" s="111">
        <f t="shared" ref="C13:C18" si="0">D13+E13</f>
        <v>19057871.550000001</v>
      </c>
      <c r="D13" s="112">
        <v>13136332.550000001</v>
      </c>
      <c r="E13" s="112">
        <v>5921539</v>
      </c>
      <c r="F13" s="112">
        <v>5921539</v>
      </c>
    </row>
    <row r="14" spans="1:6" ht="25.5" x14ac:dyDescent="0.2">
      <c r="A14" s="46">
        <v>208000</v>
      </c>
      <c r="B14" s="47" t="s">
        <v>182</v>
      </c>
      <c r="C14" s="111">
        <f t="shared" si="0"/>
        <v>19057871.550000001</v>
      </c>
      <c r="D14" s="112">
        <v>13136332.550000001</v>
      </c>
      <c r="E14" s="112">
        <v>5921539</v>
      </c>
      <c r="F14" s="112">
        <v>5921539</v>
      </c>
    </row>
    <row r="15" spans="1:6" x14ac:dyDescent="0.2">
      <c r="A15" s="113">
        <v>208100</v>
      </c>
      <c r="B15" s="51" t="s">
        <v>180</v>
      </c>
      <c r="C15" s="114">
        <f t="shared" si="0"/>
        <v>32324691.719999999</v>
      </c>
      <c r="D15" s="115">
        <v>32197756.539999999</v>
      </c>
      <c r="E15" s="115">
        <v>126935.18</v>
      </c>
      <c r="F15" s="115">
        <v>12919.83</v>
      </c>
    </row>
    <row r="16" spans="1:6" x14ac:dyDescent="0.2">
      <c r="A16" s="113">
        <v>208200</v>
      </c>
      <c r="B16" s="51" t="s">
        <v>181</v>
      </c>
      <c r="C16" s="114">
        <f>D16+E16</f>
        <v>13266820.17</v>
      </c>
      <c r="D16" s="286">
        <v>13139884.99</v>
      </c>
      <c r="E16" s="115">
        <v>126935.18</v>
      </c>
      <c r="F16" s="115">
        <v>12919.83</v>
      </c>
    </row>
    <row r="17" spans="1:6" ht="38.25" x14ac:dyDescent="0.2">
      <c r="A17" s="113">
        <v>208400</v>
      </c>
      <c r="B17" s="51" t="s">
        <v>183</v>
      </c>
      <c r="C17" s="114">
        <f t="shared" si="0"/>
        <v>0</v>
      </c>
      <c r="D17" s="115">
        <v>-5921539</v>
      </c>
      <c r="E17" s="115">
        <v>5921539</v>
      </c>
      <c r="F17" s="115">
        <v>5921539</v>
      </c>
    </row>
    <row r="18" spans="1:6" x14ac:dyDescent="0.2">
      <c r="A18" s="116" t="s">
        <v>6</v>
      </c>
      <c r="B18" s="117" t="s">
        <v>184</v>
      </c>
      <c r="C18" s="111">
        <f t="shared" si="0"/>
        <v>19057871.550000001</v>
      </c>
      <c r="D18" s="287">
        <v>13136332.550000001</v>
      </c>
      <c r="E18" s="111">
        <v>5921539</v>
      </c>
      <c r="F18" s="111">
        <v>5921539</v>
      </c>
    </row>
    <row r="19" spans="1:6" ht="21.2" customHeight="1" x14ac:dyDescent="0.2">
      <c r="A19" s="326" t="s">
        <v>185</v>
      </c>
      <c r="B19" s="327"/>
      <c r="C19" s="327"/>
      <c r="D19" s="327"/>
      <c r="E19" s="327"/>
      <c r="F19" s="328"/>
    </row>
    <row r="20" spans="1:6" x14ac:dyDescent="0.2">
      <c r="A20" s="46">
        <v>600000</v>
      </c>
      <c r="B20" s="47" t="s">
        <v>186</v>
      </c>
      <c r="C20" s="111">
        <f>D20+E20</f>
        <v>19057871.550000001</v>
      </c>
      <c r="D20" s="112">
        <v>13136332.550000001</v>
      </c>
      <c r="E20" s="112">
        <v>5921539</v>
      </c>
      <c r="F20" s="112">
        <v>5921539</v>
      </c>
    </row>
    <row r="21" spans="1:6" x14ac:dyDescent="0.2">
      <c r="A21" s="46">
        <v>602000</v>
      </c>
      <c r="B21" s="47" t="s">
        <v>187</v>
      </c>
      <c r="C21" s="111">
        <f>D21+E21</f>
        <v>19057871.550000001</v>
      </c>
      <c r="D21" s="112">
        <v>13136332.550000001</v>
      </c>
      <c r="E21" s="112">
        <v>5921539</v>
      </c>
      <c r="F21" s="112">
        <v>5921539</v>
      </c>
    </row>
    <row r="22" spans="1:6" x14ac:dyDescent="0.2">
      <c r="A22" s="113">
        <v>602100</v>
      </c>
      <c r="B22" s="51" t="s">
        <v>180</v>
      </c>
      <c r="C22" s="114">
        <f t="shared" ref="C22:C25" si="1">D22+E22</f>
        <v>32324691.719999999</v>
      </c>
      <c r="D22" s="115">
        <v>32197756.539999999</v>
      </c>
      <c r="E22" s="115">
        <v>126935.18</v>
      </c>
      <c r="F22" s="115">
        <v>12919.83</v>
      </c>
    </row>
    <row r="23" spans="1:6" x14ac:dyDescent="0.2">
      <c r="A23" s="113">
        <v>602200</v>
      </c>
      <c r="B23" s="51" t="s">
        <v>181</v>
      </c>
      <c r="C23" s="114">
        <f>D23+E23</f>
        <v>13266820.17</v>
      </c>
      <c r="D23" s="286">
        <v>13139884.99</v>
      </c>
      <c r="E23" s="115">
        <v>126935.18</v>
      </c>
      <c r="F23" s="115">
        <v>12919.83</v>
      </c>
    </row>
    <row r="24" spans="1:6" ht="38.25" x14ac:dyDescent="0.2">
      <c r="A24" s="113">
        <v>602400</v>
      </c>
      <c r="B24" s="51" t="s">
        <v>183</v>
      </c>
      <c r="C24" s="114">
        <f t="shared" si="1"/>
        <v>0</v>
      </c>
      <c r="D24" s="115">
        <v>-5921539</v>
      </c>
      <c r="E24" s="115">
        <v>5921539</v>
      </c>
      <c r="F24" s="115">
        <v>5921539</v>
      </c>
    </row>
    <row r="25" spans="1:6" x14ac:dyDescent="0.2">
      <c r="A25" s="116" t="s">
        <v>6</v>
      </c>
      <c r="B25" s="117" t="s">
        <v>184</v>
      </c>
      <c r="C25" s="111">
        <f t="shared" si="1"/>
        <v>19057871.550000001</v>
      </c>
      <c r="D25" s="287">
        <v>13136332.550000001</v>
      </c>
      <c r="E25" s="287">
        <v>5921539</v>
      </c>
      <c r="F25" s="287">
        <v>5921539</v>
      </c>
    </row>
    <row r="26" spans="1:6" x14ac:dyDescent="0.2">
      <c r="A26" s="1"/>
      <c r="B26" s="1"/>
      <c r="C26" s="1"/>
      <c r="D26" s="1"/>
      <c r="E26" s="1"/>
      <c r="F26" s="1"/>
    </row>
    <row r="27" spans="1:6" x14ac:dyDescent="0.2">
      <c r="A27" s="1"/>
      <c r="B27" s="1"/>
      <c r="C27" s="1"/>
      <c r="D27" s="1"/>
      <c r="E27" s="1"/>
      <c r="F27" s="1"/>
    </row>
    <row r="28" spans="1:6" x14ac:dyDescent="0.2">
      <c r="A28" s="1"/>
      <c r="B28" s="36" t="s">
        <v>7</v>
      </c>
      <c r="C28" s="1"/>
      <c r="D28" s="1"/>
      <c r="E28" s="36" t="s">
        <v>188</v>
      </c>
      <c r="F28" s="1"/>
    </row>
  </sheetData>
  <mergeCells count="12">
    <mergeCell ref="D2:F2"/>
    <mergeCell ref="D3:F3"/>
    <mergeCell ref="A5:F5"/>
    <mergeCell ref="A12:F12"/>
    <mergeCell ref="A19:F19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0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1"/>
  <sheetViews>
    <sheetView topLeftCell="A70" zoomScaleNormal="100" workbookViewId="0">
      <selection activeCell="K80" sqref="K80"/>
    </sheetView>
  </sheetViews>
  <sheetFormatPr defaultRowHeight="12.75" x14ac:dyDescent="0.2"/>
  <cols>
    <col min="1" max="1" width="10.42578125" style="97" customWidth="1"/>
    <col min="2" max="3" width="10" style="97" customWidth="1"/>
    <col min="4" max="4" width="39.5703125" style="97" customWidth="1"/>
    <col min="5" max="5" width="15.7109375" style="97" customWidth="1"/>
    <col min="6" max="6" width="16.28515625" style="97" customWidth="1"/>
    <col min="7" max="7" width="14.5703125" style="97" customWidth="1"/>
    <col min="8" max="8" width="13.85546875" style="97" customWidth="1"/>
    <col min="9" max="9" width="13.140625" style="97" customWidth="1"/>
    <col min="10" max="10" width="13.5703125" style="97" customWidth="1"/>
    <col min="11" max="11" width="13.7109375" style="97" customWidth="1"/>
    <col min="12" max="12" width="13" style="97" customWidth="1"/>
    <col min="13" max="13" width="12.28515625" style="97" customWidth="1"/>
    <col min="14" max="14" width="11.85546875" style="97" customWidth="1"/>
    <col min="15" max="15" width="13.140625" style="97" customWidth="1"/>
    <col min="16" max="16" width="15.7109375" style="97" customWidth="1"/>
    <col min="17" max="17" width="16.7109375" style="97" customWidth="1"/>
    <col min="18" max="18" width="10" style="97" bestFit="1" customWidth="1"/>
    <col min="19" max="16384" width="9.140625" style="97"/>
  </cols>
  <sheetData>
    <row r="2" spans="1:16" x14ac:dyDescent="0.2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 t="s">
        <v>193</v>
      </c>
      <c r="M2" s="174"/>
      <c r="N2" s="174"/>
      <c r="O2" s="174"/>
      <c r="P2" s="174"/>
    </row>
    <row r="3" spans="1:16" x14ac:dyDescent="0.2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332" t="s">
        <v>363</v>
      </c>
      <c r="M3" s="333"/>
      <c r="N3" s="333"/>
      <c r="O3" s="333"/>
      <c r="P3" s="333"/>
    </row>
    <row r="4" spans="1:16" ht="41.25" customHeight="1" x14ac:dyDescent="0.2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319" t="s">
        <v>266</v>
      </c>
      <c r="M4" s="319"/>
      <c r="N4" s="319"/>
      <c r="O4" s="319"/>
      <c r="P4" s="319"/>
    </row>
    <row r="6" spans="1:16" x14ac:dyDescent="0.2">
      <c r="A6" s="334" t="s">
        <v>49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</row>
    <row r="7" spans="1:16" x14ac:dyDescent="0.2">
      <c r="A7" s="334" t="s">
        <v>272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</row>
    <row r="8" spans="1:16" x14ac:dyDescent="0.2">
      <c r="A8" s="196" t="s">
        <v>268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</row>
    <row r="9" spans="1:16" x14ac:dyDescent="0.2">
      <c r="A9" s="195" t="s">
        <v>50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6" t="s">
        <v>51</v>
      </c>
    </row>
    <row r="10" spans="1:16" x14ac:dyDescent="0.2">
      <c r="A10" s="331" t="s">
        <v>52</v>
      </c>
      <c r="B10" s="331" t="s">
        <v>53</v>
      </c>
      <c r="C10" s="331" t="s">
        <v>54</v>
      </c>
      <c r="D10" s="316" t="s">
        <v>55</v>
      </c>
      <c r="E10" s="316" t="s">
        <v>2</v>
      </c>
      <c r="F10" s="316"/>
      <c r="G10" s="316"/>
      <c r="H10" s="316"/>
      <c r="I10" s="316"/>
      <c r="J10" s="316" t="s">
        <v>3</v>
      </c>
      <c r="K10" s="316"/>
      <c r="L10" s="316"/>
      <c r="M10" s="316"/>
      <c r="N10" s="316"/>
      <c r="O10" s="316"/>
      <c r="P10" s="322" t="s">
        <v>56</v>
      </c>
    </row>
    <row r="11" spans="1:16" x14ac:dyDescent="0.2">
      <c r="A11" s="316"/>
      <c r="B11" s="316"/>
      <c r="C11" s="316"/>
      <c r="D11" s="316"/>
      <c r="E11" s="322" t="s">
        <v>4</v>
      </c>
      <c r="F11" s="316" t="s">
        <v>57</v>
      </c>
      <c r="G11" s="316" t="s">
        <v>58</v>
      </c>
      <c r="H11" s="316"/>
      <c r="I11" s="316" t="s">
        <v>59</v>
      </c>
      <c r="J11" s="322" t="s">
        <v>4</v>
      </c>
      <c r="K11" s="316" t="s">
        <v>5</v>
      </c>
      <c r="L11" s="316" t="s">
        <v>57</v>
      </c>
      <c r="M11" s="316" t="s">
        <v>58</v>
      </c>
      <c r="N11" s="316"/>
      <c r="O11" s="316" t="s">
        <v>59</v>
      </c>
      <c r="P11" s="316"/>
    </row>
    <row r="12" spans="1:16" x14ac:dyDescent="0.2">
      <c r="A12" s="316"/>
      <c r="B12" s="316"/>
      <c r="C12" s="316"/>
      <c r="D12" s="316"/>
      <c r="E12" s="316"/>
      <c r="F12" s="316"/>
      <c r="G12" s="316" t="s">
        <v>60</v>
      </c>
      <c r="H12" s="316" t="s">
        <v>61</v>
      </c>
      <c r="I12" s="316"/>
      <c r="J12" s="316"/>
      <c r="K12" s="316"/>
      <c r="L12" s="316"/>
      <c r="M12" s="316" t="s">
        <v>60</v>
      </c>
      <c r="N12" s="316" t="s">
        <v>61</v>
      </c>
      <c r="O12" s="316"/>
      <c r="P12" s="316"/>
    </row>
    <row r="13" spans="1:16" ht="38.25" customHeight="1" x14ac:dyDescent="0.2">
      <c r="A13" s="316"/>
      <c r="B13" s="316"/>
      <c r="C13" s="316"/>
      <c r="D13" s="316"/>
      <c r="E13" s="316"/>
      <c r="F13" s="316"/>
      <c r="G13" s="316"/>
      <c r="H13" s="316"/>
      <c r="I13" s="316"/>
      <c r="J13" s="316"/>
      <c r="K13" s="316"/>
      <c r="L13" s="316"/>
      <c r="M13" s="316"/>
      <c r="N13" s="316"/>
      <c r="O13" s="316"/>
      <c r="P13" s="316"/>
    </row>
    <row r="14" spans="1:16" x14ac:dyDescent="0.2">
      <c r="A14" s="178">
        <v>1</v>
      </c>
      <c r="B14" s="178">
        <v>2</v>
      </c>
      <c r="C14" s="178">
        <v>3</v>
      </c>
      <c r="D14" s="178">
        <v>4</v>
      </c>
      <c r="E14" s="179">
        <v>5</v>
      </c>
      <c r="F14" s="178">
        <v>6</v>
      </c>
      <c r="G14" s="178">
        <v>7</v>
      </c>
      <c r="H14" s="178">
        <v>8</v>
      </c>
      <c r="I14" s="178">
        <v>9</v>
      </c>
      <c r="J14" s="179">
        <v>10</v>
      </c>
      <c r="K14" s="178">
        <v>11</v>
      </c>
      <c r="L14" s="178">
        <v>12</v>
      </c>
      <c r="M14" s="178">
        <v>13</v>
      </c>
      <c r="N14" s="178">
        <v>14</v>
      </c>
      <c r="O14" s="178">
        <v>15</v>
      </c>
      <c r="P14" s="179">
        <v>16</v>
      </c>
    </row>
    <row r="15" spans="1:16" x14ac:dyDescent="0.2">
      <c r="A15" s="180" t="s">
        <v>62</v>
      </c>
      <c r="B15" s="181"/>
      <c r="C15" s="182"/>
      <c r="D15" s="183" t="s">
        <v>63</v>
      </c>
      <c r="E15" s="184">
        <f>E16</f>
        <v>17368370</v>
      </c>
      <c r="F15" s="185">
        <f>F16</f>
        <v>17368370</v>
      </c>
      <c r="G15" s="185">
        <f>G16</f>
        <v>9414277</v>
      </c>
      <c r="H15" s="185">
        <f>H16</f>
        <v>1769818</v>
      </c>
      <c r="I15" s="185">
        <v>0</v>
      </c>
      <c r="J15" s="184">
        <f>J16</f>
        <v>2541000</v>
      </c>
      <c r="K15" s="185">
        <f>K16</f>
        <v>2351000</v>
      </c>
      <c r="L15" s="185">
        <v>190000</v>
      </c>
      <c r="M15" s="185">
        <v>0</v>
      </c>
      <c r="N15" s="185">
        <v>0</v>
      </c>
      <c r="O15" s="185">
        <f>O16</f>
        <v>2351000</v>
      </c>
      <c r="P15" s="184">
        <f>E15+J15</f>
        <v>19909370</v>
      </c>
    </row>
    <row r="16" spans="1:16" x14ac:dyDescent="0.2">
      <c r="A16" s="180" t="s">
        <v>64</v>
      </c>
      <c r="B16" s="181"/>
      <c r="C16" s="182"/>
      <c r="D16" s="183" t="s">
        <v>273</v>
      </c>
      <c r="E16" s="184">
        <f>E17+E18+E19+E20+E21</f>
        <v>17368370</v>
      </c>
      <c r="F16" s="185">
        <f>F17+F18+F19+F20+F21</f>
        <v>17368370</v>
      </c>
      <c r="G16" s="185">
        <f>G17</f>
        <v>9414277</v>
      </c>
      <c r="H16" s="185">
        <f>H17+H19</f>
        <v>1769818</v>
      </c>
      <c r="I16" s="185">
        <v>0</v>
      </c>
      <c r="J16" s="184">
        <f>J17+J20+J21</f>
        <v>2541000</v>
      </c>
      <c r="K16" s="185">
        <f>K20+K17+K21</f>
        <v>2351000</v>
      </c>
      <c r="L16" s="185">
        <v>190000</v>
      </c>
      <c r="M16" s="185">
        <v>0</v>
      </c>
      <c r="N16" s="185">
        <v>0</v>
      </c>
      <c r="O16" s="185">
        <f>O20+O17+O21</f>
        <v>2351000</v>
      </c>
      <c r="P16" s="184">
        <f>E16+J16</f>
        <v>19909370</v>
      </c>
    </row>
    <row r="17" spans="1:16" ht="63.75" x14ac:dyDescent="0.2">
      <c r="A17" s="186" t="s">
        <v>65</v>
      </c>
      <c r="B17" s="186" t="s">
        <v>66</v>
      </c>
      <c r="C17" s="187" t="s">
        <v>67</v>
      </c>
      <c r="D17" s="188" t="s">
        <v>68</v>
      </c>
      <c r="E17" s="189">
        <f>F17</f>
        <v>15693240</v>
      </c>
      <c r="F17" s="190">
        <v>15693240</v>
      </c>
      <c r="G17" s="190">
        <v>9414277</v>
      </c>
      <c r="H17" s="190">
        <v>1609818</v>
      </c>
      <c r="I17" s="190">
        <v>0</v>
      </c>
      <c r="J17" s="237">
        <v>430000</v>
      </c>
      <c r="K17" s="190">
        <v>240000</v>
      </c>
      <c r="L17" s="190">
        <v>190000</v>
      </c>
      <c r="M17" s="190">
        <v>0</v>
      </c>
      <c r="N17" s="190">
        <v>0</v>
      </c>
      <c r="O17" s="190">
        <v>240000</v>
      </c>
      <c r="P17" s="189">
        <f>E17+J17</f>
        <v>16123240</v>
      </c>
    </row>
    <row r="18" spans="1:16" ht="25.5" x14ac:dyDescent="0.2">
      <c r="A18" s="186" t="s">
        <v>85</v>
      </c>
      <c r="B18" s="186" t="s">
        <v>274</v>
      </c>
      <c r="C18" s="187" t="s">
        <v>86</v>
      </c>
      <c r="D18" s="188" t="s">
        <v>87</v>
      </c>
      <c r="E18" s="189">
        <f>F18</f>
        <v>23130</v>
      </c>
      <c r="F18" s="190">
        <v>23130</v>
      </c>
      <c r="G18" s="190">
        <v>0</v>
      </c>
      <c r="H18" s="190">
        <v>0</v>
      </c>
      <c r="I18" s="190">
        <v>0</v>
      </c>
      <c r="J18" s="189">
        <v>0</v>
      </c>
      <c r="K18" s="190">
        <v>0</v>
      </c>
      <c r="L18" s="190">
        <v>0</v>
      </c>
      <c r="M18" s="190">
        <v>0</v>
      </c>
      <c r="N18" s="190">
        <v>0</v>
      </c>
      <c r="O18" s="190">
        <v>0</v>
      </c>
      <c r="P18" s="189">
        <v>40000</v>
      </c>
    </row>
    <row r="19" spans="1:16" ht="38.25" customHeight="1" x14ac:dyDescent="0.2">
      <c r="A19" s="186" t="s">
        <v>88</v>
      </c>
      <c r="B19" s="186" t="s">
        <v>275</v>
      </c>
      <c r="C19" s="187" t="s">
        <v>89</v>
      </c>
      <c r="D19" s="188" t="s">
        <v>276</v>
      </c>
      <c r="E19" s="189">
        <f>F19</f>
        <v>192000</v>
      </c>
      <c r="F19" s="190">
        <v>192000</v>
      </c>
      <c r="G19" s="190">
        <v>0</v>
      </c>
      <c r="H19" s="190">
        <v>160000</v>
      </c>
      <c r="I19" s="190">
        <v>0</v>
      </c>
      <c r="J19" s="189">
        <v>0</v>
      </c>
      <c r="K19" s="190">
        <v>0</v>
      </c>
      <c r="L19" s="190">
        <v>0</v>
      </c>
      <c r="M19" s="190">
        <v>0</v>
      </c>
      <c r="N19" s="190">
        <v>0</v>
      </c>
      <c r="O19" s="190">
        <v>0</v>
      </c>
      <c r="P19" s="189">
        <f>E19+J19</f>
        <v>192000</v>
      </c>
    </row>
    <row r="20" spans="1:16" ht="30.2" customHeight="1" x14ac:dyDescent="0.2">
      <c r="A20" s="186" t="s">
        <v>91</v>
      </c>
      <c r="B20" s="186" t="s">
        <v>277</v>
      </c>
      <c r="C20" s="187" t="s">
        <v>92</v>
      </c>
      <c r="D20" s="188" t="s">
        <v>278</v>
      </c>
      <c r="E20" s="189">
        <f>F20</f>
        <v>740000</v>
      </c>
      <c r="F20" s="190">
        <v>740000</v>
      </c>
      <c r="G20" s="190">
        <v>0</v>
      </c>
      <c r="H20" s="190">
        <v>0</v>
      </c>
      <c r="I20" s="190">
        <v>0</v>
      </c>
      <c r="J20" s="189">
        <v>1991000</v>
      </c>
      <c r="K20" s="190">
        <v>1991000</v>
      </c>
      <c r="L20" s="190">
        <v>0</v>
      </c>
      <c r="M20" s="190">
        <v>0</v>
      </c>
      <c r="N20" s="190">
        <v>0</v>
      </c>
      <c r="O20" s="190">
        <v>1991000</v>
      </c>
      <c r="P20" s="189">
        <f t="shared" ref="P20:P26" si="0">E20+J20</f>
        <v>2731000</v>
      </c>
    </row>
    <row r="21" spans="1:16" ht="38.25" x14ac:dyDescent="0.2">
      <c r="A21" s="186" t="s">
        <v>256</v>
      </c>
      <c r="B21" s="186" t="s">
        <v>279</v>
      </c>
      <c r="C21" s="187" t="s">
        <v>69</v>
      </c>
      <c r="D21" s="188" t="s">
        <v>280</v>
      </c>
      <c r="E21" s="189">
        <f>F21</f>
        <v>720000</v>
      </c>
      <c r="F21" s="190">
        <v>720000</v>
      </c>
      <c r="G21" s="190">
        <v>0</v>
      </c>
      <c r="H21" s="190">
        <v>0</v>
      </c>
      <c r="I21" s="190">
        <v>0</v>
      </c>
      <c r="J21" s="189">
        <v>120000</v>
      </c>
      <c r="K21" s="190">
        <v>120000</v>
      </c>
      <c r="L21" s="190">
        <v>0</v>
      </c>
      <c r="M21" s="190">
        <v>0</v>
      </c>
      <c r="N21" s="190">
        <v>0</v>
      </c>
      <c r="O21" s="190">
        <v>120000</v>
      </c>
      <c r="P21" s="189">
        <f t="shared" si="0"/>
        <v>840000</v>
      </c>
    </row>
    <row r="22" spans="1:16" x14ac:dyDescent="0.2">
      <c r="A22" s="180" t="s">
        <v>94</v>
      </c>
      <c r="B22" s="181"/>
      <c r="C22" s="182"/>
      <c r="D22" s="183" t="s">
        <v>95</v>
      </c>
      <c r="E22" s="184">
        <f>E23</f>
        <v>95934393.549999997</v>
      </c>
      <c r="F22" s="185">
        <f>F23</f>
        <v>95934393.549999997</v>
      </c>
      <c r="G22" s="185">
        <f>G23</f>
        <v>55192065</v>
      </c>
      <c r="H22" s="185">
        <f>H23</f>
        <v>17338492</v>
      </c>
      <c r="I22" s="185">
        <v>0</v>
      </c>
      <c r="J22" s="184">
        <f>J23</f>
        <v>4126111</v>
      </c>
      <c r="K22" s="185">
        <f>K23</f>
        <v>1381139</v>
      </c>
      <c r="L22" s="185">
        <f>L23</f>
        <v>1022000</v>
      </c>
      <c r="M22" s="185">
        <v>0</v>
      </c>
      <c r="N22" s="185">
        <v>0</v>
      </c>
      <c r="O22" s="185">
        <f>O23</f>
        <v>3104111</v>
      </c>
      <c r="P22" s="184">
        <f t="shared" si="0"/>
        <v>100060504.55</v>
      </c>
    </row>
    <row r="23" spans="1:16" x14ac:dyDescent="0.2">
      <c r="A23" s="180" t="s">
        <v>96</v>
      </c>
      <c r="B23" s="181"/>
      <c r="C23" s="182"/>
      <c r="D23" s="183" t="s">
        <v>97</v>
      </c>
      <c r="E23" s="184">
        <f>E42+E41+E37+E36+E35+E33+E31+E30+E29+E27+E26+E25+E24+E34+E32+E28+E40</f>
        <v>95934393.549999997</v>
      </c>
      <c r="F23" s="185">
        <f>F24+F25+F26+F27+F29+F30+F31+F33+F35+F36+F37+F41+F42+F34+F32+F28+F40</f>
        <v>95934393.549999997</v>
      </c>
      <c r="G23" s="185">
        <f>G24+G25+G26+G27+G29+G30+G31+G33+G35+G36+G37+G41+G42+G34</f>
        <v>55192065</v>
      </c>
      <c r="H23" s="185">
        <f>H24+H25+H26+H27+H29+H30+H31+H33+H35+H36+H37+H41+H42+H32</f>
        <v>17338492</v>
      </c>
      <c r="I23" s="185">
        <v>0</v>
      </c>
      <c r="J23" s="184">
        <f>J24+J25+J26+J27+J29+J30+J31+J33+J35+J36+J37+J41+J42+J38+J39</f>
        <v>4126111</v>
      </c>
      <c r="K23" s="185">
        <f>K24+K25+K26+K27+K29+K30+K31+K33+K35+K36+K37+K41+K42+K38+K39</f>
        <v>1381139</v>
      </c>
      <c r="L23" s="185">
        <f>L24+L25+L26+L27+L29+L30+L31+L33+L35+L36+L37+L41+L42</f>
        <v>1022000</v>
      </c>
      <c r="M23" s="185">
        <v>0</v>
      </c>
      <c r="N23" s="185">
        <v>0</v>
      </c>
      <c r="O23" s="185">
        <f>O24+O25+O26+O27+O29+O30+O31+O33+O35+O36+O37+O41+O42+O38+O39</f>
        <v>3104111</v>
      </c>
      <c r="P23" s="184">
        <f t="shared" si="0"/>
        <v>100060504.55</v>
      </c>
    </row>
    <row r="24" spans="1:16" ht="38.25" x14ac:dyDescent="0.2">
      <c r="A24" s="186" t="s">
        <v>98</v>
      </c>
      <c r="B24" s="186" t="s">
        <v>99</v>
      </c>
      <c r="C24" s="187" t="s">
        <v>67</v>
      </c>
      <c r="D24" s="188" t="s">
        <v>100</v>
      </c>
      <c r="E24" s="189">
        <f>F24</f>
        <v>3263500</v>
      </c>
      <c r="F24" s="190">
        <v>3263500</v>
      </c>
      <c r="G24" s="190">
        <v>2459000</v>
      </c>
      <c r="H24" s="190">
        <v>173500</v>
      </c>
      <c r="I24" s="190">
        <v>0</v>
      </c>
      <c r="J24" s="189">
        <v>0</v>
      </c>
      <c r="K24" s="190">
        <v>0</v>
      </c>
      <c r="L24" s="190">
        <v>0</v>
      </c>
      <c r="M24" s="190">
        <v>0</v>
      </c>
      <c r="N24" s="190">
        <v>0</v>
      </c>
      <c r="O24" s="190">
        <v>0</v>
      </c>
      <c r="P24" s="189">
        <f t="shared" si="0"/>
        <v>3263500</v>
      </c>
    </row>
    <row r="25" spans="1:16" ht="24" customHeight="1" x14ac:dyDescent="0.2">
      <c r="A25" s="186" t="s">
        <v>101</v>
      </c>
      <c r="B25" s="186" t="s">
        <v>102</v>
      </c>
      <c r="C25" s="187" t="s">
        <v>103</v>
      </c>
      <c r="D25" s="188" t="s">
        <v>104</v>
      </c>
      <c r="E25" s="189">
        <f>F25</f>
        <v>17270978</v>
      </c>
      <c r="F25" s="190">
        <v>17270978</v>
      </c>
      <c r="G25" s="190">
        <v>8390546</v>
      </c>
      <c r="H25" s="190">
        <v>4586458</v>
      </c>
      <c r="I25" s="190">
        <v>0</v>
      </c>
      <c r="J25" s="189">
        <v>300000</v>
      </c>
      <c r="K25" s="190">
        <v>40000</v>
      </c>
      <c r="L25" s="190">
        <v>260000</v>
      </c>
      <c r="M25" s="190">
        <v>0</v>
      </c>
      <c r="N25" s="190">
        <v>0</v>
      </c>
      <c r="O25" s="190">
        <v>40000</v>
      </c>
      <c r="P25" s="189">
        <f t="shared" si="0"/>
        <v>17570978</v>
      </c>
    </row>
    <row r="26" spans="1:16" ht="38.25" x14ac:dyDescent="0.2">
      <c r="A26" s="186" t="s">
        <v>105</v>
      </c>
      <c r="B26" s="186" t="s">
        <v>106</v>
      </c>
      <c r="C26" s="187" t="s">
        <v>107</v>
      </c>
      <c r="D26" s="188" t="s">
        <v>190</v>
      </c>
      <c r="E26" s="189">
        <f>F26</f>
        <v>26514396</v>
      </c>
      <c r="F26" s="190">
        <v>26514396</v>
      </c>
      <c r="G26" s="190">
        <v>8868166</v>
      </c>
      <c r="H26" s="190">
        <v>8390500</v>
      </c>
      <c r="I26" s="190">
        <v>0</v>
      </c>
      <c r="J26" s="189">
        <f>K26+L26</f>
        <v>1108800</v>
      </c>
      <c r="K26" s="190">
        <v>469800</v>
      </c>
      <c r="L26" s="190">
        <v>639000</v>
      </c>
      <c r="M26" s="190">
        <v>0</v>
      </c>
      <c r="N26" s="190">
        <v>0</v>
      </c>
      <c r="O26" s="190">
        <v>469800</v>
      </c>
      <c r="P26" s="189">
        <f t="shared" si="0"/>
        <v>27623196</v>
      </c>
    </row>
    <row r="27" spans="1:16" ht="38.25" x14ac:dyDescent="0.2">
      <c r="A27" s="186" t="s">
        <v>109</v>
      </c>
      <c r="B27" s="186" t="s">
        <v>110</v>
      </c>
      <c r="C27" s="187" t="s">
        <v>107</v>
      </c>
      <c r="D27" s="188" t="s">
        <v>191</v>
      </c>
      <c r="E27" s="189">
        <v>34462400</v>
      </c>
      <c r="F27" s="190">
        <v>34462400</v>
      </c>
      <c r="G27" s="190">
        <v>28247868</v>
      </c>
      <c r="H27" s="190">
        <v>0</v>
      </c>
      <c r="I27" s="190">
        <v>0</v>
      </c>
      <c r="J27" s="189">
        <v>0</v>
      </c>
      <c r="K27" s="190">
        <v>0</v>
      </c>
      <c r="L27" s="190">
        <v>0</v>
      </c>
      <c r="M27" s="190">
        <v>0</v>
      </c>
      <c r="N27" s="190">
        <v>0</v>
      </c>
      <c r="O27" s="190">
        <v>0</v>
      </c>
      <c r="P27" s="189">
        <v>34462400</v>
      </c>
    </row>
    <row r="28" spans="1:16" ht="25.5" x14ac:dyDescent="0.2">
      <c r="A28" s="230" t="s">
        <v>345</v>
      </c>
      <c r="B28" s="186">
        <v>1061</v>
      </c>
      <c r="C28" s="231" t="s">
        <v>107</v>
      </c>
      <c r="D28" s="233" t="s">
        <v>346</v>
      </c>
      <c r="E28" s="189">
        <f>F28</f>
        <v>35104.550000000003</v>
      </c>
      <c r="F28" s="190">
        <v>35104.550000000003</v>
      </c>
      <c r="G28" s="190"/>
      <c r="H28" s="190"/>
      <c r="I28" s="190"/>
      <c r="J28" s="189"/>
      <c r="K28" s="190"/>
      <c r="L28" s="190"/>
      <c r="M28" s="190"/>
      <c r="N28" s="190"/>
      <c r="O28" s="190"/>
      <c r="P28" s="189">
        <f>E28+J28</f>
        <v>35104.550000000003</v>
      </c>
    </row>
    <row r="29" spans="1:16" ht="38.25" x14ac:dyDescent="0.2">
      <c r="A29" s="186" t="s">
        <v>111</v>
      </c>
      <c r="B29" s="186" t="s">
        <v>78</v>
      </c>
      <c r="C29" s="187" t="s">
        <v>112</v>
      </c>
      <c r="D29" s="188" t="s">
        <v>113</v>
      </c>
      <c r="E29" s="189">
        <f t="shared" ref="E29:E34" si="1">F29</f>
        <v>5645733</v>
      </c>
      <c r="F29" s="190">
        <v>5645733</v>
      </c>
      <c r="G29" s="190">
        <v>1832194</v>
      </c>
      <c r="H29" s="190">
        <v>3290920</v>
      </c>
      <c r="I29" s="190">
        <v>0</v>
      </c>
      <c r="J29" s="189">
        <v>25000</v>
      </c>
      <c r="K29" s="190">
        <v>0</v>
      </c>
      <c r="L29" s="190">
        <v>25000</v>
      </c>
      <c r="M29" s="190">
        <v>0</v>
      </c>
      <c r="N29" s="190">
        <v>0</v>
      </c>
      <c r="O29" s="190">
        <v>0</v>
      </c>
      <c r="P29" s="189">
        <f t="shared" ref="P29:P35" si="2">E29+J29</f>
        <v>5670733</v>
      </c>
    </row>
    <row r="30" spans="1:16" ht="25.5" x14ac:dyDescent="0.2">
      <c r="A30" s="186" t="s">
        <v>114</v>
      </c>
      <c r="B30" s="186" t="s">
        <v>115</v>
      </c>
      <c r="C30" s="187" t="s">
        <v>112</v>
      </c>
      <c r="D30" s="188" t="s">
        <v>116</v>
      </c>
      <c r="E30" s="189">
        <f t="shared" si="1"/>
        <v>4429798</v>
      </c>
      <c r="F30" s="190">
        <v>4429798</v>
      </c>
      <c r="G30" s="190">
        <v>2944401</v>
      </c>
      <c r="H30" s="190">
        <v>736114</v>
      </c>
      <c r="I30" s="190">
        <v>0</v>
      </c>
      <c r="J30" s="189">
        <v>198000</v>
      </c>
      <c r="K30" s="190">
        <v>100000</v>
      </c>
      <c r="L30" s="190">
        <v>98000</v>
      </c>
      <c r="M30" s="190">
        <v>0</v>
      </c>
      <c r="N30" s="190">
        <v>0</v>
      </c>
      <c r="O30" s="190">
        <v>100000</v>
      </c>
      <c r="P30" s="189">
        <f t="shared" si="2"/>
        <v>4627798</v>
      </c>
    </row>
    <row r="31" spans="1:16" ht="29.25" customHeight="1" x14ac:dyDescent="0.2">
      <c r="A31" s="186" t="s">
        <v>117</v>
      </c>
      <c r="B31" s="186" t="s">
        <v>118</v>
      </c>
      <c r="C31" s="187" t="s">
        <v>119</v>
      </c>
      <c r="D31" s="188" t="s">
        <v>120</v>
      </c>
      <c r="E31" s="189">
        <f t="shared" si="1"/>
        <v>4000</v>
      </c>
      <c r="F31" s="190">
        <v>4000</v>
      </c>
      <c r="G31" s="190">
        <v>0</v>
      </c>
      <c r="H31" s="190">
        <v>0</v>
      </c>
      <c r="I31" s="190">
        <v>0</v>
      </c>
      <c r="J31" s="189">
        <v>0</v>
      </c>
      <c r="K31" s="190">
        <v>0</v>
      </c>
      <c r="L31" s="190">
        <v>0</v>
      </c>
      <c r="M31" s="190">
        <v>0</v>
      </c>
      <c r="N31" s="190">
        <v>0</v>
      </c>
      <c r="O31" s="190">
        <v>0</v>
      </c>
      <c r="P31" s="189">
        <f t="shared" si="2"/>
        <v>4000</v>
      </c>
    </row>
    <row r="32" spans="1:16" ht="35.450000000000003" customHeight="1" x14ac:dyDescent="0.2">
      <c r="A32" s="227" t="s">
        <v>341</v>
      </c>
      <c r="B32" s="186">
        <v>1151</v>
      </c>
      <c r="C32" s="228" t="s">
        <v>119</v>
      </c>
      <c r="D32" s="229" t="s">
        <v>342</v>
      </c>
      <c r="E32" s="189">
        <f t="shared" si="1"/>
        <v>21000</v>
      </c>
      <c r="F32" s="190">
        <v>21000</v>
      </c>
      <c r="G32" s="190"/>
      <c r="H32" s="190">
        <v>21000</v>
      </c>
      <c r="I32" s="190"/>
      <c r="J32" s="189"/>
      <c r="K32" s="190"/>
      <c r="L32" s="190"/>
      <c r="M32" s="190"/>
      <c r="N32" s="190"/>
      <c r="O32" s="190"/>
      <c r="P32" s="189">
        <v>21000</v>
      </c>
    </row>
    <row r="33" spans="1:16" ht="38.25" x14ac:dyDescent="0.2">
      <c r="A33" s="186" t="s">
        <v>121</v>
      </c>
      <c r="B33" s="186" t="s">
        <v>122</v>
      </c>
      <c r="C33" s="187" t="s">
        <v>119</v>
      </c>
      <c r="D33" s="188" t="s">
        <v>123</v>
      </c>
      <c r="E33" s="189">
        <f t="shared" si="1"/>
        <v>780200</v>
      </c>
      <c r="F33" s="190">
        <v>780200</v>
      </c>
      <c r="G33" s="190">
        <v>639505</v>
      </c>
      <c r="H33" s="190">
        <v>0</v>
      </c>
      <c r="I33" s="190">
        <v>0</v>
      </c>
      <c r="J33" s="189">
        <v>0</v>
      </c>
      <c r="K33" s="190">
        <v>0</v>
      </c>
      <c r="L33" s="190">
        <v>0</v>
      </c>
      <c r="M33" s="190">
        <v>0</v>
      </c>
      <c r="N33" s="190">
        <v>0</v>
      </c>
      <c r="O33" s="190">
        <v>0</v>
      </c>
      <c r="P33" s="189">
        <f t="shared" si="2"/>
        <v>780200</v>
      </c>
    </row>
    <row r="34" spans="1:16" ht="51" x14ac:dyDescent="0.2">
      <c r="A34" s="219" t="s">
        <v>338</v>
      </c>
      <c r="B34" s="186">
        <v>1200</v>
      </c>
      <c r="C34" s="220" t="s">
        <v>119</v>
      </c>
      <c r="D34" s="221" t="s">
        <v>339</v>
      </c>
      <c r="E34" s="189">
        <f t="shared" si="1"/>
        <v>154300</v>
      </c>
      <c r="F34" s="190">
        <v>154300</v>
      </c>
      <c r="G34" s="190">
        <v>126478</v>
      </c>
      <c r="H34" s="190"/>
      <c r="I34" s="190"/>
      <c r="J34" s="189"/>
      <c r="K34" s="190"/>
      <c r="L34" s="190"/>
      <c r="M34" s="190"/>
      <c r="N34" s="190"/>
      <c r="O34" s="190"/>
      <c r="P34" s="189">
        <f t="shared" si="2"/>
        <v>154300</v>
      </c>
    </row>
    <row r="35" spans="1:16" ht="63.75" x14ac:dyDescent="0.2">
      <c r="A35" s="186" t="s">
        <v>260</v>
      </c>
      <c r="B35" s="186" t="s">
        <v>261</v>
      </c>
      <c r="C35" s="187" t="s">
        <v>119</v>
      </c>
      <c r="D35" s="188" t="s">
        <v>262</v>
      </c>
      <c r="E35" s="189">
        <v>27800</v>
      </c>
      <c r="F35" s="190">
        <v>27800</v>
      </c>
      <c r="G35" s="190">
        <v>22787</v>
      </c>
      <c r="H35" s="190">
        <v>0</v>
      </c>
      <c r="I35" s="190">
        <v>0</v>
      </c>
      <c r="J35" s="189">
        <v>0</v>
      </c>
      <c r="K35" s="190">
        <v>0</v>
      </c>
      <c r="L35" s="190">
        <v>0</v>
      </c>
      <c r="M35" s="190">
        <v>0</v>
      </c>
      <c r="N35" s="190">
        <v>0</v>
      </c>
      <c r="O35" s="190">
        <v>0</v>
      </c>
      <c r="P35" s="189">
        <f t="shared" si="2"/>
        <v>27800</v>
      </c>
    </row>
    <row r="36" spans="1:16" ht="105" customHeight="1" x14ac:dyDescent="0.2">
      <c r="A36" s="186" t="s">
        <v>264</v>
      </c>
      <c r="B36" s="186" t="s">
        <v>281</v>
      </c>
      <c r="C36" s="187" t="s">
        <v>119</v>
      </c>
      <c r="D36" s="290" t="s">
        <v>356</v>
      </c>
      <c r="E36" s="189">
        <f>F36</f>
        <v>321200</v>
      </c>
      <c r="F36" s="190">
        <v>321200</v>
      </c>
      <c r="G36" s="190">
        <v>0</v>
      </c>
      <c r="H36" s="190">
        <v>0</v>
      </c>
      <c r="I36" s="190">
        <v>321200</v>
      </c>
      <c r="J36" s="189">
        <f>K36</f>
        <v>109600</v>
      </c>
      <c r="K36" s="190">
        <v>109600</v>
      </c>
      <c r="L36" s="190">
        <v>0</v>
      </c>
      <c r="M36" s="190">
        <v>0</v>
      </c>
      <c r="N36" s="190">
        <v>0</v>
      </c>
      <c r="O36" s="190">
        <v>109600</v>
      </c>
      <c r="P36" s="189">
        <f>E36+J36</f>
        <v>430800</v>
      </c>
    </row>
    <row r="37" spans="1:16" ht="116.25" customHeight="1" x14ac:dyDescent="0.2">
      <c r="A37" s="186" t="s">
        <v>263</v>
      </c>
      <c r="B37" s="186" t="s">
        <v>282</v>
      </c>
      <c r="C37" s="187" t="s">
        <v>119</v>
      </c>
      <c r="D37" s="290" t="s">
        <v>357</v>
      </c>
      <c r="E37" s="189">
        <v>0</v>
      </c>
      <c r="F37" s="190">
        <v>0</v>
      </c>
      <c r="G37" s="190">
        <v>0</v>
      </c>
      <c r="H37" s="190">
        <v>0</v>
      </c>
      <c r="I37" s="190">
        <v>0</v>
      </c>
      <c r="J37" s="189">
        <v>1722972</v>
      </c>
      <c r="K37" s="190">
        <v>0</v>
      </c>
      <c r="L37" s="190">
        <v>0</v>
      </c>
      <c r="M37" s="190">
        <v>0</v>
      </c>
      <c r="N37" s="190">
        <v>0</v>
      </c>
      <c r="O37" s="190">
        <v>1722972</v>
      </c>
      <c r="P37" s="189">
        <f>E37+J37</f>
        <v>1722972</v>
      </c>
    </row>
    <row r="38" spans="1:16" ht="94.7" customHeight="1" x14ac:dyDescent="0.2">
      <c r="A38" s="307" t="str">
        <f>[1]vid!$C$310</f>
        <v>0611181</v>
      </c>
      <c r="B38" s="186">
        <v>1181</v>
      </c>
      <c r="C38" s="187"/>
      <c r="D38" s="188" t="str">
        <f>[1]vid!$E$310</f>
        <v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v>
      </c>
      <c r="E38" s="189"/>
      <c r="F38" s="190"/>
      <c r="G38" s="190"/>
      <c r="H38" s="190"/>
      <c r="I38" s="190"/>
      <c r="J38" s="189">
        <v>132400</v>
      </c>
      <c r="K38" s="190">
        <v>132400</v>
      </c>
      <c r="L38" s="190"/>
      <c r="M38" s="190"/>
      <c r="N38" s="190"/>
      <c r="O38" s="190">
        <v>132400</v>
      </c>
      <c r="P38" s="189">
        <v>132400</v>
      </c>
    </row>
    <row r="39" spans="1:16" ht="85.5" customHeight="1" x14ac:dyDescent="0.2">
      <c r="A39" s="307" t="str">
        <f>[1]vid!$C$319</f>
        <v>0611182</v>
      </c>
      <c r="B39" s="186">
        <v>1182</v>
      </c>
      <c r="C39" s="187"/>
      <c r="D39" s="292" t="str">
        <f>[1]vid!$E$319</f>
        <v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v>
      </c>
      <c r="E39" s="189"/>
      <c r="F39" s="190"/>
      <c r="G39" s="190"/>
      <c r="H39" s="190"/>
      <c r="I39" s="190"/>
      <c r="J39" s="189">
        <v>529339</v>
      </c>
      <c r="K39" s="190">
        <v>529339</v>
      </c>
      <c r="L39" s="190"/>
      <c r="M39" s="190"/>
      <c r="N39" s="190"/>
      <c r="O39" s="190">
        <v>529339</v>
      </c>
      <c r="P39" s="189">
        <v>529339</v>
      </c>
    </row>
    <row r="40" spans="1:16" ht="71.25" customHeight="1" x14ac:dyDescent="0.2">
      <c r="A40" s="313" t="s">
        <v>361</v>
      </c>
      <c r="B40" s="310">
        <v>1403</v>
      </c>
      <c r="C40" s="314" t="s">
        <v>119</v>
      </c>
      <c r="D40" s="315" t="s">
        <v>362</v>
      </c>
      <c r="E40" s="303">
        <v>766500</v>
      </c>
      <c r="F40" s="304">
        <v>766500</v>
      </c>
      <c r="G40" s="304"/>
      <c r="H40" s="304"/>
      <c r="I40" s="304"/>
      <c r="J40" s="303"/>
      <c r="K40" s="304"/>
      <c r="L40" s="304"/>
      <c r="M40" s="304"/>
      <c r="N40" s="304"/>
      <c r="O40" s="304"/>
      <c r="P40" s="303">
        <f>J40+E40</f>
        <v>766500</v>
      </c>
    </row>
    <row r="41" spans="1:16" ht="26.45" customHeight="1" x14ac:dyDescent="0.2">
      <c r="A41" s="186" t="s">
        <v>124</v>
      </c>
      <c r="B41" s="186" t="s">
        <v>125</v>
      </c>
      <c r="C41" s="187" t="s">
        <v>126</v>
      </c>
      <c r="D41" s="188" t="s">
        <v>127</v>
      </c>
      <c r="E41" s="189">
        <f>F41</f>
        <v>504573</v>
      </c>
      <c r="F41" s="190">
        <v>504573</v>
      </c>
      <c r="G41" s="190">
        <v>316864</v>
      </c>
      <c r="H41" s="190">
        <v>95000</v>
      </c>
      <c r="I41" s="190">
        <v>0</v>
      </c>
      <c r="J41" s="189">
        <v>0</v>
      </c>
      <c r="K41" s="190">
        <v>0</v>
      </c>
      <c r="L41" s="190">
        <v>0</v>
      </c>
      <c r="M41" s="190">
        <v>0</v>
      </c>
      <c r="N41" s="190">
        <v>0</v>
      </c>
      <c r="O41" s="190">
        <v>0</v>
      </c>
      <c r="P41" s="189">
        <f t="shared" ref="P41:P50" si="3">E41+J41</f>
        <v>504573</v>
      </c>
    </row>
    <row r="42" spans="1:16" ht="38.25" x14ac:dyDescent="0.2">
      <c r="A42" s="186" t="s">
        <v>128</v>
      </c>
      <c r="B42" s="186" t="s">
        <v>129</v>
      </c>
      <c r="C42" s="187" t="s">
        <v>130</v>
      </c>
      <c r="D42" s="188" t="s">
        <v>131</v>
      </c>
      <c r="E42" s="189">
        <f>F42</f>
        <v>1732911</v>
      </c>
      <c r="F42" s="190">
        <v>1732911</v>
      </c>
      <c r="G42" s="190">
        <v>1344256</v>
      </c>
      <c r="H42" s="190">
        <v>45000</v>
      </c>
      <c r="I42" s="190">
        <v>0</v>
      </c>
      <c r="J42" s="189">
        <v>0</v>
      </c>
      <c r="K42" s="190">
        <v>0</v>
      </c>
      <c r="L42" s="190">
        <v>0</v>
      </c>
      <c r="M42" s="190">
        <v>0</v>
      </c>
      <c r="N42" s="190">
        <v>0</v>
      </c>
      <c r="O42" s="190">
        <v>0</v>
      </c>
      <c r="P42" s="189">
        <f t="shared" si="3"/>
        <v>1732911</v>
      </c>
    </row>
    <row r="43" spans="1:16" ht="25.5" x14ac:dyDescent="0.2">
      <c r="A43" s="180" t="s">
        <v>132</v>
      </c>
      <c r="B43" s="181"/>
      <c r="C43" s="182"/>
      <c r="D43" s="183" t="s">
        <v>283</v>
      </c>
      <c r="E43" s="184">
        <f>E44</f>
        <v>19617996</v>
      </c>
      <c r="F43" s="185">
        <f>F44</f>
        <v>19617996</v>
      </c>
      <c r="G43" s="185">
        <f>G44</f>
        <v>4040498</v>
      </c>
      <c r="H43" s="185">
        <f>H44</f>
        <v>91500</v>
      </c>
      <c r="I43" s="185">
        <v>0</v>
      </c>
      <c r="J43" s="184">
        <f>J44</f>
        <v>1493000</v>
      </c>
      <c r="K43" s="185">
        <f>K44</f>
        <v>1478000</v>
      </c>
      <c r="L43" s="185">
        <v>15000</v>
      </c>
      <c r="M43" s="185">
        <v>0</v>
      </c>
      <c r="N43" s="185">
        <v>0</v>
      </c>
      <c r="O43" s="185">
        <f>O44</f>
        <v>1478000</v>
      </c>
      <c r="P43" s="184">
        <f t="shared" si="3"/>
        <v>21110996</v>
      </c>
    </row>
    <row r="44" spans="1:16" ht="25.5" x14ac:dyDescent="0.2">
      <c r="A44" s="180" t="s">
        <v>196</v>
      </c>
      <c r="B44" s="181"/>
      <c r="C44" s="182"/>
      <c r="D44" s="183" t="s">
        <v>283</v>
      </c>
      <c r="E44" s="184">
        <f>E51+E50+E49+E48+E47+E46+E45+E52</f>
        <v>19617996</v>
      </c>
      <c r="F44" s="185">
        <f>F51+F50+F49+F48+F47+F46+F45+F52</f>
        <v>19617996</v>
      </c>
      <c r="G44" s="185">
        <f>G51+G49+G48+G47+G46+G45+G52</f>
        <v>4040498</v>
      </c>
      <c r="H44" s="185">
        <f>H51+H50+H49+H48+H47+H46+H45</f>
        <v>91500</v>
      </c>
      <c r="I44" s="185">
        <v>0</v>
      </c>
      <c r="J44" s="184">
        <f>J48+J53+J45+J47+J49+J50+J51+J52+J46</f>
        <v>1493000</v>
      </c>
      <c r="K44" s="185">
        <f>K45+K46+K47+K48+K49+K50+K51+K52+K53</f>
        <v>1478000</v>
      </c>
      <c r="L44" s="185">
        <v>15000</v>
      </c>
      <c r="M44" s="185">
        <v>0</v>
      </c>
      <c r="N44" s="185">
        <v>0</v>
      </c>
      <c r="O44" s="185">
        <f>O45+O46+O47+O48+O49+O50+O51+O52+O53</f>
        <v>1478000</v>
      </c>
      <c r="P44" s="184">
        <f t="shared" si="3"/>
        <v>21110996</v>
      </c>
    </row>
    <row r="45" spans="1:16" ht="38.25" x14ac:dyDescent="0.2">
      <c r="A45" s="186" t="s">
        <v>134</v>
      </c>
      <c r="B45" s="186" t="s">
        <v>99</v>
      </c>
      <c r="C45" s="187" t="s">
        <v>67</v>
      </c>
      <c r="D45" s="188" t="s">
        <v>100</v>
      </c>
      <c r="E45" s="189">
        <f>F45</f>
        <v>2495716</v>
      </c>
      <c r="F45" s="190">
        <v>2495716</v>
      </c>
      <c r="G45" s="190">
        <v>1713143</v>
      </c>
      <c r="H45" s="190">
        <v>63600</v>
      </c>
      <c r="I45" s="190">
        <v>0</v>
      </c>
      <c r="J45" s="189">
        <v>0</v>
      </c>
      <c r="K45" s="190">
        <v>0</v>
      </c>
      <c r="L45" s="190">
        <v>0</v>
      </c>
      <c r="M45" s="190">
        <v>0</v>
      </c>
      <c r="N45" s="190">
        <v>0</v>
      </c>
      <c r="O45" s="190">
        <v>0</v>
      </c>
      <c r="P45" s="189">
        <f t="shared" si="3"/>
        <v>2495716</v>
      </c>
    </row>
    <row r="46" spans="1:16" ht="25.5" x14ac:dyDescent="0.2">
      <c r="A46" s="186" t="s">
        <v>135</v>
      </c>
      <c r="B46" s="186" t="s">
        <v>72</v>
      </c>
      <c r="C46" s="187" t="s">
        <v>73</v>
      </c>
      <c r="D46" s="188" t="s">
        <v>74</v>
      </c>
      <c r="E46" s="189">
        <f>F46</f>
        <v>9059888</v>
      </c>
      <c r="F46" s="190">
        <v>9059888</v>
      </c>
      <c r="G46" s="190">
        <v>0</v>
      </c>
      <c r="H46" s="190">
        <v>0</v>
      </c>
      <c r="I46" s="190">
        <v>0</v>
      </c>
      <c r="J46" s="189">
        <v>1178000</v>
      </c>
      <c r="K46" s="190">
        <v>1178000</v>
      </c>
      <c r="L46" s="190">
        <v>0</v>
      </c>
      <c r="M46" s="190">
        <v>0</v>
      </c>
      <c r="N46" s="190">
        <v>0</v>
      </c>
      <c r="O46" s="190">
        <v>1178000</v>
      </c>
      <c r="P46" s="189">
        <f t="shared" si="3"/>
        <v>10237888</v>
      </c>
    </row>
    <row r="47" spans="1:16" ht="38.25" x14ac:dyDescent="0.2">
      <c r="A47" s="186" t="s">
        <v>136</v>
      </c>
      <c r="B47" s="186" t="s">
        <v>137</v>
      </c>
      <c r="C47" s="187" t="s">
        <v>75</v>
      </c>
      <c r="D47" s="188" t="s">
        <v>76</v>
      </c>
      <c r="E47" s="189">
        <f>F47</f>
        <v>2063100</v>
      </c>
      <c r="F47" s="190">
        <v>2063100</v>
      </c>
      <c r="G47" s="190">
        <v>0</v>
      </c>
      <c r="H47" s="190">
        <v>0</v>
      </c>
      <c r="I47" s="190">
        <v>0</v>
      </c>
      <c r="J47" s="189">
        <v>0</v>
      </c>
      <c r="K47" s="190">
        <v>0</v>
      </c>
      <c r="L47" s="190">
        <v>0</v>
      </c>
      <c r="M47" s="190">
        <v>0</v>
      </c>
      <c r="N47" s="190">
        <v>0</v>
      </c>
      <c r="O47" s="190">
        <v>0</v>
      </c>
      <c r="P47" s="189">
        <f t="shared" si="3"/>
        <v>2063100</v>
      </c>
    </row>
    <row r="48" spans="1:16" ht="51" x14ac:dyDescent="0.2">
      <c r="A48" s="186" t="s">
        <v>138</v>
      </c>
      <c r="B48" s="186" t="s">
        <v>139</v>
      </c>
      <c r="C48" s="187" t="s">
        <v>140</v>
      </c>
      <c r="D48" s="188" t="s">
        <v>77</v>
      </c>
      <c r="E48" s="189">
        <f>F48</f>
        <v>3428292</v>
      </c>
      <c r="F48" s="190">
        <v>3428292</v>
      </c>
      <c r="G48" s="190">
        <v>2294568</v>
      </c>
      <c r="H48" s="190">
        <v>27900</v>
      </c>
      <c r="I48" s="190">
        <v>0</v>
      </c>
      <c r="J48" s="189">
        <v>15000</v>
      </c>
      <c r="K48" s="190">
        <v>0</v>
      </c>
      <c r="L48" s="190">
        <v>15000</v>
      </c>
      <c r="M48" s="190">
        <v>0</v>
      </c>
      <c r="N48" s="190">
        <v>0</v>
      </c>
      <c r="O48" s="190">
        <v>0</v>
      </c>
      <c r="P48" s="189">
        <f t="shared" si="3"/>
        <v>3443292</v>
      </c>
    </row>
    <row r="49" spans="1:16" ht="76.5" x14ac:dyDescent="0.2">
      <c r="A49" s="186" t="s">
        <v>141</v>
      </c>
      <c r="B49" s="186" t="s">
        <v>142</v>
      </c>
      <c r="C49" s="187" t="s">
        <v>102</v>
      </c>
      <c r="D49" s="188" t="s">
        <v>80</v>
      </c>
      <c r="E49" s="189">
        <v>161000</v>
      </c>
      <c r="F49" s="190">
        <v>161000</v>
      </c>
      <c r="G49" s="190">
        <v>0</v>
      </c>
      <c r="H49" s="190">
        <v>0</v>
      </c>
      <c r="I49" s="190">
        <v>0</v>
      </c>
      <c r="J49" s="189">
        <v>0</v>
      </c>
      <c r="K49" s="190">
        <v>0</v>
      </c>
      <c r="L49" s="190">
        <v>0</v>
      </c>
      <c r="M49" s="190">
        <v>0</v>
      </c>
      <c r="N49" s="190">
        <v>0</v>
      </c>
      <c r="O49" s="190">
        <v>0</v>
      </c>
      <c r="P49" s="189">
        <f t="shared" si="3"/>
        <v>161000</v>
      </c>
    </row>
    <row r="50" spans="1:16" ht="51" x14ac:dyDescent="0.2">
      <c r="A50" s="186" t="s">
        <v>143</v>
      </c>
      <c r="B50" s="186" t="s">
        <v>284</v>
      </c>
      <c r="C50" s="187" t="s">
        <v>78</v>
      </c>
      <c r="D50" s="188" t="s">
        <v>285</v>
      </c>
      <c r="E50" s="189">
        <f>F50</f>
        <v>930000</v>
      </c>
      <c r="F50" s="190">
        <v>930000</v>
      </c>
      <c r="G50" s="190">
        <v>0</v>
      </c>
      <c r="H50" s="190">
        <v>0</v>
      </c>
      <c r="I50" s="190">
        <v>0</v>
      </c>
      <c r="J50" s="189">
        <v>0</v>
      </c>
      <c r="K50" s="190">
        <v>0</v>
      </c>
      <c r="L50" s="190">
        <v>0</v>
      </c>
      <c r="M50" s="190">
        <v>0</v>
      </c>
      <c r="N50" s="190">
        <v>0</v>
      </c>
      <c r="O50" s="190">
        <v>0</v>
      </c>
      <c r="P50" s="189">
        <f t="shared" si="3"/>
        <v>930000</v>
      </c>
    </row>
    <row r="51" spans="1:16" ht="25.5" x14ac:dyDescent="0.2">
      <c r="A51" s="186" t="s">
        <v>145</v>
      </c>
      <c r="B51" s="186" t="s">
        <v>146</v>
      </c>
      <c r="C51" s="187" t="s">
        <v>81</v>
      </c>
      <c r="D51" s="188" t="s">
        <v>82</v>
      </c>
      <c r="E51" s="189">
        <f>F51</f>
        <v>1440000</v>
      </c>
      <c r="F51" s="190">
        <v>1440000</v>
      </c>
      <c r="G51" s="190">
        <v>0</v>
      </c>
      <c r="H51" s="190">
        <v>0</v>
      </c>
      <c r="I51" s="190">
        <v>0</v>
      </c>
      <c r="J51" s="189">
        <v>0</v>
      </c>
      <c r="K51" s="190">
        <v>0</v>
      </c>
      <c r="L51" s="190">
        <v>0</v>
      </c>
      <c r="M51" s="190">
        <v>0</v>
      </c>
      <c r="N51" s="190">
        <v>0</v>
      </c>
      <c r="O51" s="190">
        <v>0</v>
      </c>
      <c r="P51" s="189">
        <f>E51+J51</f>
        <v>1440000</v>
      </c>
    </row>
    <row r="52" spans="1:16" x14ac:dyDescent="0.2">
      <c r="A52" s="206" t="s">
        <v>330</v>
      </c>
      <c r="B52" s="186">
        <v>3210</v>
      </c>
      <c r="C52" s="207">
        <v>1050</v>
      </c>
      <c r="D52" s="208" t="s">
        <v>331</v>
      </c>
      <c r="E52" s="189">
        <f>F52</f>
        <v>40000</v>
      </c>
      <c r="F52" s="190">
        <v>40000</v>
      </c>
      <c r="G52" s="190">
        <v>32787</v>
      </c>
      <c r="H52" s="190"/>
      <c r="I52" s="190"/>
      <c r="J52" s="189"/>
      <c r="K52" s="190"/>
      <c r="L52" s="190"/>
      <c r="M52" s="190"/>
      <c r="N52" s="190"/>
      <c r="O52" s="190"/>
      <c r="P52" s="189">
        <v>40000</v>
      </c>
    </row>
    <row r="53" spans="1:16" ht="19.7" customHeight="1" x14ac:dyDescent="0.2">
      <c r="A53" s="234" t="s">
        <v>343</v>
      </c>
      <c r="B53" s="186">
        <v>7322</v>
      </c>
      <c r="C53" s="207">
        <v>3142</v>
      </c>
      <c r="D53" s="232" t="s">
        <v>344</v>
      </c>
      <c r="E53" s="189"/>
      <c r="F53" s="190"/>
      <c r="G53" s="190"/>
      <c r="H53" s="190"/>
      <c r="I53" s="190"/>
      <c r="J53" s="189">
        <v>300000</v>
      </c>
      <c r="K53" s="190">
        <v>300000</v>
      </c>
      <c r="L53" s="190"/>
      <c r="M53" s="190"/>
      <c r="N53" s="190"/>
      <c r="O53" s="190">
        <v>300000</v>
      </c>
      <c r="P53" s="189">
        <f>E53+J53</f>
        <v>300000</v>
      </c>
    </row>
    <row r="54" spans="1:16" ht="25.5" x14ac:dyDescent="0.2">
      <c r="A54" s="180" t="s">
        <v>198</v>
      </c>
      <c r="B54" s="181"/>
      <c r="C54" s="182"/>
      <c r="D54" s="183" t="s">
        <v>201</v>
      </c>
      <c r="E54" s="184">
        <v>1387200</v>
      </c>
      <c r="F54" s="185">
        <v>1387200</v>
      </c>
      <c r="G54" s="185">
        <v>962000</v>
      </c>
      <c r="H54" s="185">
        <v>49100</v>
      </c>
      <c r="I54" s="185">
        <v>0</v>
      </c>
      <c r="J54" s="184">
        <v>0</v>
      </c>
      <c r="K54" s="185">
        <v>0</v>
      </c>
      <c r="L54" s="185">
        <v>0</v>
      </c>
      <c r="M54" s="185">
        <v>0</v>
      </c>
      <c r="N54" s="185">
        <v>0</v>
      </c>
      <c r="O54" s="185">
        <v>0</v>
      </c>
      <c r="P54" s="184">
        <v>1380200</v>
      </c>
    </row>
    <row r="55" spans="1:16" ht="25.5" x14ac:dyDescent="0.2">
      <c r="A55" s="180" t="s">
        <v>200</v>
      </c>
      <c r="B55" s="181"/>
      <c r="C55" s="182"/>
      <c r="D55" s="183" t="s">
        <v>201</v>
      </c>
      <c r="E55" s="184">
        <f>E56+E57</f>
        <v>1387200</v>
      </c>
      <c r="F55" s="185">
        <f>F56+F57</f>
        <v>1387200</v>
      </c>
      <c r="G55" s="185">
        <v>962000</v>
      </c>
      <c r="H55" s="185">
        <v>49100</v>
      </c>
      <c r="I55" s="185">
        <v>0</v>
      </c>
      <c r="J55" s="184">
        <v>0</v>
      </c>
      <c r="K55" s="185">
        <v>0</v>
      </c>
      <c r="L55" s="185">
        <v>0</v>
      </c>
      <c r="M55" s="185">
        <v>0</v>
      </c>
      <c r="N55" s="185">
        <v>0</v>
      </c>
      <c r="O55" s="185">
        <v>0</v>
      </c>
      <c r="P55" s="184">
        <v>1380200</v>
      </c>
    </row>
    <row r="56" spans="1:16" ht="38.25" x14ac:dyDescent="0.2">
      <c r="A56" s="186" t="s">
        <v>199</v>
      </c>
      <c r="B56" s="186" t="s">
        <v>99</v>
      </c>
      <c r="C56" s="187" t="s">
        <v>67</v>
      </c>
      <c r="D56" s="188" t="s">
        <v>100</v>
      </c>
      <c r="E56" s="189">
        <v>1305200</v>
      </c>
      <c r="F56" s="190">
        <v>1305200</v>
      </c>
      <c r="G56" s="190">
        <v>962000</v>
      </c>
      <c r="H56" s="190">
        <v>49100</v>
      </c>
      <c r="I56" s="190">
        <v>0</v>
      </c>
      <c r="J56" s="189">
        <v>0</v>
      </c>
      <c r="K56" s="190">
        <v>0</v>
      </c>
      <c r="L56" s="190">
        <v>0</v>
      </c>
      <c r="M56" s="190">
        <v>0</v>
      </c>
      <c r="N56" s="190">
        <v>0</v>
      </c>
      <c r="O56" s="190">
        <v>0</v>
      </c>
      <c r="P56" s="189">
        <v>1298200</v>
      </c>
    </row>
    <row r="57" spans="1:16" ht="36.75" customHeight="1" x14ac:dyDescent="0.2">
      <c r="A57" s="186" t="s">
        <v>202</v>
      </c>
      <c r="B57" s="186" t="s">
        <v>286</v>
      </c>
      <c r="C57" s="187" t="s">
        <v>287</v>
      </c>
      <c r="D57" s="188" t="s">
        <v>79</v>
      </c>
      <c r="E57" s="189">
        <v>82000</v>
      </c>
      <c r="F57" s="190">
        <v>82000</v>
      </c>
      <c r="G57" s="190">
        <v>0</v>
      </c>
      <c r="H57" s="190">
        <v>0</v>
      </c>
      <c r="I57" s="190">
        <v>0</v>
      </c>
      <c r="J57" s="189">
        <v>0</v>
      </c>
      <c r="K57" s="190">
        <v>0</v>
      </c>
      <c r="L57" s="190">
        <v>0</v>
      </c>
      <c r="M57" s="190">
        <v>0</v>
      </c>
      <c r="N57" s="190">
        <v>0</v>
      </c>
      <c r="O57" s="190">
        <v>0</v>
      </c>
      <c r="P57" s="189">
        <v>82000</v>
      </c>
    </row>
    <row r="58" spans="1:16" ht="38.25" x14ac:dyDescent="0.2">
      <c r="A58" s="180" t="s">
        <v>288</v>
      </c>
      <c r="B58" s="181"/>
      <c r="C58" s="182"/>
      <c r="D58" s="183" t="s">
        <v>147</v>
      </c>
      <c r="E58" s="184">
        <f>E59</f>
        <v>17178350</v>
      </c>
      <c r="F58" s="185">
        <f>F59</f>
        <v>11476194</v>
      </c>
      <c r="G58" s="185">
        <f>G59</f>
        <v>4280000</v>
      </c>
      <c r="H58" s="185">
        <v>625600</v>
      </c>
      <c r="I58" s="185">
        <f>I59</f>
        <v>5702156</v>
      </c>
      <c r="J58" s="184">
        <f>J59</f>
        <v>324400</v>
      </c>
      <c r="K58" s="185">
        <f>K59</f>
        <v>211400</v>
      </c>
      <c r="L58" s="185">
        <v>113000</v>
      </c>
      <c r="M58" s="185">
        <v>0</v>
      </c>
      <c r="N58" s="185">
        <v>0</v>
      </c>
      <c r="O58" s="185">
        <f>O59</f>
        <v>211400</v>
      </c>
      <c r="P58" s="184">
        <f>E58+J58</f>
        <v>17502750</v>
      </c>
    </row>
    <row r="59" spans="1:16" ht="38.25" x14ac:dyDescent="0.2">
      <c r="A59" s="180" t="s">
        <v>289</v>
      </c>
      <c r="B59" s="181"/>
      <c r="C59" s="182"/>
      <c r="D59" s="183" t="s">
        <v>147</v>
      </c>
      <c r="E59" s="184">
        <f>E68+E66+E64+E63+E62+E61+E60</f>
        <v>17178350</v>
      </c>
      <c r="F59" s="185">
        <f>F60+F61+F62+F63+F64+F66+F68</f>
        <v>11476194</v>
      </c>
      <c r="G59" s="185">
        <f>G60+G61</f>
        <v>4280000</v>
      </c>
      <c r="H59" s="185">
        <f>H62+H60</f>
        <v>625600</v>
      </c>
      <c r="I59" s="185">
        <f>I68+I66+I64+I63+I62+I61+I60</f>
        <v>5702156</v>
      </c>
      <c r="J59" s="184">
        <f>J60+J61+J62+J63+J64+J66+J67+J68</f>
        <v>324400</v>
      </c>
      <c r="K59" s="185">
        <f>K60+K61+K62+K63+K64+K66+K67+K68</f>
        <v>211400</v>
      </c>
      <c r="L59" s="185">
        <f>L60+L61+L62+L63+L64+L66+L67+L68</f>
        <v>113000</v>
      </c>
      <c r="M59" s="185">
        <v>0</v>
      </c>
      <c r="N59" s="185">
        <v>0</v>
      </c>
      <c r="O59" s="185">
        <f>O60+O61+O62+O63+O64+O66+O67+O68</f>
        <v>211400</v>
      </c>
      <c r="P59" s="184">
        <f>E59+J59</f>
        <v>17502750</v>
      </c>
    </row>
    <row r="60" spans="1:16" ht="38.25" x14ac:dyDescent="0.2">
      <c r="A60" s="186" t="s">
        <v>290</v>
      </c>
      <c r="B60" s="186" t="s">
        <v>99</v>
      </c>
      <c r="C60" s="187" t="s">
        <v>67</v>
      </c>
      <c r="D60" s="188" t="s">
        <v>100</v>
      </c>
      <c r="E60" s="189">
        <f>F60</f>
        <v>3929640</v>
      </c>
      <c r="F60" s="190">
        <v>3929640</v>
      </c>
      <c r="G60" s="190">
        <v>2786000</v>
      </c>
      <c r="H60" s="190">
        <v>117000</v>
      </c>
      <c r="I60" s="190">
        <v>0</v>
      </c>
      <c r="J60" s="189">
        <v>0</v>
      </c>
      <c r="K60" s="190">
        <v>0</v>
      </c>
      <c r="L60" s="190">
        <v>0</v>
      </c>
      <c r="M60" s="190">
        <v>0</v>
      </c>
      <c r="N60" s="190">
        <v>0</v>
      </c>
      <c r="O60" s="190">
        <v>0</v>
      </c>
      <c r="P60" s="189">
        <f>E60+J60</f>
        <v>3929640</v>
      </c>
    </row>
    <row r="61" spans="1:16" ht="44.45" customHeight="1" x14ac:dyDescent="0.2">
      <c r="A61" s="186" t="s">
        <v>291</v>
      </c>
      <c r="B61" s="186" t="s">
        <v>69</v>
      </c>
      <c r="C61" s="187" t="s">
        <v>70</v>
      </c>
      <c r="D61" s="188" t="s">
        <v>71</v>
      </c>
      <c r="E61" s="189">
        <v>1967000</v>
      </c>
      <c r="F61" s="190">
        <v>1967000</v>
      </c>
      <c r="G61" s="190">
        <v>1494000</v>
      </c>
      <c r="H61" s="190">
        <v>0</v>
      </c>
      <c r="I61" s="190">
        <v>0</v>
      </c>
      <c r="J61" s="189">
        <v>0</v>
      </c>
      <c r="K61" s="190">
        <v>0</v>
      </c>
      <c r="L61" s="190">
        <v>0</v>
      </c>
      <c r="M61" s="190">
        <v>0</v>
      </c>
      <c r="N61" s="190">
        <v>0</v>
      </c>
      <c r="O61" s="190">
        <v>0</v>
      </c>
      <c r="P61" s="189">
        <v>1967000</v>
      </c>
    </row>
    <row r="62" spans="1:16" ht="24" customHeight="1" x14ac:dyDescent="0.2">
      <c r="A62" s="186" t="s">
        <v>292</v>
      </c>
      <c r="B62" s="186" t="s">
        <v>148</v>
      </c>
      <c r="C62" s="187" t="s">
        <v>83</v>
      </c>
      <c r="D62" s="188" t="s">
        <v>84</v>
      </c>
      <c r="E62" s="189">
        <v>1549554</v>
      </c>
      <c r="F62" s="190">
        <v>1549554</v>
      </c>
      <c r="G62" s="190">
        <v>0</v>
      </c>
      <c r="H62" s="190">
        <v>508600</v>
      </c>
      <c r="I62" s="190">
        <v>0</v>
      </c>
      <c r="J62" s="189">
        <v>266000</v>
      </c>
      <c r="K62" s="190">
        <v>191000</v>
      </c>
      <c r="L62" s="190">
        <v>75000</v>
      </c>
      <c r="M62" s="190">
        <v>0</v>
      </c>
      <c r="N62" s="190">
        <v>0</v>
      </c>
      <c r="O62" s="190">
        <v>191000</v>
      </c>
      <c r="P62" s="189">
        <f>E62+J62</f>
        <v>1815554</v>
      </c>
    </row>
    <row r="63" spans="1:16" ht="26.45" customHeight="1" x14ac:dyDescent="0.2">
      <c r="A63" s="186" t="s">
        <v>293</v>
      </c>
      <c r="B63" s="186" t="s">
        <v>294</v>
      </c>
      <c r="C63" s="187" t="s">
        <v>253</v>
      </c>
      <c r="D63" s="188" t="s">
        <v>197</v>
      </c>
      <c r="E63" s="189">
        <f>F63</f>
        <v>250000</v>
      </c>
      <c r="F63" s="190">
        <v>250000</v>
      </c>
      <c r="G63" s="190">
        <v>0</v>
      </c>
      <c r="H63" s="190">
        <v>0</v>
      </c>
      <c r="I63" s="190">
        <v>0</v>
      </c>
      <c r="J63" s="189">
        <v>0</v>
      </c>
      <c r="K63" s="190">
        <v>0</v>
      </c>
      <c r="L63" s="190">
        <v>0</v>
      </c>
      <c r="M63" s="190">
        <v>0</v>
      </c>
      <c r="N63" s="190">
        <v>0</v>
      </c>
      <c r="O63" s="190">
        <v>0</v>
      </c>
      <c r="P63" s="189">
        <f>E63+J63</f>
        <v>250000</v>
      </c>
    </row>
    <row r="64" spans="1:16" ht="38.25" x14ac:dyDescent="0.2">
      <c r="A64" s="310" t="s">
        <v>295</v>
      </c>
      <c r="B64" s="310" t="s">
        <v>149</v>
      </c>
      <c r="C64" s="311" t="s">
        <v>150</v>
      </c>
      <c r="D64" s="312" t="s">
        <v>151</v>
      </c>
      <c r="E64" s="303">
        <v>4780000</v>
      </c>
      <c r="F64" s="304">
        <v>3780000</v>
      </c>
      <c r="G64" s="304">
        <v>0</v>
      </c>
      <c r="H64" s="304">
        <v>0</v>
      </c>
      <c r="I64" s="304">
        <v>1000000</v>
      </c>
      <c r="J64" s="303">
        <v>0</v>
      </c>
      <c r="K64" s="304">
        <v>0</v>
      </c>
      <c r="L64" s="304">
        <v>0</v>
      </c>
      <c r="M64" s="304">
        <v>0</v>
      </c>
      <c r="N64" s="304">
        <v>0</v>
      </c>
      <c r="O64" s="304">
        <v>0</v>
      </c>
      <c r="P64" s="303">
        <f>E64+J64</f>
        <v>4780000</v>
      </c>
    </row>
    <row r="65" spans="1:16" ht="63.75" x14ac:dyDescent="0.2">
      <c r="A65" s="186"/>
      <c r="B65" s="186"/>
      <c r="C65" s="187"/>
      <c r="D65" s="300" t="s">
        <v>359</v>
      </c>
      <c r="E65" s="189">
        <v>500000</v>
      </c>
      <c r="F65" s="190">
        <v>500000</v>
      </c>
      <c r="G65" s="190"/>
      <c r="H65" s="190"/>
      <c r="I65" s="190">
        <v>500000</v>
      </c>
      <c r="J65" s="189"/>
      <c r="K65" s="190"/>
      <c r="L65" s="190"/>
      <c r="M65" s="190"/>
      <c r="N65" s="190"/>
      <c r="O65" s="190"/>
      <c r="P65" s="189">
        <v>500000</v>
      </c>
    </row>
    <row r="66" spans="1:16" ht="25.5" x14ac:dyDescent="0.2">
      <c r="A66" s="186" t="s">
        <v>296</v>
      </c>
      <c r="B66" s="186" t="s">
        <v>297</v>
      </c>
      <c r="C66" s="187" t="s">
        <v>86</v>
      </c>
      <c r="D66" s="188" t="s">
        <v>298</v>
      </c>
      <c r="E66" s="189">
        <v>4702156</v>
      </c>
      <c r="F66" s="190">
        <v>0</v>
      </c>
      <c r="G66" s="190">
        <v>0</v>
      </c>
      <c r="H66" s="190">
        <v>0</v>
      </c>
      <c r="I66" s="190">
        <v>4702156</v>
      </c>
      <c r="J66" s="189">
        <v>0</v>
      </c>
      <c r="K66" s="190">
        <v>0</v>
      </c>
      <c r="L66" s="190">
        <v>0</v>
      </c>
      <c r="M66" s="190">
        <v>0</v>
      </c>
      <c r="N66" s="190">
        <v>0</v>
      </c>
      <c r="O66" s="190">
        <v>0</v>
      </c>
      <c r="P66" s="189">
        <f>E66+J66</f>
        <v>4702156</v>
      </c>
    </row>
    <row r="67" spans="1:16" ht="25.5" x14ac:dyDescent="0.2">
      <c r="A67" s="186">
        <v>1517330</v>
      </c>
      <c r="B67" s="186">
        <v>7330</v>
      </c>
      <c r="C67" s="238" t="s">
        <v>86</v>
      </c>
      <c r="D67" s="289" t="s">
        <v>355</v>
      </c>
      <c r="E67" s="189"/>
      <c r="F67" s="190"/>
      <c r="G67" s="190"/>
      <c r="H67" s="190"/>
      <c r="I67" s="190"/>
      <c r="J67" s="189">
        <v>20400</v>
      </c>
      <c r="K67" s="190">
        <v>20400</v>
      </c>
      <c r="L67" s="190"/>
      <c r="M67" s="190"/>
      <c r="N67" s="190"/>
      <c r="O67" s="190">
        <v>20400</v>
      </c>
      <c r="P67" s="189">
        <v>20400</v>
      </c>
    </row>
    <row r="68" spans="1:16" ht="25.5" x14ac:dyDescent="0.2">
      <c r="A68" s="186" t="s">
        <v>299</v>
      </c>
      <c r="B68" s="186" t="s">
        <v>152</v>
      </c>
      <c r="C68" s="187" t="s">
        <v>153</v>
      </c>
      <c r="D68" s="188" t="s">
        <v>154</v>
      </c>
      <c r="E68" s="189">
        <v>0</v>
      </c>
      <c r="F68" s="190">
        <v>0</v>
      </c>
      <c r="G68" s="190">
        <v>0</v>
      </c>
      <c r="H68" s="190">
        <v>0</v>
      </c>
      <c r="I68" s="190">
        <v>0</v>
      </c>
      <c r="J68" s="189">
        <v>38000</v>
      </c>
      <c r="K68" s="190">
        <v>0</v>
      </c>
      <c r="L68" s="190">
        <v>38000</v>
      </c>
      <c r="M68" s="190">
        <v>0</v>
      </c>
      <c r="N68" s="190">
        <v>0</v>
      </c>
      <c r="O68" s="190">
        <v>0</v>
      </c>
      <c r="P68" s="189">
        <v>38000</v>
      </c>
    </row>
    <row r="69" spans="1:16" ht="25.5" x14ac:dyDescent="0.2">
      <c r="A69" s="180" t="s">
        <v>155</v>
      </c>
      <c r="B69" s="181"/>
      <c r="C69" s="182"/>
      <c r="D69" s="183" t="s">
        <v>300</v>
      </c>
      <c r="E69" s="184">
        <f>E70</f>
        <v>4116846</v>
      </c>
      <c r="F69" s="185">
        <f>F70</f>
        <v>3198846</v>
      </c>
      <c r="G69" s="185">
        <v>1226000</v>
      </c>
      <c r="H69" s="185">
        <v>55000</v>
      </c>
      <c r="I69" s="185">
        <v>0</v>
      </c>
      <c r="J69" s="184">
        <f>J70</f>
        <v>500000</v>
      </c>
      <c r="K69" s="185">
        <f>K70</f>
        <v>500000</v>
      </c>
      <c r="L69" s="185">
        <v>0</v>
      </c>
      <c r="M69" s="185">
        <v>0</v>
      </c>
      <c r="N69" s="185">
        <v>0</v>
      </c>
      <c r="O69" s="185">
        <f>O70</f>
        <v>500000</v>
      </c>
      <c r="P69" s="184">
        <f>E69+J69</f>
        <v>4616846</v>
      </c>
    </row>
    <row r="70" spans="1:16" ht="25.5" x14ac:dyDescent="0.2">
      <c r="A70" s="180" t="s">
        <v>157</v>
      </c>
      <c r="B70" s="181"/>
      <c r="C70" s="182"/>
      <c r="D70" s="183" t="s">
        <v>300</v>
      </c>
      <c r="E70" s="184">
        <f>E71+E72+E73</f>
        <v>4116846</v>
      </c>
      <c r="F70" s="185">
        <f>F71+F73</f>
        <v>3198846</v>
      </c>
      <c r="G70" s="185">
        <v>1226000</v>
      </c>
      <c r="H70" s="185">
        <v>55000</v>
      </c>
      <c r="I70" s="185">
        <v>0</v>
      </c>
      <c r="J70" s="184">
        <f>J73+J72+J71</f>
        <v>500000</v>
      </c>
      <c r="K70" s="185">
        <f>K73+K72+K71</f>
        <v>500000</v>
      </c>
      <c r="L70" s="185">
        <v>0</v>
      </c>
      <c r="M70" s="185">
        <v>0</v>
      </c>
      <c r="N70" s="185">
        <v>0</v>
      </c>
      <c r="O70" s="185">
        <f>O73+O72+O71</f>
        <v>500000</v>
      </c>
      <c r="P70" s="184">
        <f>E70+J70</f>
        <v>4616846</v>
      </c>
    </row>
    <row r="71" spans="1:16" ht="38.25" x14ac:dyDescent="0.2">
      <c r="A71" s="186" t="s">
        <v>158</v>
      </c>
      <c r="B71" s="186" t="s">
        <v>99</v>
      </c>
      <c r="C71" s="187" t="s">
        <v>67</v>
      </c>
      <c r="D71" s="188" t="s">
        <v>100</v>
      </c>
      <c r="E71" s="189">
        <v>1695800</v>
      </c>
      <c r="F71" s="190">
        <v>1695800</v>
      </c>
      <c r="G71" s="190">
        <v>1226000</v>
      </c>
      <c r="H71" s="190">
        <v>55000</v>
      </c>
      <c r="I71" s="190">
        <v>0</v>
      </c>
      <c r="J71" s="189">
        <v>0</v>
      </c>
      <c r="K71" s="190">
        <v>0</v>
      </c>
      <c r="L71" s="190">
        <v>0</v>
      </c>
      <c r="M71" s="190">
        <v>0</v>
      </c>
      <c r="N71" s="190">
        <v>0</v>
      </c>
      <c r="O71" s="190">
        <v>0</v>
      </c>
      <c r="P71" s="189">
        <v>1695800</v>
      </c>
    </row>
    <row r="72" spans="1:16" x14ac:dyDescent="0.2">
      <c r="A72" s="186" t="s">
        <v>159</v>
      </c>
      <c r="B72" s="186" t="s">
        <v>160</v>
      </c>
      <c r="C72" s="187" t="s">
        <v>70</v>
      </c>
      <c r="D72" s="188" t="s">
        <v>161</v>
      </c>
      <c r="E72" s="189">
        <v>918000</v>
      </c>
      <c r="F72" s="190">
        <v>0</v>
      </c>
      <c r="G72" s="190">
        <v>0</v>
      </c>
      <c r="H72" s="190">
        <v>0</v>
      </c>
      <c r="I72" s="190">
        <v>0</v>
      </c>
      <c r="J72" s="189">
        <v>0</v>
      </c>
      <c r="K72" s="190">
        <v>0</v>
      </c>
      <c r="L72" s="190">
        <v>0</v>
      </c>
      <c r="M72" s="190">
        <v>0</v>
      </c>
      <c r="N72" s="190">
        <v>0</v>
      </c>
      <c r="O72" s="190">
        <v>0</v>
      </c>
      <c r="P72" s="189">
        <v>1119000</v>
      </c>
    </row>
    <row r="73" spans="1:16" x14ac:dyDescent="0.2">
      <c r="A73" s="186" t="s">
        <v>301</v>
      </c>
      <c r="B73" s="186" t="s">
        <v>302</v>
      </c>
      <c r="C73" s="187" t="s">
        <v>69</v>
      </c>
      <c r="D73" s="188" t="s">
        <v>8</v>
      </c>
      <c r="E73" s="189">
        <f>F73</f>
        <v>1503046</v>
      </c>
      <c r="F73" s="190">
        <v>1503046</v>
      </c>
      <c r="G73" s="190">
        <v>0</v>
      </c>
      <c r="H73" s="190">
        <v>0</v>
      </c>
      <c r="I73" s="190">
        <v>0</v>
      </c>
      <c r="J73" s="189">
        <f>K73</f>
        <v>500000</v>
      </c>
      <c r="K73" s="190">
        <v>500000</v>
      </c>
      <c r="L73" s="190">
        <v>0</v>
      </c>
      <c r="M73" s="190">
        <v>0</v>
      </c>
      <c r="N73" s="190">
        <v>0</v>
      </c>
      <c r="O73" s="190">
        <v>500000</v>
      </c>
      <c r="P73" s="189">
        <f>E73+J73</f>
        <v>2003046</v>
      </c>
    </row>
    <row r="74" spans="1:16" ht="25.5" x14ac:dyDescent="0.2">
      <c r="A74" s="186"/>
      <c r="B74" s="186"/>
      <c r="C74" s="187"/>
      <c r="D74" s="212" t="s">
        <v>334</v>
      </c>
      <c r="E74" s="189">
        <f>F74</f>
        <v>1133046</v>
      </c>
      <c r="F74" s="190">
        <v>1133046</v>
      </c>
      <c r="G74" s="190"/>
      <c r="H74" s="190"/>
      <c r="I74" s="190"/>
      <c r="J74" s="189"/>
      <c r="K74" s="190"/>
      <c r="L74" s="190"/>
      <c r="M74" s="190"/>
      <c r="N74" s="190"/>
      <c r="O74" s="190"/>
      <c r="P74" s="189">
        <v>1133046</v>
      </c>
    </row>
    <row r="75" spans="1:16" ht="51" x14ac:dyDescent="0.2">
      <c r="A75" s="186"/>
      <c r="B75" s="186"/>
      <c r="C75" s="187"/>
      <c r="D75" s="210" t="s">
        <v>333</v>
      </c>
      <c r="E75" s="189">
        <v>370000</v>
      </c>
      <c r="F75" s="190">
        <v>370000</v>
      </c>
      <c r="G75" s="190"/>
      <c r="H75" s="190"/>
      <c r="I75" s="190"/>
      <c r="J75" s="189"/>
      <c r="K75" s="190"/>
      <c r="L75" s="190"/>
      <c r="M75" s="190"/>
      <c r="N75" s="190"/>
      <c r="O75" s="190"/>
      <c r="P75" s="189">
        <v>370000</v>
      </c>
    </row>
    <row r="76" spans="1:16" x14ac:dyDescent="0.2">
      <c r="A76" s="191" t="s">
        <v>6</v>
      </c>
      <c r="B76" s="192" t="s">
        <v>6</v>
      </c>
      <c r="C76" s="193" t="s">
        <v>6</v>
      </c>
      <c r="D76" s="194" t="s">
        <v>162</v>
      </c>
      <c r="E76" s="184">
        <f>E15+E22+E54+E58+E69+E43</f>
        <v>155603155.55000001</v>
      </c>
      <c r="F76" s="184">
        <f>F15+F22+F43+F54+F58+F69</f>
        <v>148982999.55000001</v>
      </c>
      <c r="G76" s="184">
        <f>G15+G22+G43+G54+G58+G69</f>
        <v>75114840</v>
      </c>
      <c r="H76" s="184">
        <f>H15+H22+H43+H54+H58+H69</f>
        <v>19929510</v>
      </c>
      <c r="I76" s="184">
        <f>I16+I22+I43+I54+I58+I69</f>
        <v>5702156</v>
      </c>
      <c r="J76" s="184">
        <f>J15+J22+J43+J58+J69</f>
        <v>8984511</v>
      </c>
      <c r="K76" s="184">
        <f>K16+K22+K43+K54+K69+K58</f>
        <v>5921539</v>
      </c>
      <c r="L76" s="184">
        <f>L15+L22+L43+L54+L58+L69</f>
        <v>1340000</v>
      </c>
      <c r="M76" s="184">
        <v>0</v>
      </c>
      <c r="N76" s="184">
        <v>0</v>
      </c>
      <c r="O76" s="184">
        <f>O70+O59+O54+O43+O22+O15</f>
        <v>7644511</v>
      </c>
      <c r="P76" s="184">
        <f>E76+J76</f>
        <v>164587666.55000001</v>
      </c>
    </row>
    <row r="78" spans="1:16" x14ac:dyDescent="0.2">
      <c r="E78" s="266"/>
      <c r="P78" s="266"/>
    </row>
    <row r="79" spans="1:16" x14ac:dyDescent="0.2">
      <c r="B79" s="177" t="s">
        <v>7</v>
      </c>
      <c r="C79" s="174"/>
      <c r="D79" s="174"/>
      <c r="E79" s="174"/>
      <c r="F79" s="174"/>
      <c r="G79" s="174"/>
      <c r="H79" s="174"/>
      <c r="I79" s="177" t="s">
        <v>188</v>
      </c>
    </row>
    <row r="81" spans="5:16" x14ac:dyDescent="0.2">
      <c r="E81" s="205"/>
      <c r="J81" s="205"/>
      <c r="P81" s="205"/>
    </row>
  </sheetData>
  <mergeCells count="24">
    <mergeCell ref="O11:O13"/>
    <mergeCell ref="P10:P13"/>
    <mergeCell ref="L4:P4"/>
    <mergeCell ref="L3:P3"/>
    <mergeCell ref="G12:G13"/>
    <mergeCell ref="H12:H13"/>
    <mergeCell ref="I11:I13"/>
    <mergeCell ref="J10:O10"/>
    <mergeCell ref="J11:J13"/>
    <mergeCell ref="K11:K13"/>
    <mergeCell ref="L11:L13"/>
    <mergeCell ref="M11:N11"/>
    <mergeCell ref="M12:M13"/>
    <mergeCell ref="N12:N13"/>
    <mergeCell ref="A6:P6"/>
    <mergeCell ref="A7:P7"/>
    <mergeCell ref="A10:A13"/>
    <mergeCell ref="B10:B13"/>
    <mergeCell ref="C10:C13"/>
    <mergeCell ref="D10:D13"/>
    <mergeCell ref="E10:I10"/>
    <mergeCell ref="E11:E13"/>
    <mergeCell ref="F11:F13"/>
    <mergeCell ref="G11:H11"/>
  </mergeCells>
  <pageMargins left="0.25" right="0.25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tabSelected="1" topLeftCell="A28" zoomScaleNormal="100" zoomScalePageLayoutView="85" workbookViewId="0">
      <selection activeCell="A53" sqref="A53:B53"/>
    </sheetView>
  </sheetViews>
  <sheetFormatPr defaultRowHeight="12.75" x14ac:dyDescent="0.2"/>
  <cols>
    <col min="1" max="1" width="20.7109375" style="2" customWidth="1"/>
    <col min="2" max="2" width="12.5703125" style="2" customWidth="1"/>
    <col min="3" max="3" width="95.42578125" style="265" customWidth="1"/>
    <col min="4" max="4" width="20.7109375" style="24" customWidth="1"/>
    <col min="5" max="5" width="12.28515625" style="2" bestFit="1" customWidth="1"/>
    <col min="6" max="16384" width="9.140625" style="2"/>
  </cols>
  <sheetData>
    <row r="1" spans="1:11" x14ac:dyDescent="0.2">
      <c r="A1" s="280"/>
      <c r="B1" s="276"/>
      <c r="C1" s="281" t="s">
        <v>194</v>
      </c>
      <c r="D1" s="280"/>
    </row>
    <row r="2" spans="1:11" s="6" customFormat="1" ht="12.2" customHeight="1" x14ac:dyDescent="0.2">
      <c r="A2" s="282"/>
      <c r="B2" s="282"/>
      <c r="C2" s="345" t="s">
        <v>363</v>
      </c>
      <c r="D2" s="346"/>
      <c r="E2" s="7"/>
      <c r="F2" s="7"/>
      <c r="G2" s="7"/>
    </row>
    <row r="3" spans="1:11" ht="24.75" customHeight="1" x14ac:dyDescent="0.2">
      <c r="A3" s="283"/>
      <c r="B3" s="283"/>
      <c r="C3" s="347" t="s">
        <v>267</v>
      </c>
      <c r="D3" s="347"/>
      <c r="E3" s="37"/>
      <c r="F3" s="37"/>
      <c r="G3" s="37"/>
      <c r="H3" s="37"/>
      <c r="I3" s="37"/>
      <c r="J3" s="37"/>
      <c r="K3" s="3"/>
    </row>
    <row r="4" spans="1:11" x14ac:dyDescent="0.2">
      <c r="A4" s="283"/>
      <c r="B4" s="283"/>
      <c r="C4" s="284"/>
      <c r="D4" s="284"/>
      <c r="E4" s="8"/>
      <c r="F4" s="8"/>
      <c r="G4" s="348"/>
      <c r="H4" s="348"/>
      <c r="I4" s="348"/>
      <c r="J4" s="348"/>
      <c r="K4" s="3"/>
    </row>
    <row r="5" spans="1:11" ht="14.25" customHeight="1" x14ac:dyDescent="0.2">
      <c r="A5" s="276"/>
      <c r="B5" s="276"/>
      <c r="C5" s="281"/>
      <c r="D5" s="278"/>
    </row>
    <row r="6" spans="1:11" x14ac:dyDescent="0.2">
      <c r="A6" s="339" t="s">
        <v>252</v>
      </c>
      <c r="B6" s="340"/>
      <c r="C6" s="340"/>
      <c r="D6" s="340"/>
    </row>
    <row r="7" spans="1:11" x14ac:dyDescent="0.2">
      <c r="A7" s="271">
        <v>11512000000</v>
      </c>
      <c r="B7" s="260"/>
      <c r="C7" s="260"/>
      <c r="D7" s="260"/>
    </row>
    <row r="8" spans="1:11" s="28" customFormat="1" x14ac:dyDescent="0.2">
      <c r="A8" s="268" t="s">
        <v>176</v>
      </c>
      <c r="B8" s="272"/>
      <c r="C8" s="242"/>
      <c r="D8" s="272"/>
    </row>
    <row r="9" spans="1:11" ht="15" x14ac:dyDescent="0.25">
      <c r="A9" s="273" t="s">
        <v>32</v>
      </c>
      <c r="B9" s="261"/>
      <c r="C9" s="261"/>
      <c r="D9" s="270"/>
    </row>
    <row r="10" spans="1:11" x14ac:dyDescent="0.2">
      <c r="A10" s="261"/>
      <c r="B10" s="343"/>
      <c r="C10" s="343"/>
      <c r="D10" s="270" t="s">
        <v>9</v>
      </c>
      <c r="G10" s="26"/>
    </row>
    <row r="11" spans="1:11" ht="38.25" x14ac:dyDescent="0.2">
      <c r="A11" s="20" t="s">
        <v>33</v>
      </c>
      <c r="B11" s="341" t="s">
        <v>34</v>
      </c>
      <c r="C11" s="341"/>
      <c r="D11" s="11" t="s">
        <v>1</v>
      </c>
    </row>
    <row r="12" spans="1:11" x14ac:dyDescent="0.2">
      <c r="A12" s="21">
        <v>1</v>
      </c>
      <c r="B12" s="342">
        <v>2</v>
      </c>
      <c r="C12" s="342"/>
      <c r="D12" s="253">
        <v>3</v>
      </c>
    </row>
    <row r="13" spans="1:11" x14ac:dyDescent="0.2">
      <c r="A13" s="343" t="s">
        <v>35</v>
      </c>
      <c r="B13" s="343"/>
      <c r="C13" s="343"/>
      <c r="D13" s="343"/>
    </row>
    <row r="14" spans="1:11" s="28" customFormat="1" x14ac:dyDescent="0.2">
      <c r="A14" s="240"/>
      <c r="B14" s="335" t="s">
        <v>336</v>
      </c>
      <c r="C14" s="337"/>
      <c r="D14" s="241"/>
    </row>
    <row r="15" spans="1:11" s="28" customFormat="1" ht="42" customHeight="1" x14ac:dyDescent="0.2">
      <c r="A15" s="242">
        <v>41021400</v>
      </c>
      <c r="B15" s="353" t="s">
        <v>340</v>
      </c>
      <c r="C15" s="354"/>
      <c r="D15" s="254">
        <v>13659400</v>
      </c>
      <c r="E15" s="106"/>
    </row>
    <row r="16" spans="1:11" s="28" customFormat="1" x14ac:dyDescent="0.2">
      <c r="A16" s="243">
        <v>99000000000</v>
      </c>
      <c r="B16" s="344" t="s">
        <v>46</v>
      </c>
      <c r="C16" s="344"/>
      <c r="D16" s="305">
        <v>13659400</v>
      </c>
      <c r="E16" s="107"/>
    </row>
    <row r="17" spans="1:4" x14ac:dyDescent="0.2">
      <c r="A17" s="22" t="s">
        <v>36</v>
      </c>
      <c r="B17" s="13" t="s">
        <v>28</v>
      </c>
      <c r="C17" s="244"/>
      <c r="D17" s="14">
        <v>34462400</v>
      </c>
    </row>
    <row r="18" spans="1:4" s="28" customFormat="1" ht="25.5" x14ac:dyDescent="0.2">
      <c r="A18" s="247">
        <v>41033300</v>
      </c>
      <c r="B18" s="13"/>
      <c r="C18" s="308" t="s">
        <v>360</v>
      </c>
      <c r="D18" s="14">
        <v>766500</v>
      </c>
    </row>
    <row r="19" spans="1:4" x14ac:dyDescent="0.2">
      <c r="A19" s="243">
        <v>99000000000</v>
      </c>
      <c r="B19" s="344" t="s">
        <v>46</v>
      </c>
      <c r="C19" s="344"/>
      <c r="D19" s="15">
        <v>35228900</v>
      </c>
    </row>
    <row r="20" spans="1:4" s="28" customFormat="1" ht="12.75" customHeight="1" x14ac:dyDescent="0.2">
      <c r="A20" s="31">
        <v>41040400</v>
      </c>
      <c r="B20" s="350" t="s">
        <v>270</v>
      </c>
      <c r="C20" s="350"/>
      <c r="D20" s="255">
        <f>D21</f>
        <v>550632</v>
      </c>
    </row>
    <row r="21" spans="1:4" s="28" customFormat="1" ht="12.75" customHeight="1" x14ac:dyDescent="0.2">
      <c r="A21" s="245">
        <v>11100000000</v>
      </c>
      <c r="B21" s="352" t="s">
        <v>47</v>
      </c>
      <c r="C21" s="352"/>
      <c r="D21" s="256">
        <v>550632</v>
      </c>
    </row>
    <row r="22" spans="1:4" x14ac:dyDescent="0.2">
      <c r="A22" s="246" t="s">
        <v>37</v>
      </c>
      <c r="B22" s="13" t="s">
        <v>30</v>
      </c>
      <c r="C22" s="244"/>
      <c r="D22" s="14">
        <f>D23</f>
        <v>780200</v>
      </c>
    </row>
    <row r="23" spans="1:4" x14ac:dyDescent="0.2">
      <c r="A23" s="245">
        <v>11100000000</v>
      </c>
      <c r="B23" s="344" t="s">
        <v>47</v>
      </c>
      <c r="C23" s="344"/>
      <c r="D23" s="15">
        <v>780200</v>
      </c>
    </row>
    <row r="24" spans="1:4" s="28" customFormat="1" ht="29.25" customHeight="1" x14ac:dyDescent="0.2">
      <c r="A24" s="247">
        <v>41051700</v>
      </c>
      <c r="B24" s="351" t="s">
        <v>265</v>
      </c>
      <c r="C24" s="351"/>
      <c r="D24" s="108">
        <v>27800</v>
      </c>
    </row>
    <row r="25" spans="1:4" s="28" customFormat="1" ht="12.75" customHeight="1" x14ac:dyDescent="0.2">
      <c r="A25" s="245">
        <v>11100000000</v>
      </c>
      <c r="B25" s="344" t="s">
        <v>47</v>
      </c>
      <c r="C25" s="344"/>
      <c r="D25" s="15">
        <v>27800</v>
      </c>
    </row>
    <row r="26" spans="1:4" s="28" customFormat="1" ht="24" customHeight="1" x14ac:dyDescent="0.2">
      <c r="A26" s="246">
        <v>41051200</v>
      </c>
      <c r="B26" s="351" t="s">
        <v>337</v>
      </c>
      <c r="C26" s="355"/>
      <c r="D26" s="108">
        <v>154300</v>
      </c>
    </row>
    <row r="27" spans="1:4" s="28" customFormat="1" ht="16.350000000000001" customHeight="1" x14ac:dyDescent="0.2">
      <c r="A27" s="245">
        <v>11100000000</v>
      </c>
      <c r="B27" s="344" t="s">
        <v>47</v>
      </c>
      <c r="C27" s="344"/>
      <c r="D27" s="376">
        <v>154300</v>
      </c>
    </row>
    <row r="28" spans="1:4" s="28" customFormat="1" ht="38.1" customHeight="1" x14ac:dyDescent="0.2">
      <c r="A28" s="297">
        <v>41051400</v>
      </c>
      <c r="B28" s="296"/>
      <c r="C28" s="299" t="s">
        <v>358</v>
      </c>
      <c r="D28" s="309">
        <v>529339</v>
      </c>
    </row>
    <row r="29" spans="1:4" s="28" customFormat="1" ht="16.350000000000001" customHeight="1" x14ac:dyDescent="0.2">
      <c r="A29" s="245">
        <v>11100000000</v>
      </c>
      <c r="B29" s="296"/>
      <c r="C29" s="291" t="s">
        <v>47</v>
      </c>
      <c r="D29" s="298">
        <v>529339</v>
      </c>
    </row>
    <row r="30" spans="1:4" x14ac:dyDescent="0.2">
      <c r="A30" s="349" t="s">
        <v>38</v>
      </c>
      <c r="B30" s="349"/>
      <c r="C30" s="349"/>
      <c r="D30" s="349"/>
    </row>
    <row r="31" spans="1:4" ht="12.75" customHeight="1" x14ac:dyDescent="0.2">
      <c r="A31" s="222">
        <v>11100000000</v>
      </c>
      <c r="B31" s="374" t="s">
        <v>47</v>
      </c>
      <c r="C31" s="375"/>
      <c r="D31" s="15">
        <v>1722972</v>
      </c>
    </row>
    <row r="32" spans="1:4" ht="24" customHeight="1" x14ac:dyDescent="0.2">
      <c r="A32" s="197">
        <v>41051100</v>
      </c>
      <c r="B32" s="13" t="s">
        <v>271</v>
      </c>
      <c r="C32" s="244"/>
      <c r="D32" s="108">
        <v>1722972</v>
      </c>
    </row>
    <row r="33" spans="1:13" x14ac:dyDescent="0.2">
      <c r="A33" s="16" t="s">
        <v>6</v>
      </c>
      <c r="B33" s="17" t="s">
        <v>39</v>
      </c>
      <c r="C33" s="262"/>
      <c r="D33" s="18">
        <f>D34+D35</f>
        <v>52653543</v>
      </c>
      <c r="E33" s="25"/>
    </row>
    <row r="34" spans="1:13" x14ac:dyDescent="0.2">
      <c r="A34" s="16" t="s">
        <v>6</v>
      </c>
      <c r="B34" s="17" t="s">
        <v>40</v>
      </c>
      <c r="C34" s="262"/>
      <c r="D34" s="19">
        <f>D17+D20+D22+D24+D15+D26+D28+D18</f>
        <v>50930571</v>
      </c>
    </row>
    <row r="35" spans="1:13" x14ac:dyDescent="0.2">
      <c r="A35" s="274" t="s">
        <v>6</v>
      </c>
      <c r="B35" s="264" t="s">
        <v>41</v>
      </c>
      <c r="C35" s="262"/>
      <c r="D35" s="275">
        <f>D32</f>
        <v>1722972</v>
      </c>
    </row>
    <row r="36" spans="1:13" x14ac:dyDescent="0.2">
      <c r="A36" s="261"/>
      <c r="B36" s="261"/>
      <c r="C36" s="261"/>
      <c r="D36" s="270"/>
    </row>
    <row r="37" spans="1:13" ht="22.15" customHeight="1" x14ac:dyDescent="0.25">
      <c r="A37" s="10" t="s">
        <v>42</v>
      </c>
      <c r="B37" s="5"/>
      <c r="C37" s="276"/>
      <c r="D37" s="9" t="s">
        <v>9</v>
      </c>
      <c r="M37" s="96"/>
    </row>
    <row r="38" spans="1:13" ht="89.25" x14ac:dyDescent="0.2">
      <c r="A38" s="20" t="s">
        <v>43</v>
      </c>
      <c r="B38" s="239" t="s">
        <v>44</v>
      </c>
      <c r="C38" s="269" t="s">
        <v>45</v>
      </c>
      <c r="D38" s="11" t="s">
        <v>1</v>
      </c>
      <c r="E38" s="95"/>
      <c r="F38" s="94"/>
    </row>
    <row r="39" spans="1:13" x14ac:dyDescent="0.2">
      <c r="A39" s="21">
        <v>1</v>
      </c>
      <c r="B39" s="248">
        <v>2</v>
      </c>
      <c r="C39" s="21">
        <v>3</v>
      </c>
      <c r="D39" s="12">
        <v>4</v>
      </c>
    </row>
    <row r="40" spans="1:13" x14ac:dyDescent="0.2">
      <c r="A40" s="343" t="s">
        <v>35</v>
      </c>
      <c r="B40" s="343"/>
      <c r="C40" s="343"/>
      <c r="D40" s="343"/>
    </row>
    <row r="41" spans="1:13" ht="21.2" customHeight="1" x14ac:dyDescent="0.2">
      <c r="A41" s="30">
        <v>11512000000</v>
      </c>
      <c r="B41" s="249">
        <v>9770</v>
      </c>
      <c r="C41" s="267" t="s">
        <v>8</v>
      </c>
      <c r="D41" s="257">
        <f>D42+D43</f>
        <v>1503046</v>
      </c>
    </row>
    <row r="42" spans="1:13" ht="57.2" customHeight="1" x14ac:dyDescent="0.2">
      <c r="A42" s="29">
        <v>11502000000</v>
      </c>
      <c r="B42" s="250"/>
      <c r="C42" s="142" t="s">
        <v>351</v>
      </c>
      <c r="D42" s="258">
        <v>370000</v>
      </c>
    </row>
    <row r="43" spans="1:13" s="28" customFormat="1" ht="82.15" customHeight="1" x14ac:dyDescent="0.2">
      <c r="A43" s="27">
        <v>11100000000</v>
      </c>
      <c r="B43" s="249">
        <v>9770</v>
      </c>
      <c r="C43" s="211" t="s">
        <v>352</v>
      </c>
      <c r="D43" s="259">
        <v>1133046</v>
      </c>
    </row>
    <row r="44" spans="1:13" ht="19.899999999999999" customHeight="1" x14ac:dyDescent="0.2">
      <c r="A44" s="335" t="s">
        <v>38</v>
      </c>
      <c r="B44" s="336"/>
      <c r="C44" s="336"/>
      <c r="D44" s="337"/>
    </row>
    <row r="45" spans="1:13" x14ac:dyDescent="0.2">
      <c r="A45" s="22"/>
      <c r="B45" s="251"/>
      <c r="C45" s="263" t="s">
        <v>8</v>
      </c>
      <c r="D45" s="14">
        <f>D46</f>
        <v>500000</v>
      </c>
    </row>
    <row r="46" spans="1:13" s="28" customFormat="1" ht="25.5" x14ac:dyDescent="0.2">
      <c r="A46" s="27">
        <v>11100000000</v>
      </c>
      <c r="B46" s="249">
        <v>9770</v>
      </c>
      <c r="C46" s="154" t="s">
        <v>353</v>
      </c>
      <c r="D46" s="259">
        <v>500000</v>
      </c>
    </row>
    <row r="47" spans="1:13" x14ac:dyDescent="0.2">
      <c r="A47" s="23" t="s">
        <v>6</v>
      </c>
      <c r="B47" s="252" t="s">
        <v>6</v>
      </c>
      <c r="C47" s="264" t="s">
        <v>39</v>
      </c>
      <c r="D47" s="19">
        <f>D41+D45</f>
        <v>2003046</v>
      </c>
    </row>
    <row r="48" spans="1:13" x14ac:dyDescent="0.2">
      <c r="A48" s="23" t="s">
        <v>6</v>
      </c>
      <c r="B48" s="252" t="s">
        <v>6</v>
      </c>
      <c r="C48" s="264" t="s">
        <v>40</v>
      </c>
      <c r="D48" s="19">
        <v>1503046</v>
      </c>
    </row>
    <row r="49" spans="1:7" x14ac:dyDescent="0.2">
      <c r="A49" s="23" t="s">
        <v>6</v>
      </c>
      <c r="B49" s="252" t="s">
        <v>6</v>
      </c>
      <c r="C49" s="264" t="s">
        <v>41</v>
      </c>
      <c r="D49" s="19">
        <v>500000</v>
      </c>
    </row>
    <row r="50" spans="1:7" x14ac:dyDescent="0.2">
      <c r="A50" s="261"/>
      <c r="B50" s="261"/>
      <c r="C50" s="261"/>
      <c r="D50" s="270"/>
    </row>
    <row r="51" spans="1:7" x14ac:dyDescent="0.2">
      <c r="A51" s="276"/>
      <c r="B51" s="276"/>
      <c r="C51" s="276"/>
      <c r="D51" s="278"/>
    </row>
    <row r="52" spans="1:7" x14ac:dyDescent="0.2">
      <c r="A52" s="276"/>
      <c r="B52" s="276"/>
      <c r="C52" s="276"/>
      <c r="D52" s="278"/>
      <c r="E52" s="96"/>
    </row>
    <row r="53" spans="1:7" x14ac:dyDescent="0.2">
      <c r="A53" s="339" t="s">
        <v>7</v>
      </c>
      <c r="B53" s="379"/>
      <c r="C53" s="277" t="s">
        <v>188</v>
      </c>
      <c r="D53" s="278"/>
      <c r="E53" s="96"/>
    </row>
    <row r="54" spans="1:7" x14ac:dyDescent="0.2">
      <c r="A54" s="338"/>
      <c r="B54" s="338"/>
      <c r="C54" s="338"/>
      <c r="D54" s="338"/>
      <c r="E54" s="96"/>
    </row>
    <row r="55" spans="1:7" x14ac:dyDescent="0.2">
      <c r="A55" s="96"/>
      <c r="B55" s="96"/>
      <c r="C55" s="96"/>
      <c r="D55" s="279"/>
      <c r="E55" s="96"/>
      <c r="G55" s="96"/>
    </row>
    <row r="56" spans="1:7" x14ac:dyDescent="0.2">
      <c r="A56" s="96"/>
      <c r="B56" s="96"/>
      <c r="C56" s="96"/>
      <c r="D56" s="279"/>
    </row>
    <row r="57" spans="1:7" x14ac:dyDescent="0.2">
      <c r="A57" s="96"/>
      <c r="B57" s="96"/>
      <c r="C57" s="96"/>
      <c r="D57" s="279"/>
    </row>
    <row r="58" spans="1:7" x14ac:dyDescent="0.2">
      <c r="A58" s="96"/>
      <c r="B58" s="96"/>
      <c r="C58" s="96"/>
      <c r="D58" s="279"/>
    </row>
    <row r="59" spans="1:7" x14ac:dyDescent="0.2">
      <c r="A59" s="96"/>
      <c r="B59" s="96"/>
      <c r="C59" s="96"/>
      <c r="D59" s="279"/>
    </row>
    <row r="60" spans="1:7" x14ac:dyDescent="0.2">
      <c r="A60" s="96"/>
      <c r="B60" s="96"/>
      <c r="C60" s="96"/>
      <c r="D60" s="279"/>
    </row>
    <row r="61" spans="1:7" x14ac:dyDescent="0.2">
      <c r="A61" s="96"/>
      <c r="B61" s="96"/>
      <c r="C61" s="96"/>
      <c r="D61" s="279"/>
    </row>
    <row r="62" spans="1:7" x14ac:dyDescent="0.2">
      <c r="A62" s="96"/>
      <c r="B62" s="96"/>
      <c r="C62" s="96"/>
      <c r="D62" s="279"/>
    </row>
    <row r="63" spans="1:7" x14ac:dyDescent="0.2">
      <c r="A63" s="96"/>
      <c r="B63" s="96"/>
      <c r="C63" s="96"/>
      <c r="D63" s="279"/>
    </row>
    <row r="64" spans="1:7" x14ac:dyDescent="0.2">
      <c r="A64" s="96"/>
      <c r="B64" s="96"/>
      <c r="C64" s="96"/>
      <c r="D64" s="279"/>
    </row>
    <row r="65" spans="1:4" x14ac:dyDescent="0.2">
      <c r="A65" s="96"/>
      <c r="B65" s="96"/>
      <c r="C65" s="96"/>
      <c r="D65" s="279"/>
    </row>
    <row r="66" spans="1:4" x14ac:dyDescent="0.2">
      <c r="A66" s="96"/>
      <c r="B66" s="96"/>
      <c r="C66" s="96"/>
      <c r="D66" s="279"/>
    </row>
    <row r="67" spans="1:4" x14ac:dyDescent="0.2">
      <c r="A67" s="96"/>
      <c r="B67" s="96"/>
      <c r="C67" s="96"/>
      <c r="D67" s="279"/>
    </row>
    <row r="68" spans="1:4" x14ac:dyDescent="0.2">
      <c r="A68" s="96"/>
      <c r="B68" s="96"/>
      <c r="C68" s="96"/>
      <c r="D68" s="279"/>
    </row>
    <row r="69" spans="1:4" x14ac:dyDescent="0.2">
      <c r="A69" s="96"/>
      <c r="B69" s="96"/>
      <c r="C69" s="96"/>
      <c r="D69" s="279"/>
    </row>
    <row r="70" spans="1:4" x14ac:dyDescent="0.2">
      <c r="A70" s="96"/>
      <c r="B70" s="96"/>
      <c r="C70" s="96"/>
      <c r="D70" s="279"/>
    </row>
    <row r="71" spans="1:4" x14ac:dyDescent="0.2">
      <c r="A71" s="96"/>
      <c r="B71" s="96"/>
      <c r="C71" s="96"/>
      <c r="D71" s="279"/>
    </row>
    <row r="72" spans="1:4" x14ac:dyDescent="0.2">
      <c r="A72" s="96"/>
      <c r="B72" s="96"/>
      <c r="C72" s="96"/>
      <c r="D72" s="279"/>
    </row>
    <row r="73" spans="1:4" x14ac:dyDescent="0.2">
      <c r="A73" s="96"/>
      <c r="B73" s="96"/>
      <c r="C73" s="96"/>
      <c r="D73" s="279"/>
    </row>
    <row r="74" spans="1:4" x14ac:dyDescent="0.2">
      <c r="A74" s="96"/>
      <c r="B74" s="96"/>
      <c r="C74" s="96"/>
      <c r="D74" s="279"/>
    </row>
    <row r="75" spans="1:4" x14ac:dyDescent="0.2">
      <c r="A75" s="96"/>
      <c r="B75" s="96"/>
      <c r="C75" s="96"/>
      <c r="D75" s="279"/>
    </row>
    <row r="76" spans="1:4" x14ac:dyDescent="0.2">
      <c r="A76" s="96"/>
      <c r="B76" s="96"/>
      <c r="C76" s="96"/>
      <c r="D76" s="279"/>
    </row>
    <row r="77" spans="1:4" x14ac:dyDescent="0.2">
      <c r="A77" s="96"/>
      <c r="B77" s="96"/>
      <c r="C77" s="96"/>
      <c r="D77" s="279"/>
    </row>
    <row r="78" spans="1:4" x14ac:dyDescent="0.2">
      <c r="A78" s="96"/>
      <c r="B78" s="96"/>
      <c r="C78" s="96"/>
      <c r="D78" s="279"/>
    </row>
    <row r="79" spans="1:4" x14ac:dyDescent="0.2">
      <c r="A79" s="96"/>
      <c r="B79" s="96"/>
      <c r="C79" s="96"/>
      <c r="D79" s="279"/>
    </row>
    <row r="80" spans="1:4" x14ac:dyDescent="0.2">
      <c r="A80" s="96"/>
      <c r="B80" s="96"/>
      <c r="C80" s="96"/>
      <c r="D80" s="279"/>
    </row>
    <row r="81" spans="1:4" x14ac:dyDescent="0.2">
      <c r="A81" s="96"/>
      <c r="B81" s="96"/>
      <c r="C81" s="96"/>
      <c r="D81" s="279"/>
    </row>
    <row r="82" spans="1:4" x14ac:dyDescent="0.2">
      <c r="A82" s="96"/>
      <c r="B82" s="96"/>
      <c r="C82" s="96"/>
      <c r="D82" s="279"/>
    </row>
    <row r="83" spans="1:4" x14ac:dyDescent="0.2">
      <c r="A83" s="96"/>
      <c r="B83" s="96"/>
      <c r="C83" s="96"/>
      <c r="D83" s="279"/>
    </row>
    <row r="84" spans="1:4" x14ac:dyDescent="0.2">
      <c r="A84" s="96"/>
      <c r="B84" s="96"/>
      <c r="C84" s="96"/>
      <c r="D84" s="279"/>
    </row>
    <row r="85" spans="1:4" x14ac:dyDescent="0.2">
      <c r="A85" s="96"/>
      <c r="B85" s="96"/>
      <c r="C85" s="96"/>
      <c r="D85" s="279"/>
    </row>
  </sheetData>
  <mergeCells count="25">
    <mergeCell ref="C2:D2"/>
    <mergeCell ref="C3:D3"/>
    <mergeCell ref="G4:J4"/>
    <mergeCell ref="A30:D30"/>
    <mergeCell ref="A40:D40"/>
    <mergeCell ref="B20:C20"/>
    <mergeCell ref="B24:C24"/>
    <mergeCell ref="B23:C23"/>
    <mergeCell ref="B19:C19"/>
    <mergeCell ref="B25:C25"/>
    <mergeCell ref="B31:C31"/>
    <mergeCell ref="B21:C21"/>
    <mergeCell ref="B15:C15"/>
    <mergeCell ref="B26:C26"/>
    <mergeCell ref="A44:D44"/>
    <mergeCell ref="A54:D54"/>
    <mergeCell ref="A6:D6"/>
    <mergeCell ref="B11:C11"/>
    <mergeCell ref="B12:C12"/>
    <mergeCell ref="A13:D13"/>
    <mergeCell ref="B10:C10"/>
    <mergeCell ref="B14:C14"/>
    <mergeCell ref="B16:C16"/>
    <mergeCell ref="B27:C27"/>
    <mergeCell ref="A53:B53"/>
  </mergeCells>
  <pageMargins left="0.59055118110236204" right="0.43593749999999998" top="0.39370078740157499" bottom="0.39370078740157499" header="0" footer="0"/>
  <pageSetup paperSize="9" scale="69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opLeftCell="A35" zoomScale="90" zoomScaleNormal="90" workbookViewId="0">
      <selection activeCell="D43" sqref="D43"/>
    </sheetView>
  </sheetViews>
  <sheetFormatPr defaultRowHeight="12.75" x14ac:dyDescent="0.2"/>
  <cols>
    <col min="1" max="1" width="10" style="28" customWidth="1"/>
    <col min="2" max="2" width="10.5703125" style="28" customWidth="1"/>
    <col min="3" max="3" width="11.28515625" style="28" customWidth="1"/>
    <col min="4" max="4" width="42.85546875" style="28" customWidth="1"/>
    <col min="5" max="5" width="41.28515625" style="28" customWidth="1"/>
    <col min="6" max="6" width="34.140625" style="28" customWidth="1"/>
    <col min="7" max="8" width="16.28515625" style="28" customWidth="1"/>
    <col min="9" max="9" width="15" style="28" customWidth="1"/>
    <col min="10" max="10" width="16.140625" style="28" customWidth="1"/>
    <col min="11" max="11" width="11.85546875" style="28" customWidth="1"/>
    <col min="12" max="12" width="9.7109375" style="28" bestFit="1" customWidth="1"/>
    <col min="13" max="16384" width="9.140625" style="28"/>
  </cols>
  <sheetData>
    <row r="1" spans="1:11" x14ac:dyDescent="0.2">
      <c r="A1" s="1"/>
      <c r="B1" s="1"/>
      <c r="C1" s="1"/>
      <c r="D1" s="1"/>
      <c r="E1" s="1"/>
      <c r="G1" s="37" t="s">
        <v>195</v>
      </c>
      <c r="H1" s="38"/>
      <c r="I1" s="38"/>
      <c r="J1" s="38"/>
    </row>
    <row r="2" spans="1:11" s="39" customFormat="1" ht="18" customHeight="1" x14ac:dyDescent="0.2">
      <c r="D2" s="356"/>
      <c r="E2" s="357"/>
      <c r="F2" s="357"/>
      <c r="G2" s="358" t="s">
        <v>363</v>
      </c>
      <c r="H2" s="356"/>
      <c r="I2" s="356"/>
      <c r="J2" s="356"/>
    </row>
    <row r="3" spans="1:11" s="39" customFormat="1" ht="38.25" customHeight="1" x14ac:dyDescent="0.2">
      <c r="D3" s="357"/>
      <c r="E3" s="357"/>
      <c r="F3" s="357"/>
      <c r="G3" s="359" t="s">
        <v>266</v>
      </c>
      <c r="H3" s="356"/>
      <c r="I3" s="356"/>
      <c r="J3" s="356"/>
    </row>
    <row r="4" spans="1:11" ht="15" customHeight="1" x14ac:dyDescent="0.2">
      <c r="A4" s="1"/>
      <c r="B4" s="1"/>
      <c r="C4" s="1"/>
      <c r="D4" s="348"/>
      <c r="E4" s="348"/>
      <c r="F4" s="348"/>
      <c r="G4" s="348"/>
      <c r="H4" s="348"/>
      <c r="I4" s="348"/>
      <c r="J4" s="348"/>
      <c r="K4" s="3"/>
    </row>
    <row r="5" spans="1:11" ht="17.45" customHeight="1" x14ac:dyDescent="0.2">
      <c r="A5" s="40"/>
      <c r="B5" s="40"/>
      <c r="C5" s="40"/>
      <c r="D5" s="364" t="s">
        <v>303</v>
      </c>
      <c r="E5" s="364"/>
      <c r="F5" s="364"/>
      <c r="G5" s="364"/>
      <c r="H5" s="364"/>
      <c r="I5" s="364"/>
      <c r="J5" s="40"/>
    </row>
    <row r="6" spans="1:11" ht="15" x14ac:dyDescent="0.25">
      <c r="A6" s="118">
        <v>11512000000</v>
      </c>
      <c r="B6" s="40"/>
      <c r="C6" s="40"/>
      <c r="D6" s="364"/>
      <c r="E6" s="364"/>
      <c r="F6" s="364"/>
      <c r="G6" s="364"/>
      <c r="H6" s="40"/>
      <c r="I6" s="40"/>
      <c r="J6" s="40"/>
    </row>
    <row r="7" spans="1:11" x14ac:dyDescent="0.2">
      <c r="A7" s="119" t="s">
        <v>176</v>
      </c>
      <c r="B7" s="1"/>
      <c r="C7" s="1"/>
      <c r="D7" s="1"/>
      <c r="E7" s="41"/>
      <c r="F7" s="1"/>
      <c r="G7" s="1"/>
      <c r="H7" s="1"/>
      <c r="I7" s="1"/>
      <c r="J7" s="1"/>
    </row>
    <row r="8" spans="1:11" ht="13.9" customHeight="1" x14ac:dyDescent="0.2">
      <c r="A8" s="365" t="s">
        <v>52</v>
      </c>
      <c r="B8" s="365" t="s">
        <v>53</v>
      </c>
      <c r="C8" s="365" t="s">
        <v>54</v>
      </c>
      <c r="D8" s="360" t="s">
        <v>55</v>
      </c>
      <c r="E8" s="360" t="s">
        <v>163</v>
      </c>
      <c r="F8" s="365" t="s">
        <v>164</v>
      </c>
      <c r="G8" s="367" t="s">
        <v>1</v>
      </c>
      <c r="H8" s="360" t="s">
        <v>2</v>
      </c>
      <c r="I8" s="362" t="s">
        <v>3</v>
      </c>
      <c r="J8" s="363"/>
    </row>
    <row r="9" spans="1:11" ht="99" customHeight="1" x14ac:dyDescent="0.2">
      <c r="A9" s="366"/>
      <c r="B9" s="366"/>
      <c r="C9" s="366"/>
      <c r="D9" s="361"/>
      <c r="E9" s="361"/>
      <c r="F9" s="366"/>
      <c r="G9" s="368"/>
      <c r="H9" s="361"/>
      <c r="I9" s="43" t="s">
        <v>4</v>
      </c>
      <c r="J9" s="43" t="s">
        <v>5</v>
      </c>
    </row>
    <row r="10" spans="1:11" x14ac:dyDescent="0.2">
      <c r="A10" s="44">
        <v>1</v>
      </c>
      <c r="B10" s="44">
        <v>2</v>
      </c>
      <c r="C10" s="44">
        <v>3</v>
      </c>
      <c r="D10" s="44">
        <v>4</v>
      </c>
      <c r="E10" s="44">
        <v>5</v>
      </c>
      <c r="F10" s="44">
        <v>6</v>
      </c>
      <c r="G10" s="45">
        <v>7</v>
      </c>
      <c r="H10" s="44">
        <v>8</v>
      </c>
      <c r="I10" s="44">
        <v>9</v>
      </c>
      <c r="J10" s="44">
        <v>10</v>
      </c>
    </row>
    <row r="11" spans="1:11" ht="15.75" customHeight="1" x14ac:dyDescent="0.2">
      <c r="A11" s="125" t="s">
        <v>62</v>
      </c>
      <c r="B11" s="44"/>
      <c r="C11" s="44"/>
      <c r="D11" s="126" t="s">
        <v>166</v>
      </c>
      <c r="E11" s="44"/>
      <c r="F11" s="44"/>
      <c r="G11" s="48">
        <f>H11+I11</f>
        <v>19909370</v>
      </c>
      <c r="H11" s="127">
        <f>H14+H15+H16+H17+H18</f>
        <v>17368370</v>
      </c>
      <c r="I11" s="127">
        <f t="shared" ref="I11:J11" si="0">I14+I15+I16+I17+I18</f>
        <v>2541000</v>
      </c>
      <c r="J11" s="127">
        <f t="shared" si="0"/>
        <v>2351000</v>
      </c>
    </row>
    <row r="12" spans="1:11" ht="17.649999999999999" customHeight="1" x14ac:dyDescent="0.2">
      <c r="A12" s="125" t="s">
        <v>64</v>
      </c>
      <c r="B12" s="124" t="s">
        <v>165</v>
      </c>
      <c r="C12" s="124" t="s">
        <v>165</v>
      </c>
      <c r="D12" s="126" t="s">
        <v>166</v>
      </c>
      <c r="E12" s="124" t="s">
        <v>165</v>
      </c>
      <c r="F12" s="124" t="s">
        <v>165</v>
      </c>
      <c r="G12" s="48">
        <f>H12+I12</f>
        <v>19909370</v>
      </c>
      <c r="H12" s="127">
        <f>SUM(H14:H18)</f>
        <v>17368370</v>
      </c>
      <c r="I12" s="127">
        <f>SUM(I14:I18)</f>
        <v>2541000</v>
      </c>
      <c r="J12" s="127">
        <f>SUM(J14:J18)</f>
        <v>2351000</v>
      </c>
    </row>
    <row r="13" spans="1:11" x14ac:dyDescent="0.2">
      <c r="A13" s="125"/>
      <c r="B13" s="124"/>
      <c r="C13" s="124"/>
      <c r="D13" s="126"/>
      <c r="E13" s="124"/>
      <c r="F13" s="124"/>
      <c r="G13" s="48"/>
      <c r="H13" s="127"/>
      <c r="I13" s="127"/>
      <c r="J13" s="127"/>
    </row>
    <row r="14" spans="1:11" ht="72" customHeight="1" x14ac:dyDescent="0.2">
      <c r="A14" s="49" t="s">
        <v>65</v>
      </c>
      <c r="B14" s="34" t="s">
        <v>66</v>
      </c>
      <c r="C14" s="34" t="s">
        <v>67</v>
      </c>
      <c r="D14" s="50" t="s">
        <v>68</v>
      </c>
      <c r="E14" s="51" t="s">
        <v>167</v>
      </c>
      <c r="F14" s="51" t="s">
        <v>307</v>
      </c>
      <c r="G14" s="52">
        <f t="shared" ref="G14:G21" si="1">H14+I14</f>
        <v>16123240</v>
      </c>
      <c r="H14" s="190">
        <v>15693240</v>
      </c>
      <c r="I14" s="53">
        <v>430000</v>
      </c>
      <c r="J14" s="53">
        <v>240000</v>
      </c>
    </row>
    <row r="15" spans="1:11" ht="67.7" customHeight="1" x14ac:dyDescent="0.2">
      <c r="A15" s="34" t="s">
        <v>85</v>
      </c>
      <c r="B15" s="43">
        <v>7680</v>
      </c>
      <c r="C15" s="35" t="s">
        <v>86</v>
      </c>
      <c r="D15" s="59" t="s">
        <v>87</v>
      </c>
      <c r="E15" s="51" t="s">
        <v>167</v>
      </c>
      <c r="F15" s="51" t="s">
        <v>307</v>
      </c>
      <c r="G15" s="52">
        <f t="shared" si="1"/>
        <v>23130</v>
      </c>
      <c r="H15" s="60">
        <v>23130</v>
      </c>
      <c r="I15" s="53"/>
      <c r="J15" s="53"/>
    </row>
    <row r="16" spans="1:11" ht="69.400000000000006" customHeight="1" x14ac:dyDescent="0.2">
      <c r="A16" s="61" t="s">
        <v>88</v>
      </c>
      <c r="B16" s="43">
        <v>8110</v>
      </c>
      <c r="C16" s="62" t="s">
        <v>89</v>
      </c>
      <c r="D16" s="63" t="s">
        <v>90</v>
      </c>
      <c r="E16" s="63" t="s">
        <v>192</v>
      </c>
      <c r="F16" s="51" t="s">
        <v>308</v>
      </c>
      <c r="G16" s="52">
        <f t="shared" si="1"/>
        <v>192000</v>
      </c>
      <c r="H16" s="58">
        <v>192000</v>
      </c>
      <c r="I16" s="53"/>
      <c r="J16" s="53"/>
    </row>
    <row r="17" spans="1:11" ht="53.45" customHeight="1" x14ac:dyDescent="0.2">
      <c r="A17" s="61" t="s">
        <v>91</v>
      </c>
      <c r="B17" s="34">
        <v>8240</v>
      </c>
      <c r="C17" s="62" t="s">
        <v>92</v>
      </c>
      <c r="D17" s="63" t="s">
        <v>93</v>
      </c>
      <c r="E17" s="63" t="s">
        <v>327</v>
      </c>
      <c r="F17" s="51" t="s">
        <v>328</v>
      </c>
      <c r="G17" s="52">
        <f t="shared" si="1"/>
        <v>2731000</v>
      </c>
      <c r="H17" s="53">
        <v>740000</v>
      </c>
      <c r="I17" s="53">
        <v>1991000</v>
      </c>
      <c r="J17" s="53">
        <v>1991000</v>
      </c>
      <c r="K17" s="57"/>
    </row>
    <row r="18" spans="1:11" ht="61.15" customHeight="1" x14ac:dyDescent="0.2">
      <c r="A18" s="151" t="s">
        <v>256</v>
      </c>
      <c r="B18" s="104">
        <v>9800</v>
      </c>
      <c r="C18" s="152" t="s">
        <v>69</v>
      </c>
      <c r="D18" s="50" t="s">
        <v>257</v>
      </c>
      <c r="E18" s="51"/>
      <c r="F18" s="51"/>
      <c r="G18" s="52">
        <f t="shared" si="1"/>
        <v>840000</v>
      </c>
      <c r="H18" s="53">
        <v>720000</v>
      </c>
      <c r="I18" s="53">
        <v>120000</v>
      </c>
      <c r="J18" s="53">
        <v>120000</v>
      </c>
      <c r="K18" s="57"/>
    </row>
    <row r="19" spans="1:11" ht="67.900000000000006" customHeight="1" x14ac:dyDescent="0.2">
      <c r="A19" s="151"/>
      <c r="B19" s="104"/>
      <c r="C19" s="152"/>
      <c r="D19" s="59" t="s">
        <v>259</v>
      </c>
      <c r="E19" s="51" t="s">
        <v>305</v>
      </c>
      <c r="F19" s="51" t="s">
        <v>306</v>
      </c>
      <c r="G19" s="52">
        <f t="shared" si="1"/>
        <v>100000</v>
      </c>
      <c r="H19" s="53">
        <v>100000</v>
      </c>
      <c r="I19" s="53"/>
      <c r="J19" s="53"/>
      <c r="K19" s="57"/>
    </row>
    <row r="20" spans="1:11" ht="120.2" customHeight="1" x14ac:dyDescent="0.2">
      <c r="A20" s="151"/>
      <c r="B20" s="104"/>
      <c r="C20" s="152"/>
      <c r="D20" s="215" t="s">
        <v>335</v>
      </c>
      <c r="E20" s="285" t="s">
        <v>304</v>
      </c>
      <c r="F20" s="51" t="s">
        <v>354</v>
      </c>
      <c r="G20" s="52">
        <f t="shared" si="1"/>
        <v>250000</v>
      </c>
      <c r="H20" s="53">
        <v>250000</v>
      </c>
      <c r="I20" s="53"/>
      <c r="J20" s="53"/>
      <c r="K20" s="57"/>
    </row>
    <row r="21" spans="1:11" ht="67.900000000000006" customHeight="1" x14ac:dyDescent="0.2">
      <c r="A21" s="151"/>
      <c r="B21" s="104"/>
      <c r="C21" s="152"/>
      <c r="D21" s="153" t="s">
        <v>258</v>
      </c>
      <c r="E21" s="51" t="s">
        <v>167</v>
      </c>
      <c r="F21" s="51" t="s">
        <v>307</v>
      </c>
      <c r="G21" s="52">
        <f t="shared" si="1"/>
        <v>50000</v>
      </c>
      <c r="H21" s="53">
        <v>50000</v>
      </c>
      <c r="I21" s="53"/>
      <c r="J21" s="53"/>
      <c r="K21" s="57"/>
    </row>
    <row r="22" spans="1:11" ht="67.900000000000006" customHeight="1" x14ac:dyDescent="0.2">
      <c r="A22" s="151"/>
      <c r="B22" s="104"/>
      <c r="C22" s="152"/>
      <c r="D22" s="153" t="s">
        <v>329</v>
      </c>
      <c r="E22" s="51" t="s">
        <v>167</v>
      </c>
      <c r="F22" s="51" t="s">
        <v>307</v>
      </c>
      <c r="G22" s="52">
        <v>20000</v>
      </c>
      <c r="H22" s="53"/>
      <c r="I22" s="53">
        <v>20000</v>
      </c>
      <c r="J22" s="53">
        <v>20000</v>
      </c>
      <c r="K22" s="57"/>
    </row>
    <row r="23" spans="1:11" ht="67.900000000000006" customHeight="1" x14ac:dyDescent="0.2">
      <c r="A23" s="151"/>
      <c r="B23" s="104"/>
      <c r="C23" s="152"/>
      <c r="D23" s="153" t="s">
        <v>332</v>
      </c>
      <c r="E23" s="51" t="s">
        <v>167</v>
      </c>
      <c r="F23" s="51" t="s">
        <v>307</v>
      </c>
      <c r="G23" s="52">
        <f>H23</f>
        <v>50000</v>
      </c>
      <c r="H23" s="53">
        <v>50000</v>
      </c>
      <c r="I23" s="53"/>
      <c r="J23" s="53"/>
      <c r="K23" s="57"/>
    </row>
    <row r="24" spans="1:11" ht="67.900000000000006" customHeight="1" x14ac:dyDescent="0.2">
      <c r="A24" s="151"/>
      <c r="B24" s="104"/>
      <c r="C24" s="152"/>
      <c r="D24" s="369" t="s">
        <v>347</v>
      </c>
      <c r="E24" s="285" t="s">
        <v>304</v>
      </c>
      <c r="F24" s="51" t="s">
        <v>354</v>
      </c>
      <c r="G24" s="52">
        <f>H24</f>
        <v>0</v>
      </c>
      <c r="H24" s="53">
        <v>0</v>
      </c>
      <c r="I24" s="53">
        <v>100000</v>
      </c>
      <c r="J24" s="53">
        <v>100000</v>
      </c>
      <c r="K24" s="57"/>
    </row>
    <row r="25" spans="1:11" ht="67.900000000000006" customHeight="1" x14ac:dyDescent="0.2">
      <c r="A25" s="151"/>
      <c r="B25" s="104"/>
      <c r="C25" s="152"/>
      <c r="D25" s="153" t="s">
        <v>348</v>
      </c>
      <c r="E25" s="51" t="s">
        <v>167</v>
      </c>
      <c r="F25" s="51" t="s">
        <v>307</v>
      </c>
      <c r="G25" s="52">
        <f>H25</f>
        <v>200000</v>
      </c>
      <c r="H25" s="53">
        <v>200000</v>
      </c>
      <c r="I25" s="53"/>
      <c r="J25" s="53"/>
      <c r="K25" s="57"/>
    </row>
    <row r="26" spans="1:11" ht="67.900000000000006" customHeight="1" x14ac:dyDescent="0.2">
      <c r="A26" s="151"/>
      <c r="B26" s="104"/>
      <c r="C26" s="152"/>
      <c r="D26" s="288" t="s">
        <v>349</v>
      </c>
      <c r="E26" s="51" t="s">
        <v>167</v>
      </c>
      <c r="F26" s="51" t="s">
        <v>307</v>
      </c>
      <c r="G26" s="52">
        <f>H26</f>
        <v>60000</v>
      </c>
      <c r="H26" s="53">
        <v>60000</v>
      </c>
      <c r="I26" s="53"/>
      <c r="J26" s="53"/>
      <c r="K26" s="57"/>
    </row>
    <row r="27" spans="1:11" ht="67.900000000000006" customHeight="1" x14ac:dyDescent="0.2">
      <c r="A27" s="151"/>
      <c r="B27" s="104"/>
      <c r="C27" s="152"/>
      <c r="D27" s="370" t="s">
        <v>364</v>
      </c>
      <c r="E27" s="371" t="s">
        <v>365</v>
      </c>
      <c r="F27" s="371" t="s">
        <v>366</v>
      </c>
      <c r="G27" s="373">
        <f>H27</f>
        <v>10000</v>
      </c>
      <c r="H27" s="372">
        <v>10000</v>
      </c>
      <c r="I27" s="53"/>
      <c r="J27" s="53"/>
      <c r="K27" s="57"/>
    </row>
    <row r="28" spans="1:11" ht="41.45" customHeight="1" x14ac:dyDescent="0.2">
      <c r="A28" s="128" t="s">
        <v>94</v>
      </c>
      <c r="B28" s="129"/>
      <c r="C28" s="129"/>
      <c r="D28" s="124" t="s">
        <v>169</v>
      </c>
      <c r="E28" s="129"/>
      <c r="F28" s="129"/>
      <c r="G28" s="123">
        <f>G29</f>
        <v>64831604.549999997</v>
      </c>
      <c r="H28" s="127">
        <f t="shared" ref="H28:J28" si="2">H29</f>
        <v>60705493.549999997</v>
      </c>
      <c r="I28" s="127">
        <f t="shared" si="2"/>
        <v>4126111</v>
      </c>
      <c r="J28" s="127">
        <f t="shared" si="2"/>
        <v>1381139</v>
      </c>
      <c r="K28" s="57"/>
    </row>
    <row r="29" spans="1:11" s="57" customFormat="1" ht="39.200000000000003" customHeight="1" x14ac:dyDescent="0.2">
      <c r="A29" s="128" t="s">
        <v>96</v>
      </c>
      <c r="B29" s="124" t="s">
        <v>165</v>
      </c>
      <c r="C29" s="130" t="s">
        <v>165</v>
      </c>
      <c r="D29" s="124" t="s">
        <v>169</v>
      </c>
      <c r="E29" s="124" t="s">
        <v>165</v>
      </c>
      <c r="F29" s="124" t="s">
        <v>165</v>
      </c>
      <c r="G29" s="123">
        <f>H29+I29</f>
        <v>64831604.549999997</v>
      </c>
      <c r="H29" s="131">
        <f>H30+H31+H32+H34+H35+H36+H37+H38+H39+H40+H41+H42+H45+H46+H33</f>
        <v>60705493.549999997</v>
      </c>
      <c r="I29" s="131">
        <f>SUM(I30:I46)</f>
        <v>4126111</v>
      </c>
      <c r="J29" s="131">
        <f>J32+J35+J41+J31+J43+J44</f>
        <v>1381139</v>
      </c>
    </row>
    <row r="30" spans="1:11" s="66" customFormat="1" ht="69.400000000000006" customHeight="1" x14ac:dyDescent="0.2">
      <c r="A30" s="49" t="s">
        <v>170</v>
      </c>
      <c r="B30" s="34" t="s">
        <v>99</v>
      </c>
      <c r="C30" s="34" t="s">
        <v>67</v>
      </c>
      <c r="D30" s="51" t="s">
        <v>100</v>
      </c>
      <c r="E30" s="51" t="s">
        <v>171</v>
      </c>
      <c r="F30" s="51" t="s">
        <v>309</v>
      </c>
      <c r="G30" s="52">
        <f>H30+I30</f>
        <v>3263500</v>
      </c>
      <c r="H30" s="65">
        <v>3263500</v>
      </c>
      <c r="I30" s="53"/>
      <c r="J30" s="53"/>
    </row>
    <row r="31" spans="1:11" ht="68.650000000000006" customHeight="1" x14ac:dyDescent="0.2">
      <c r="A31" s="49" t="s">
        <v>101</v>
      </c>
      <c r="B31" s="43">
        <v>1010</v>
      </c>
      <c r="C31" s="34" t="s">
        <v>103</v>
      </c>
      <c r="D31" s="51" t="s">
        <v>104</v>
      </c>
      <c r="E31" s="51" t="s">
        <v>171</v>
      </c>
      <c r="F31" s="51" t="s">
        <v>309</v>
      </c>
      <c r="G31" s="52">
        <f>H31+I31</f>
        <v>17570978</v>
      </c>
      <c r="H31" s="65">
        <v>17270978</v>
      </c>
      <c r="I31" s="53">
        <v>300000</v>
      </c>
      <c r="J31" s="53">
        <v>40000</v>
      </c>
      <c r="K31" s="67" t="s">
        <v>165</v>
      </c>
    </row>
    <row r="32" spans="1:11" ht="69.400000000000006" customHeight="1" x14ac:dyDescent="0.2">
      <c r="A32" s="54" t="s">
        <v>105</v>
      </c>
      <c r="B32" s="43" t="s">
        <v>106</v>
      </c>
      <c r="C32" s="43" t="s">
        <v>107</v>
      </c>
      <c r="D32" s="51" t="s">
        <v>108</v>
      </c>
      <c r="E32" s="51" t="s">
        <v>171</v>
      </c>
      <c r="F32" s="51" t="s">
        <v>309</v>
      </c>
      <c r="G32" s="52">
        <f>H32+I32</f>
        <v>27623196</v>
      </c>
      <c r="H32" s="65">
        <v>26514396</v>
      </c>
      <c r="I32" s="53">
        <v>1108800</v>
      </c>
      <c r="J32" s="53">
        <v>469800</v>
      </c>
      <c r="K32" s="68"/>
    </row>
    <row r="33" spans="1:11" ht="69.400000000000006" customHeight="1" x14ac:dyDescent="0.2">
      <c r="A33" s="49" t="s">
        <v>345</v>
      </c>
      <c r="B33" s="235">
        <v>1061</v>
      </c>
      <c r="C33" s="34" t="s">
        <v>107</v>
      </c>
      <c r="D33" s="51" t="s">
        <v>108</v>
      </c>
      <c r="E33" s="51" t="s">
        <v>171</v>
      </c>
      <c r="F33" s="51" t="s">
        <v>309</v>
      </c>
      <c r="G33" s="52">
        <f>H33</f>
        <v>35104.550000000003</v>
      </c>
      <c r="H33" s="65">
        <v>35104.550000000003</v>
      </c>
      <c r="I33" s="53"/>
      <c r="J33" s="53"/>
      <c r="K33" s="68"/>
    </row>
    <row r="34" spans="1:11" ht="71.45" customHeight="1" x14ac:dyDescent="0.2">
      <c r="A34" s="49" t="s">
        <v>111</v>
      </c>
      <c r="B34" s="43">
        <v>1070</v>
      </c>
      <c r="C34" s="34" t="s">
        <v>112</v>
      </c>
      <c r="D34" s="50" t="s">
        <v>172</v>
      </c>
      <c r="E34" s="51" t="s">
        <v>171</v>
      </c>
      <c r="F34" s="51" t="s">
        <v>309</v>
      </c>
      <c r="G34" s="52">
        <f t="shared" ref="G34:G35" si="3">H34+I34</f>
        <v>5670733</v>
      </c>
      <c r="H34" s="53">
        <v>5645733</v>
      </c>
      <c r="I34" s="53">
        <v>25000</v>
      </c>
      <c r="J34" s="53"/>
    </row>
    <row r="35" spans="1:11" ht="65.849999999999994" customHeight="1" x14ac:dyDescent="0.2">
      <c r="A35" s="49" t="s">
        <v>114</v>
      </c>
      <c r="B35" s="43">
        <v>1080</v>
      </c>
      <c r="C35" s="34" t="s">
        <v>112</v>
      </c>
      <c r="D35" s="50" t="s">
        <v>173</v>
      </c>
      <c r="E35" s="51" t="s">
        <v>171</v>
      </c>
      <c r="F35" s="51" t="s">
        <v>309</v>
      </c>
      <c r="G35" s="52">
        <f t="shared" si="3"/>
        <v>4627798</v>
      </c>
      <c r="H35" s="53">
        <v>4429798</v>
      </c>
      <c r="I35" s="53">
        <v>198000</v>
      </c>
      <c r="J35" s="53">
        <v>100000</v>
      </c>
    </row>
    <row r="36" spans="1:11" ht="65.849999999999994" customHeight="1" x14ac:dyDescent="0.2">
      <c r="A36" s="49" t="s">
        <v>341</v>
      </c>
      <c r="B36" s="226">
        <v>1151</v>
      </c>
      <c r="C36" s="34" t="s">
        <v>119</v>
      </c>
      <c r="D36" s="50" t="s">
        <v>342</v>
      </c>
      <c r="E36" s="51" t="s">
        <v>171</v>
      </c>
      <c r="F36" s="51" t="s">
        <v>309</v>
      </c>
      <c r="G36" s="52">
        <v>21000</v>
      </c>
      <c r="H36" s="53">
        <v>21000</v>
      </c>
      <c r="I36" s="53"/>
      <c r="J36" s="53"/>
    </row>
    <row r="37" spans="1:11" ht="64.5" customHeight="1" x14ac:dyDescent="0.2">
      <c r="A37" s="49" t="s">
        <v>117</v>
      </c>
      <c r="B37" s="43">
        <v>1142</v>
      </c>
      <c r="C37" s="70" t="s">
        <v>119</v>
      </c>
      <c r="D37" s="71" t="s">
        <v>120</v>
      </c>
      <c r="E37" s="51" t="s">
        <v>171</v>
      </c>
      <c r="F37" s="51" t="s">
        <v>309</v>
      </c>
      <c r="G37" s="120">
        <f>H37+I37</f>
        <v>4000</v>
      </c>
      <c r="H37" s="53">
        <v>4000</v>
      </c>
      <c r="I37" s="69"/>
      <c r="J37" s="69"/>
    </row>
    <row r="38" spans="1:11" ht="61.15" customHeight="1" x14ac:dyDescent="0.2">
      <c r="A38" s="98" t="s">
        <v>121</v>
      </c>
      <c r="B38" s="98" t="s">
        <v>122</v>
      </c>
      <c r="C38" s="99" t="s">
        <v>119</v>
      </c>
      <c r="D38" s="100" t="s">
        <v>123</v>
      </c>
      <c r="E38" s="51" t="s">
        <v>171</v>
      </c>
      <c r="F38" s="51" t="s">
        <v>309</v>
      </c>
      <c r="G38" s="105">
        <f>H38</f>
        <v>780200</v>
      </c>
      <c r="H38" s="101">
        <v>780200</v>
      </c>
      <c r="I38" s="69"/>
      <c r="J38" s="69"/>
    </row>
    <row r="39" spans="1:11" ht="63.75" x14ac:dyDescent="0.2">
      <c r="A39" s="198" t="s">
        <v>260</v>
      </c>
      <c r="B39" s="198" t="s">
        <v>261</v>
      </c>
      <c r="C39" s="99" t="s">
        <v>119</v>
      </c>
      <c r="D39" s="199" t="s">
        <v>262</v>
      </c>
      <c r="E39" s="51" t="s">
        <v>171</v>
      </c>
      <c r="F39" s="51" t="s">
        <v>309</v>
      </c>
      <c r="G39" s="105">
        <f>H39+I39</f>
        <v>27800</v>
      </c>
      <c r="H39" s="101">
        <v>27800</v>
      </c>
      <c r="I39" s="69"/>
      <c r="J39" s="69"/>
    </row>
    <row r="40" spans="1:11" ht="51" x14ac:dyDescent="0.2">
      <c r="A40" s="223" t="s">
        <v>338</v>
      </c>
      <c r="B40" s="198">
        <v>1200</v>
      </c>
      <c r="C40" s="224" t="s">
        <v>119</v>
      </c>
      <c r="D40" s="225" t="s">
        <v>339</v>
      </c>
      <c r="E40" s="51" t="s">
        <v>171</v>
      </c>
      <c r="F40" s="51" t="s">
        <v>309</v>
      </c>
      <c r="G40" s="105">
        <f>H40</f>
        <v>154300</v>
      </c>
      <c r="H40" s="101">
        <v>154300</v>
      </c>
      <c r="I40" s="69"/>
      <c r="J40" s="69"/>
    </row>
    <row r="41" spans="1:11" ht="95.25" customHeight="1" x14ac:dyDescent="0.2">
      <c r="A41" s="198" t="s">
        <v>264</v>
      </c>
      <c r="B41" s="198" t="s">
        <v>281</v>
      </c>
      <c r="C41" s="99" t="s">
        <v>119</v>
      </c>
      <c r="D41" s="377" t="s">
        <v>367</v>
      </c>
      <c r="E41" s="51" t="s">
        <v>171</v>
      </c>
      <c r="F41" s="51" t="s">
        <v>309</v>
      </c>
      <c r="G41" s="105">
        <f>H41+I41</f>
        <v>430800</v>
      </c>
      <c r="H41" s="101">
        <v>321200</v>
      </c>
      <c r="I41" s="200">
        <v>109600</v>
      </c>
      <c r="J41" s="69">
        <v>109600</v>
      </c>
    </row>
    <row r="42" spans="1:11" ht="93.2" customHeight="1" x14ac:dyDescent="0.2">
      <c r="A42" s="198" t="s">
        <v>263</v>
      </c>
      <c r="B42" s="198" t="s">
        <v>282</v>
      </c>
      <c r="C42" s="99" t="s">
        <v>119</v>
      </c>
      <c r="D42" s="377" t="s">
        <v>368</v>
      </c>
      <c r="E42" s="51" t="s">
        <v>171</v>
      </c>
      <c r="F42" s="51" t="s">
        <v>309</v>
      </c>
      <c r="G42" s="105">
        <f>H42+I42</f>
        <v>1722972</v>
      </c>
      <c r="H42" s="101"/>
      <c r="I42" s="200">
        <v>1722972</v>
      </c>
      <c r="J42" s="69"/>
    </row>
    <row r="43" spans="1:11" ht="93.2" customHeight="1" x14ac:dyDescent="0.2">
      <c r="A43" s="307" t="str">
        <f>[1]vid!$C$310</f>
        <v>0611181</v>
      </c>
      <c r="B43" s="198">
        <v>1181</v>
      </c>
      <c r="C43" s="187" t="s">
        <v>119</v>
      </c>
      <c r="D43" s="188" t="str">
        <f>[1]vid!$E$310</f>
        <v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v>
      </c>
      <c r="E43" s="51" t="s">
        <v>171</v>
      </c>
      <c r="F43" s="51" t="s">
        <v>309</v>
      </c>
      <c r="G43" s="303">
        <v>132400</v>
      </c>
      <c r="H43" s="101"/>
      <c r="I43" s="190">
        <v>132400</v>
      </c>
      <c r="J43" s="190">
        <v>132400</v>
      </c>
    </row>
    <row r="44" spans="1:11" ht="93.2" customHeight="1" x14ac:dyDescent="0.2">
      <c r="A44" s="307" t="str">
        <f>[1]vid!$C$319</f>
        <v>0611182</v>
      </c>
      <c r="B44" s="198">
        <v>1182</v>
      </c>
      <c r="C44" s="187" t="s">
        <v>119</v>
      </c>
      <c r="D44" s="292" t="str">
        <f>[1]vid!$E$319</f>
        <v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v>
      </c>
      <c r="E44" s="51" t="s">
        <v>171</v>
      </c>
      <c r="F44" s="51" t="s">
        <v>309</v>
      </c>
      <c r="G44" s="189">
        <v>529339</v>
      </c>
      <c r="H44" s="101"/>
      <c r="I44" s="304">
        <v>529339</v>
      </c>
      <c r="J44" s="190">
        <v>529339</v>
      </c>
    </row>
    <row r="45" spans="1:11" ht="38.25" x14ac:dyDescent="0.2">
      <c r="A45" s="54" t="s">
        <v>124</v>
      </c>
      <c r="B45" s="43" t="s">
        <v>125</v>
      </c>
      <c r="C45" s="43" t="s">
        <v>126</v>
      </c>
      <c r="D45" s="51" t="s">
        <v>127</v>
      </c>
      <c r="E45" s="51" t="s">
        <v>310</v>
      </c>
      <c r="F45" s="51" t="s">
        <v>311</v>
      </c>
      <c r="G45" s="52">
        <f>H45+I45</f>
        <v>504573</v>
      </c>
      <c r="H45" s="53">
        <v>504573</v>
      </c>
      <c r="I45" s="53"/>
      <c r="J45" s="53"/>
    </row>
    <row r="46" spans="1:11" ht="38.25" x14ac:dyDescent="0.2">
      <c r="A46" s="49" t="s">
        <v>128</v>
      </c>
      <c r="B46" s="43">
        <v>4060</v>
      </c>
      <c r="C46" s="34" t="s">
        <v>130</v>
      </c>
      <c r="D46" s="50" t="s">
        <v>174</v>
      </c>
      <c r="E46" s="51" t="s">
        <v>310</v>
      </c>
      <c r="F46" s="51" t="s">
        <v>311</v>
      </c>
      <c r="G46" s="52">
        <f>H46+I46</f>
        <v>1732911</v>
      </c>
      <c r="H46" s="56">
        <v>1732911</v>
      </c>
      <c r="I46" s="56"/>
      <c r="J46" s="53"/>
    </row>
    <row r="47" spans="1:11" ht="25.5" x14ac:dyDescent="0.2">
      <c r="A47" s="128" t="s">
        <v>132</v>
      </c>
      <c r="B47" s="130"/>
      <c r="C47" s="132"/>
      <c r="D47" s="136" t="s">
        <v>133</v>
      </c>
      <c r="E47" s="124"/>
      <c r="F47" s="124"/>
      <c r="G47" s="48">
        <f>G48</f>
        <v>21110996</v>
      </c>
      <c r="H47" s="127">
        <f t="shared" ref="H47:I47" si="4">H48</f>
        <v>19617996</v>
      </c>
      <c r="I47" s="127">
        <f t="shared" si="4"/>
        <v>1493000</v>
      </c>
      <c r="J47" s="131">
        <f>J48</f>
        <v>1478000</v>
      </c>
    </row>
    <row r="48" spans="1:11" ht="25.5" x14ac:dyDescent="0.2">
      <c r="A48" s="133" t="s">
        <v>196</v>
      </c>
      <c r="B48" s="134"/>
      <c r="C48" s="135"/>
      <c r="D48" s="136" t="s">
        <v>133</v>
      </c>
      <c r="E48" s="137"/>
      <c r="F48" s="137"/>
      <c r="G48" s="72">
        <f>H48+I48</f>
        <v>21110996</v>
      </c>
      <c r="H48" s="138">
        <f>H49+H52+H50+H51+H53+H55+H56+H57+H54+H58</f>
        <v>19617996</v>
      </c>
      <c r="I48" s="138">
        <f>I49+I52+I50+I51+I53+I55+I56+I57+I54+I59</f>
        <v>1493000</v>
      </c>
      <c r="J48" s="139">
        <f>J50+J59</f>
        <v>1478000</v>
      </c>
    </row>
    <row r="49" spans="1:11" ht="72.75" customHeight="1" x14ac:dyDescent="0.2">
      <c r="A49" s="73" t="s">
        <v>134</v>
      </c>
      <c r="B49" s="73" t="s">
        <v>99</v>
      </c>
      <c r="C49" s="74" t="s">
        <v>67</v>
      </c>
      <c r="D49" s="75" t="s">
        <v>100</v>
      </c>
      <c r="E49" s="76" t="s">
        <v>167</v>
      </c>
      <c r="F49" s="51" t="s">
        <v>307</v>
      </c>
      <c r="G49" s="77">
        <f>H49</f>
        <v>2495716</v>
      </c>
      <c r="H49" s="78">
        <v>2495716</v>
      </c>
      <c r="I49" s="79"/>
      <c r="J49" s="80"/>
    </row>
    <row r="50" spans="1:11" ht="63.75" x14ac:dyDescent="0.2">
      <c r="A50" s="73" t="s">
        <v>135</v>
      </c>
      <c r="B50" s="81">
        <v>2020</v>
      </c>
      <c r="C50" s="74" t="s">
        <v>73</v>
      </c>
      <c r="D50" s="75" t="s">
        <v>74</v>
      </c>
      <c r="E50" s="76" t="s">
        <v>312</v>
      </c>
      <c r="F50" s="82" t="s">
        <v>313</v>
      </c>
      <c r="G50" s="77">
        <f>H50+I50</f>
        <v>10237888</v>
      </c>
      <c r="H50" s="83">
        <v>9059888</v>
      </c>
      <c r="I50" s="79">
        <v>1178000</v>
      </c>
      <c r="J50" s="80">
        <v>1178000</v>
      </c>
      <c r="K50" s="57"/>
    </row>
    <row r="51" spans="1:11" ht="76.7" customHeight="1" x14ac:dyDescent="0.2">
      <c r="A51" s="73" t="s">
        <v>136</v>
      </c>
      <c r="B51" s="73" t="s">
        <v>137</v>
      </c>
      <c r="C51" s="74" t="s">
        <v>75</v>
      </c>
      <c r="D51" s="75" t="s">
        <v>76</v>
      </c>
      <c r="E51" s="82" t="s">
        <v>168</v>
      </c>
      <c r="F51" s="82" t="s">
        <v>314</v>
      </c>
      <c r="G51" s="77">
        <f t="shared" ref="G51:G58" si="5">H51</f>
        <v>2063100</v>
      </c>
      <c r="H51" s="84">
        <v>2063100</v>
      </c>
      <c r="I51" s="80"/>
      <c r="J51" s="80"/>
    </row>
    <row r="52" spans="1:11" ht="65.849999999999994" customHeight="1" x14ac:dyDescent="0.2">
      <c r="A52" s="73" t="s">
        <v>138</v>
      </c>
      <c r="B52" s="73">
        <v>3104</v>
      </c>
      <c r="C52" s="74" t="s">
        <v>140</v>
      </c>
      <c r="D52" s="75" t="s">
        <v>77</v>
      </c>
      <c r="E52" s="76" t="s">
        <v>167</v>
      </c>
      <c r="F52" s="51" t="s">
        <v>307</v>
      </c>
      <c r="G52" s="86">
        <f>H52+I52</f>
        <v>3443292</v>
      </c>
      <c r="H52" s="83">
        <v>3428292</v>
      </c>
      <c r="I52" s="83">
        <v>15000</v>
      </c>
      <c r="J52" s="80"/>
    </row>
    <row r="53" spans="1:11" ht="89.1" customHeight="1" x14ac:dyDescent="0.2">
      <c r="A53" s="73" t="s">
        <v>141</v>
      </c>
      <c r="B53" s="73">
        <v>3160</v>
      </c>
      <c r="C53" s="74" t="s">
        <v>102</v>
      </c>
      <c r="D53" s="75" t="s">
        <v>80</v>
      </c>
      <c r="E53" s="87" t="s">
        <v>315</v>
      </c>
      <c r="F53" s="82" t="s">
        <v>311</v>
      </c>
      <c r="G53" s="77">
        <f t="shared" si="5"/>
        <v>161000</v>
      </c>
      <c r="H53" s="85">
        <v>161000</v>
      </c>
      <c r="I53" s="80"/>
      <c r="J53" s="80"/>
    </row>
    <row r="54" spans="1:11" ht="67.7" customHeight="1" x14ac:dyDescent="0.2">
      <c r="A54" s="121" t="s">
        <v>143</v>
      </c>
      <c r="B54" s="88">
        <v>3230</v>
      </c>
      <c r="C54" s="89">
        <v>1070</v>
      </c>
      <c r="D54" s="32" t="s">
        <v>144</v>
      </c>
      <c r="E54" s="204" t="s">
        <v>316</v>
      </c>
      <c r="F54" s="82" t="s">
        <v>317</v>
      </c>
      <c r="G54" s="77">
        <f>H54</f>
        <v>930000</v>
      </c>
      <c r="H54" s="33">
        <v>930000</v>
      </c>
      <c r="I54" s="80"/>
      <c r="J54" s="80"/>
      <c r="K54" s="57"/>
    </row>
    <row r="55" spans="1:11" ht="104.25" customHeight="1" x14ac:dyDescent="0.2">
      <c r="A55" s="73" t="s">
        <v>145</v>
      </c>
      <c r="B55" s="73">
        <v>3242</v>
      </c>
      <c r="C55" s="74" t="s">
        <v>81</v>
      </c>
      <c r="D55" s="75" t="s">
        <v>82</v>
      </c>
      <c r="E55" s="203" t="s">
        <v>325</v>
      </c>
      <c r="F55" s="82" t="s">
        <v>311</v>
      </c>
      <c r="G55" s="77">
        <f t="shared" si="5"/>
        <v>778000</v>
      </c>
      <c r="H55" s="85">
        <v>778000</v>
      </c>
      <c r="I55" s="80"/>
      <c r="J55" s="80"/>
    </row>
    <row r="56" spans="1:11" ht="51" x14ac:dyDescent="0.2">
      <c r="A56" s="73" t="s">
        <v>145</v>
      </c>
      <c r="B56" s="73">
        <v>3242</v>
      </c>
      <c r="C56" s="74" t="s">
        <v>81</v>
      </c>
      <c r="D56" s="75" t="s">
        <v>82</v>
      </c>
      <c r="E56" s="82" t="s">
        <v>175</v>
      </c>
      <c r="F56" s="82" t="s">
        <v>309</v>
      </c>
      <c r="G56" s="77">
        <f t="shared" si="5"/>
        <v>132800</v>
      </c>
      <c r="H56" s="85">
        <v>132800</v>
      </c>
      <c r="I56" s="80"/>
      <c r="J56" s="80"/>
    </row>
    <row r="57" spans="1:11" ht="65.849999999999994" customHeight="1" x14ac:dyDescent="0.2">
      <c r="A57" s="73" t="s">
        <v>145</v>
      </c>
      <c r="B57" s="73">
        <v>3242</v>
      </c>
      <c r="C57" s="74" t="s">
        <v>81</v>
      </c>
      <c r="D57" s="75" t="s">
        <v>82</v>
      </c>
      <c r="E57" s="76" t="s">
        <v>318</v>
      </c>
      <c r="F57" s="82" t="s">
        <v>319</v>
      </c>
      <c r="G57" s="77">
        <f t="shared" si="5"/>
        <v>529200</v>
      </c>
      <c r="H57" s="85">
        <v>529200</v>
      </c>
      <c r="I57" s="80"/>
      <c r="J57" s="80"/>
    </row>
    <row r="58" spans="1:11" ht="65.849999999999994" customHeight="1" x14ac:dyDescent="0.2">
      <c r="A58" s="73" t="s">
        <v>330</v>
      </c>
      <c r="B58" s="73">
        <v>3210</v>
      </c>
      <c r="C58" s="209">
        <v>1050</v>
      </c>
      <c r="D58" s="75" t="s">
        <v>331</v>
      </c>
      <c r="E58" s="51" t="s">
        <v>167</v>
      </c>
      <c r="F58" s="51" t="s">
        <v>307</v>
      </c>
      <c r="G58" s="77">
        <f t="shared" si="5"/>
        <v>40000</v>
      </c>
      <c r="H58" s="85">
        <v>40000</v>
      </c>
      <c r="I58" s="80"/>
      <c r="J58" s="80"/>
    </row>
    <row r="59" spans="1:11" ht="65.849999999999994" customHeight="1" x14ac:dyDescent="0.2">
      <c r="A59" s="73" t="s">
        <v>343</v>
      </c>
      <c r="B59" s="73">
        <v>7322</v>
      </c>
      <c r="C59" s="209">
        <v>3142</v>
      </c>
      <c r="D59" s="75" t="s">
        <v>344</v>
      </c>
      <c r="E59" s="76" t="s">
        <v>312</v>
      </c>
      <c r="F59" s="82" t="s">
        <v>313</v>
      </c>
      <c r="G59" s="77">
        <v>300000</v>
      </c>
      <c r="H59" s="85"/>
      <c r="I59" s="80">
        <v>300000</v>
      </c>
      <c r="J59" s="80">
        <v>300000</v>
      </c>
    </row>
    <row r="60" spans="1:11" ht="29.25" customHeight="1" x14ac:dyDescent="0.2">
      <c r="A60" s="143" t="s">
        <v>198</v>
      </c>
      <c r="B60" s="143"/>
      <c r="C60" s="144"/>
      <c r="D60" s="145" t="s">
        <v>201</v>
      </c>
      <c r="E60" s="146"/>
      <c r="F60" s="137"/>
      <c r="G60" s="72">
        <f>H60</f>
        <v>1387200</v>
      </c>
      <c r="H60" s="147">
        <f>H62+H63</f>
        <v>1387200</v>
      </c>
      <c r="I60" s="148"/>
      <c r="J60" s="148"/>
    </row>
    <row r="61" spans="1:11" ht="29.25" customHeight="1" x14ac:dyDescent="0.2">
      <c r="A61" s="143" t="s">
        <v>200</v>
      </c>
      <c r="B61" s="143"/>
      <c r="C61" s="144"/>
      <c r="D61" s="145" t="s">
        <v>201</v>
      </c>
      <c r="E61" s="146"/>
      <c r="F61" s="137"/>
      <c r="G61" s="72">
        <f>H61</f>
        <v>1387200</v>
      </c>
      <c r="H61" s="147">
        <f>SUM(H62:H63)</f>
        <v>1387200</v>
      </c>
      <c r="I61" s="148"/>
      <c r="J61" s="148"/>
    </row>
    <row r="62" spans="1:11" ht="61.5" customHeight="1" x14ac:dyDescent="0.2">
      <c r="A62" s="73" t="s">
        <v>199</v>
      </c>
      <c r="B62" s="73" t="s">
        <v>99</v>
      </c>
      <c r="C62" s="74" t="s">
        <v>67</v>
      </c>
      <c r="D62" s="75" t="s">
        <v>100</v>
      </c>
      <c r="E62" s="51" t="s">
        <v>167</v>
      </c>
      <c r="F62" s="51" t="s">
        <v>307</v>
      </c>
      <c r="G62" s="77">
        <f>H62</f>
        <v>1305200</v>
      </c>
      <c r="H62" s="85">
        <v>1305200</v>
      </c>
      <c r="I62" s="80"/>
      <c r="J62" s="80"/>
    </row>
    <row r="63" spans="1:11" ht="60" customHeight="1" x14ac:dyDescent="0.2">
      <c r="A63" s="49" t="s">
        <v>202</v>
      </c>
      <c r="B63" s="73">
        <v>3112</v>
      </c>
      <c r="C63" s="149">
        <v>1040</v>
      </c>
      <c r="D63" s="150" t="s">
        <v>79</v>
      </c>
      <c r="E63" s="150" t="s">
        <v>320</v>
      </c>
      <c r="F63" s="82" t="s">
        <v>311</v>
      </c>
      <c r="G63" s="77">
        <f>H63</f>
        <v>82000</v>
      </c>
      <c r="H63" s="85">
        <v>82000</v>
      </c>
      <c r="I63" s="80"/>
      <c r="J63" s="80"/>
    </row>
    <row r="64" spans="1:11" ht="38.25" x14ac:dyDescent="0.2">
      <c r="A64" s="133">
        <v>1500000</v>
      </c>
      <c r="B64" s="133"/>
      <c r="C64" s="140"/>
      <c r="D64" s="136" t="s">
        <v>147</v>
      </c>
      <c r="E64" s="137"/>
      <c r="F64" s="137"/>
      <c r="G64" s="72">
        <f>G65</f>
        <v>17502750</v>
      </c>
      <c r="H64" s="141">
        <f t="shared" ref="H64:J64" si="6">H65</f>
        <v>17178350</v>
      </c>
      <c r="I64" s="141">
        <f t="shared" si="6"/>
        <v>324400</v>
      </c>
      <c r="J64" s="141">
        <f t="shared" si="6"/>
        <v>211400</v>
      </c>
    </row>
    <row r="65" spans="1:11" ht="38.25" x14ac:dyDescent="0.2">
      <c r="A65" s="133">
        <v>1510000</v>
      </c>
      <c r="B65" s="134"/>
      <c r="C65" s="140"/>
      <c r="D65" s="136" t="s">
        <v>147</v>
      </c>
      <c r="E65" s="137"/>
      <c r="F65" s="137"/>
      <c r="G65" s="72">
        <f>H65+I65</f>
        <v>17502750</v>
      </c>
      <c r="H65" s="138">
        <f>H66+H67+H68+H69+H70+H71</f>
        <v>17178350</v>
      </c>
      <c r="I65" s="139">
        <f>I66+I67+I68+I70+I73+I71+I72</f>
        <v>324400</v>
      </c>
      <c r="J65" s="139">
        <f>J66+J67+J68+J70+J71+J73+J72</f>
        <v>211400</v>
      </c>
    </row>
    <row r="66" spans="1:11" ht="69.95" customHeight="1" x14ac:dyDescent="0.2">
      <c r="A66" s="73">
        <v>1510160</v>
      </c>
      <c r="B66" s="73" t="s">
        <v>99</v>
      </c>
      <c r="C66" s="74" t="s">
        <v>67</v>
      </c>
      <c r="D66" s="75" t="s">
        <v>100</v>
      </c>
      <c r="E66" s="76" t="s">
        <v>167</v>
      </c>
      <c r="F66" s="51" t="s">
        <v>307</v>
      </c>
      <c r="G66" s="77">
        <f>H66</f>
        <v>3929640</v>
      </c>
      <c r="H66" s="78">
        <v>3929640</v>
      </c>
      <c r="I66" s="79"/>
      <c r="J66" s="80"/>
    </row>
    <row r="67" spans="1:11" ht="69.400000000000006" customHeight="1" x14ac:dyDescent="0.2">
      <c r="A67" s="73">
        <v>1510180</v>
      </c>
      <c r="B67" s="73" t="s">
        <v>69</v>
      </c>
      <c r="C67" s="74" t="s">
        <v>70</v>
      </c>
      <c r="D67" s="75" t="s">
        <v>71</v>
      </c>
      <c r="E67" s="76" t="s">
        <v>167</v>
      </c>
      <c r="F67" s="51" t="s">
        <v>307</v>
      </c>
      <c r="G67" s="77">
        <f>H67</f>
        <v>1967000</v>
      </c>
      <c r="H67" s="78">
        <v>1967000</v>
      </c>
      <c r="I67" s="79"/>
      <c r="J67" s="80"/>
    </row>
    <row r="68" spans="1:11" ht="38.25" x14ac:dyDescent="0.2">
      <c r="A68" s="73">
        <v>1516030</v>
      </c>
      <c r="B68" s="73" t="s">
        <v>148</v>
      </c>
      <c r="C68" s="74" t="s">
        <v>83</v>
      </c>
      <c r="D68" s="75" t="s">
        <v>84</v>
      </c>
      <c r="E68" s="76" t="s">
        <v>321</v>
      </c>
      <c r="F68" s="82" t="s">
        <v>311</v>
      </c>
      <c r="G68" s="77">
        <f>H68+I68</f>
        <v>1815554</v>
      </c>
      <c r="H68" s="78">
        <v>1549554</v>
      </c>
      <c r="I68" s="78">
        <v>266000</v>
      </c>
      <c r="J68" s="80">
        <v>191000</v>
      </c>
    </row>
    <row r="69" spans="1:11" ht="69.400000000000006" customHeight="1" x14ac:dyDescent="0.2">
      <c r="A69" s="73">
        <v>1517130</v>
      </c>
      <c r="B69" s="73">
        <v>7130</v>
      </c>
      <c r="C69" s="74" t="s">
        <v>253</v>
      </c>
      <c r="D69" s="75" t="s">
        <v>197</v>
      </c>
      <c r="E69" s="76" t="s">
        <v>322</v>
      </c>
      <c r="F69" s="76" t="s">
        <v>309</v>
      </c>
      <c r="G69" s="77">
        <f>H69</f>
        <v>250000</v>
      </c>
      <c r="H69" s="78">
        <v>250000</v>
      </c>
      <c r="I69" s="78"/>
      <c r="J69" s="80"/>
    </row>
    <row r="70" spans="1:11" ht="117.75" customHeight="1" x14ac:dyDescent="0.2">
      <c r="A70" s="73">
        <v>1517461</v>
      </c>
      <c r="B70" s="81">
        <v>7461</v>
      </c>
      <c r="C70" s="74" t="s">
        <v>150</v>
      </c>
      <c r="D70" s="75" t="s">
        <v>151</v>
      </c>
      <c r="E70" s="76" t="s">
        <v>326</v>
      </c>
      <c r="F70" s="51" t="s">
        <v>306</v>
      </c>
      <c r="G70" s="77">
        <f>H70</f>
        <v>4780000</v>
      </c>
      <c r="H70" s="78">
        <v>4780000</v>
      </c>
      <c r="I70" s="79"/>
      <c r="J70" s="80"/>
    </row>
    <row r="71" spans="1:11" ht="59.1" customHeight="1" x14ac:dyDescent="0.2">
      <c r="A71" s="104">
        <v>1517693</v>
      </c>
      <c r="B71" s="104">
        <v>7693</v>
      </c>
      <c r="C71" s="74" t="s">
        <v>86</v>
      </c>
      <c r="D71" s="102" t="s">
        <v>255</v>
      </c>
      <c r="E71" s="76" t="s">
        <v>321</v>
      </c>
      <c r="F71" s="202" t="s">
        <v>311</v>
      </c>
      <c r="G71" s="77">
        <f>H71+I71</f>
        <v>4702156</v>
      </c>
      <c r="H71" s="103">
        <v>4702156</v>
      </c>
      <c r="I71" s="103"/>
      <c r="J71" s="103"/>
    </row>
    <row r="72" spans="1:11" ht="59.1" customHeight="1" x14ac:dyDescent="0.2">
      <c r="A72" s="104">
        <v>1517330</v>
      </c>
      <c r="B72" s="104">
        <v>7330</v>
      </c>
      <c r="C72" s="74" t="s">
        <v>86</v>
      </c>
      <c r="D72" s="102" t="s">
        <v>350</v>
      </c>
      <c r="E72" s="76"/>
      <c r="F72" s="202"/>
      <c r="G72" s="77">
        <f>H72+I72</f>
        <v>20400</v>
      </c>
      <c r="H72" s="103"/>
      <c r="I72" s="103">
        <v>20400</v>
      </c>
      <c r="J72" s="103">
        <v>20400</v>
      </c>
    </row>
    <row r="73" spans="1:11" ht="78.75" customHeight="1" x14ac:dyDescent="0.2">
      <c r="A73" s="73">
        <v>1518340</v>
      </c>
      <c r="B73" s="81">
        <v>8340</v>
      </c>
      <c r="C73" s="74" t="s">
        <v>153</v>
      </c>
      <c r="D73" s="75" t="s">
        <v>154</v>
      </c>
      <c r="E73" s="82" t="s">
        <v>323</v>
      </c>
      <c r="F73" s="82" t="s">
        <v>324</v>
      </c>
      <c r="G73" s="77">
        <f>H73+I73</f>
        <v>38000</v>
      </c>
      <c r="H73" s="78"/>
      <c r="I73" s="79">
        <v>38000</v>
      </c>
      <c r="J73" s="80"/>
      <c r="K73" s="57"/>
    </row>
    <row r="74" spans="1:11" ht="31.7" customHeight="1" x14ac:dyDescent="0.2">
      <c r="A74" s="133">
        <v>3700000</v>
      </c>
      <c r="B74" s="134"/>
      <c r="C74" s="140"/>
      <c r="D74" s="124" t="s">
        <v>156</v>
      </c>
      <c r="E74" s="137"/>
      <c r="F74" s="137"/>
      <c r="G74" s="72">
        <f>G75</f>
        <v>3698846</v>
      </c>
      <c r="H74" s="141">
        <f t="shared" ref="H74:J74" si="7">H75</f>
        <v>3198846</v>
      </c>
      <c r="I74" s="141">
        <f t="shared" si="7"/>
        <v>500000</v>
      </c>
      <c r="J74" s="141">
        <f t="shared" si="7"/>
        <v>500000</v>
      </c>
      <c r="K74" s="57"/>
    </row>
    <row r="75" spans="1:11" ht="22.7" customHeight="1" x14ac:dyDescent="0.2">
      <c r="A75" s="129">
        <v>3710000</v>
      </c>
      <c r="B75" s="124" t="s">
        <v>165</v>
      </c>
      <c r="C75" s="130" t="s">
        <v>165</v>
      </c>
      <c r="D75" s="124" t="s">
        <v>156</v>
      </c>
      <c r="E75" s="124" t="s">
        <v>165</v>
      </c>
      <c r="F75" s="124" t="s">
        <v>165</v>
      </c>
      <c r="G75" s="48">
        <f>G76+G77</f>
        <v>3698846</v>
      </c>
      <c r="H75" s="131">
        <f>H76+H77</f>
        <v>3198846</v>
      </c>
      <c r="I75" s="131">
        <f>I76+I77</f>
        <v>500000</v>
      </c>
      <c r="J75" s="131">
        <v>500000</v>
      </c>
    </row>
    <row r="76" spans="1:11" s="66" customFormat="1" ht="67.900000000000006" customHeight="1" x14ac:dyDescent="0.2">
      <c r="A76" s="49">
        <v>37110160</v>
      </c>
      <c r="B76" s="34" t="s">
        <v>99</v>
      </c>
      <c r="C76" s="34" t="s">
        <v>67</v>
      </c>
      <c r="D76" s="51" t="s">
        <v>100</v>
      </c>
      <c r="E76" s="51" t="s">
        <v>167</v>
      </c>
      <c r="F76" s="51" t="s">
        <v>307</v>
      </c>
      <c r="G76" s="52">
        <f>H76+I76</f>
        <v>1695800</v>
      </c>
      <c r="H76" s="53">
        <v>1695800</v>
      </c>
      <c r="I76" s="53"/>
      <c r="J76" s="53"/>
    </row>
    <row r="77" spans="1:11" ht="69.95" customHeight="1" x14ac:dyDescent="0.2">
      <c r="A77" s="54">
        <v>3719770</v>
      </c>
      <c r="B77" s="55">
        <v>9770</v>
      </c>
      <c r="C77" s="64" t="s">
        <v>69</v>
      </c>
      <c r="D77" s="71" t="s">
        <v>8</v>
      </c>
      <c r="E77" s="51" t="s">
        <v>167</v>
      </c>
      <c r="F77" s="76" t="s">
        <v>307</v>
      </c>
      <c r="G77" s="52">
        <f>H77+I77</f>
        <v>2003046</v>
      </c>
      <c r="H77" s="90">
        <v>1503046</v>
      </c>
      <c r="I77" s="56">
        <v>500000</v>
      </c>
      <c r="J77" s="56">
        <v>500000</v>
      </c>
      <c r="K77" s="57"/>
    </row>
    <row r="78" spans="1:11" x14ac:dyDescent="0.2">
      <c r="A78" s="91" t="s">
        <v>6</v>
      </c>
      <c r="B78" s="91" t="s">
        <v>6</v>
      </c>
      <c r="C78" s="91" t="s">
        <v>6</v>
      </c>
      <c r="D78" s="92" t="s">
        <v>162</v>
      </c>
      <c r="E78" s="92" t="s">
        <v>6</v>
      </c>
      <c r="F78" s="92" t="s">
        <v>6</v>
      </c>
      <c r="G78" s="93">
        <f>G11+G28+G47+G60+G64+G74</f>
        <v>128440766.55</v>
      </c>
      <c r="H78" s="93">
        <f>H11+H28+H47+H60+H64+H74</f>
        <v>119456255.55</v>
      </c>
      <c r="I78" s="93">
        <f>I11+I28+I47+I64+I74</f>
        <v>8984511</v>
      </c>
      <c r="J78" s="93">
        <f>J11+J28+J47+J60+J64+J74</f>
        <v>5921539</v>
      </c>
    </row>
    <row r="79" spans="1:1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1" x14ac:dyDescent="0.2">
      <c r="A80" s="1"/>
      <c r="B80" s="36"/>
      <c r="C80" s="1"/>
      <c r="D80" s="1"/>
      <c r="E80" s="1"/>
      <c r="F80" s="1"/>
      <c r="G80" s="1"/>
      <c r="H80" s="122"/>
      <c r="I80" s="36"/>
      <c r="J80" s="1"/>
    </row>
    <row r="81" spans="1:10" x14ac:dyDescent="0.2">
      <c r="A81" s="1"/>
      <c r="B81" s="36" t="s">
        <v>7</v>
      </c>
      <c r="C81" s="1"/>
      <c r="D81" s="1"/>
      <c r="E81" s="1"/>
      <c r="F81" s="36" t="s">
        <v>188</v>
      </c>
      <c r="G81" s="1"/>
      <c r="H81" s="1"/>
      <c r="I81" s="1"/>
      <c r="J81" s="1"/>
    </row>
    <row r="83" spans="1:10" x14ac:dyDescent="0.2">
      <c r="H83" s="25"/>
    </row>
  </sheetData>
  <mergeCells count="17">
    <mergeCell ref="H8:H9"/>
    <mergeCell ref="I8:J8"/>
    <mergeCell ref="D5:I5"/>
    <mergeCell ref="D6:G6"/>
    <mergeCell ref="A8:A9"/>
    <mergeCell ref="B8:B9"/>
    <mergeCell ref="C8:C9"/>
    <mergeCell ref="D8:D9"/>
    <mergeCell ref="E8:E9"/>
    <mergeCell ref="F8:F9"/>
    <mergeCell ref="G8:G9"/>
    <mergeCell ref="D2:F2"/>
    <mergeCell ref="G2:J2"/>
    <mergeCell ref="D3:F3"/>
    <mergeCell ref="G3:J3"/>
    <mergeCell ref="D4:F4"/>
    <mergeCell ref="G4:J4"/>
  </mergeCells>
  <pageMargins left="0.19685039370078741" right="0.19685039370078741" top="0.39370078740157483" bottom="0.19685039370078741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Дод.1</vt:lpstr>
      <vt:lpstr>Дод.2</vt:lpstr>
      <vt:lpstr>Дод.3</vt:lpstr>
      <vt:lpstr>Дод.5</vt:lpstr>
      <vt:lpstr>Дод.7</vt:lpstr>
      <vt:lpstr>Дод.1!Область_печати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2024-11-13T08:38:22Z</cp:lastPrinted>
  <dcterms:created xsi:type="dcterms:W3CDTF">2020-12-23T06:51:23Z</dcterms:created>
  <dcterms:modified xsi:type="dcterms:W3CDTF">2024-11-13T08:39:27Z</dcterms:modified>
</cp:coreProperties>
</file>