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315" windowWidth="27300" windowHeight="12465" activeTab="2"/>
  </bookViews>
  <sheets>
    <sheet name="Дод.1" sheetId="16" r:id="rId1"/>
    <sheet name="Дод.2" sheetId="21" r:id="rId2"/>
    <sheet name="Дод.3" sheetId="20" r:id="rId3"/>
    <sheet name="Дод.4" sheetId="22" r:id="rId4"/>
    <sheet name="Дод.5" sheetId="17" r:id="rId5"/>
    <sheet name="Дод.6" sheetId="23" r:id="rId6"/>
    <sheet name="Дод.7" sheetId="19" r:id="rId7"/>
    <sheet name="Дод.8" sheetId="24" r:id="rId8"/>
  </sheets>
  <definedNames>
    <definedName name="_xlnm.Print_Area" localSheetId="0">Дод.1!$A$1:$F$95</definedName>
    <definedName name="_xlnm.Print_Area" localSheetId="2">Дод.3!$A$1:$P$68</definedName>
    <definedName name="_xlnm.Print_Area" localSheetId="4">Дод.5!$A$1:$D$41</definedName>
    <definedName name="_xlnm.Print_Area" localSheetId="6">Дод.7!$A$1:$J$63</definedName>
  </definedNames>
  <calcPr calcId="145621"/>
</workbook>
</file>

<file path=xl/calcChain.xml><?xml version="1.0" encoding="utf-8"?>
<calcChain xmlns="http://schemas.openxmlformats.org/spreadsheetml/2006/main">
  <c r="D87" i="16" l="1"/>
  <c r="G24" i="20" l="1"/>
  <c r="I32" i="19" l="1"/>
  <c r="H32" i="19"/>
  <c r="O24" i="20" l="1"/>
  <c r="L24" i="20"/>
  <c r="K24" i="20"/>
  <c r="H24" i="20"/>
  <c r="F24" i="20"/>
  <c r="D30" i="17" l="1"/>
  <c r="J32" i="19" l="1"/>
  <c r="J31" i="19" s="1"/>
  <c r="J47" i="19"/>
  <c r="I47" i="19"/>
  <c r="G52" i="19"/>
  <c r="F60" i="20" l="1"/>
  <c r="J35" i="20" l="1"/>
  <c r="P35" i="20" s="1"/>
  <c r="D48" i="16" l="1"/>
  <c r="D39" i="16"/>
  <c r="D25" i="16"/>
  <c r="D16" i="16"/>
  <c r="F37" i="20" l="1"/>
  <c r="G37" i="20" l="1"/>
  <c r="H37" i="20"/>
  <c r="I37" i="20"/>
  <c r="K37" i="20"/>
  <c r="L37" i="20"/>
  <c r="N37" i="20"/>
  <c r="N36" i="20" s="1"/>
  <c r="O37" i="20"/>
  <c r="O36" i="20" s="1"/>
  <c r="M37" i="20"/>
  <c r="M36" i="20" s="1"/>
  <c r="J39" i="20"/>
  <c r="O50" i="20" l="1"/>
  <c r="K50" i="20"/>
  <c r="J58" i="20"/>
  <c r="P58" i="20" s="1"/>
  <c r="E56" i="20" l="1"/>
  <c r="P56" i="20" s="1"/>
  <c r="L50" i="20" l="1"/>
  <c r="H50" i="20"/>
  <c r="G50" i="20"/>
  <c r="F50" i="20"/>
  <c r="H47" i="19" l="1"/>
  <c r="C21" i="16" l="1"/>
  <c r="F16" i="20" l="1"/>
  <c r="E19" i="20" l="1"/>
  <c r="G51" i="19" l="1"/>
  <c r="H42" i="19"/>
  <c r="G45" i="19"/>
  <c r="G44" i="19"/>
  <c r="G54" i="19"/>
  <c r="G53" i="19"/>
  <c r="G27" i="19"/>
  <c r="H12" i="19"/>
  <c r="G42" i="19" l="1"/>
  <c r="G43" i="19" s="1"/>
  <c r="H43" i="19"/>
  <c r="E55" i="20"/>
  <c r="E34" i="20"/>
  <c r="E33" i="20"/>
  <c r="E30" i="20"/>
  <c r="E29" i="20"/>
  <c r="E27" i="20"/>
  <c r="E26" i="20"/>
  <c r="E24" i="20" l="1"/>
  <c r="E15" i="16"/>
  <c r="E53" i="16" l="1"/>
  <c r="E52" i="16" s="1"/>
  <c r="E14" i="16" s="1"/>
  <c r="E75" i="16"/>
  <c r="E74" i="16" s="1"/>
  <c r="C88" i="16"/>
  <c r="C87" i="16"/>
  <c r="C84" i="16"/>
  <c r="D83" i="16"/>
  <c r="D80" i="16" s="1"/>
  <c r="C77" i="16"/>
  <c r="C76" i="16"/>
  <c r="C73" i="16"/>
  <c r="D72" i="16"/>
  <c r="C72" i="16" s="1"/>
  <c r="C70" i="16"/>
  <c r="C69" i="16"/>
  <c r="D68" i="16"/>
  <c r="C68" i="16" s="1"/>
  <c r="C67" i="16"/>
  <c r="D66" i="16"/>
  <c r="C66" i="16" s="1"/>
  <c r="C65" i="16"/>
  <c r="C64" i="16"/>
  <c r="C63" i="16"/>
  <c r="D62" i="16"/>
  <c r="C62" i="16" s="1"/>
  <c r="C60" i="16"/>
  <c r="D59" i="16"/>
  <c r="C59" i="16" s="1"/>
  <c r="C56" i="16"/>
  <c r="C55" i="16"/>
  <c r="C54" i="16"/>
  <c r="C53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7" i="16"/>
  <c r="C36" i="16"/>
  <c r="D35" i="16"/>
  <c r="C35" i="16" s="1"/>
  <c r="C34" i="16"/>
  <c r="D33" i="16"/>
  <c r="C33" i="16" s="1"/>
  <c r="C32" i="16"/>
  <c r="D31" i="16"/>
  <c r="C29" i="16"/>
  <c r="D28" i="16"/>
  <c r="C28" i="16" s="1"/>
  <c r="C27" i="16"/>
  <c r="C26" i="16"/>
  <c r="C25" i="16"/>
  <c r="C23" i="16"/>
  <c r="C22" i="16"/>
  <c r="C20" i="16"/>
  <c r="C19" i="16"/>
  <c r="C17" i="16"/>
  <c r="C16" i="16"/>
  <c r="C75" i="16" l="1"/>
  <c r="C31" i="16"/>
  <c r="D30" i="16"/>
  <c r="D79" i="16"/>
  <c r="C79" i="16" s="1"/>
  <c r="D71" i="16"/>
  <c r="C71" i="16" s="1"/>
  <c r="D15" i="16"/>
  <c r="C15" i="16" s="1"/>
  <c r="C74" i="16"/>
  <c r="E57" i="16"/>
  <c r="E78" i="16" s="1"/>
  <c r="C52" i="16"/>
  <c r="D58" i="16"/>
  <c r="C58" i="16" s="1"/>
  <c r="D38" i="16"/>
  <c r="C38" i="16" s="1"/>
  <c r="C83" i="16"/>
  <c r="D61" i="16"/>
  <c r="C61" i="16" s="1"/>
  <c r="D24" i="16"/>
  <c r="C24" i="16" s="1"/>
  <c r="C80" i="16" l="1"/>
  <c r="E89" i="16"/>
  <c r="C30" i="16"/>
  <c r="D14" i="16"/>
  <c r="D57" i="16"/>
  <c r="C57" i="16" s="1"/>
  <c r="D78" i="16" l="1"/>
  <c r="D89" i="16" s="1"/>
  <c r="C14" i="16"/>
  <c r="C89" i="16" l="1"/>
  <c r="C78" i="16"/>
  <c r="J17" i="20" l="1"/>
  <c r="G59" i="19" l="1"/>
  <c r="H46" i="20" l="1"/>
  <c r="H45" i="20" s="1"/>
  <c r="G46" i="20"/>
  <c r="G45" i="20" s="1"/>
  <c r="F46" i="20"/>
  <c r="F45" i="20" s="1"/>
  <c r="E48" i="20"/>
  <c r="P48" i="20" s="1"/>
  <c r="E47" i="20"/>
  <c r="P47" i="20" s="1"/>
  <c r="E21" i="20"/>
  <c r="H16" i="20"/>
  <c r="G16" i="20"/>
  <c r="E18" i="20"/>
  <c r="E17" i="20"/>
  <c r="E16" i="20" l="1"/>
  <c r="E46" i="20"/>
  <c r="E61" i="20"/>
  <c r="E60" i="20" s="1"/>
  <c r="E45" i="20" l="1"/>
  <c r="P45" i="20" s="1"/>
  <c r="P46" i="20"/>
  <c r="E41" i="20"/>
  <c r="E38" i="20"/>
  <c r="E39" i="20"/>
  <c r="E54" i="20" l="1"/>
  <c r="I57" i="19" l="1"/>
  <c r="H57" i="19"/>
  <c r="J56" i="19" l="1"/>
  <c r="M49" i="20"/>
  <c r="N49" i="20"/>
  <c r="O49" i="20" l="1"/>
  <c r="F49" i="20"/>
  <c r="L49" i="20"/>
  <c r="H49" i="20"/>
  <c r="G49" i="20"/>
  <c r="F36" i="20" l="1"/>
  <c r="J46" i="19" l="1"/>
  <c r="I46" i="19"/>
  <c r="G28" i="19"/>
  <c r="H56" i="19" l="1"/>
  <c r="H46" i="19"/>
  <c r="G30" i="19"/>
  <c r="P28" i="20" l="1"/>
  <c r="J27" i="20" l="1"/>
  <c r="J24" i="20" l="1"/>
  <c r="P24" i="20" s="1"/>
  <c r="N16" i="20"/>
  <c r="M16" i="20"/>
  <c r="L16" i="20"/>
  <c r="K16" i="20"/>
  <c r="J16" i="20"/>
  <c r="I16" i="20"/>
  <c r="I17" i="24" l="1"/>
  <c r="C30" i="21" l="1"/>
  <c r="C29" i="21"/>
  <c r="C28" i="21"/>
  <c r="C27" i="21"/>
  <c r="C26" i="21"/>
  <c r="C25" i="21"/>
  <c r="C23" i="21"/>
  <c r="C22" i="21"/>
  <c r="C21" i="21"/>
  <c r="C20" i="21"/>
  <c r="C19" i="21"/>
  <c r="C16" i="21"/>
  <c r="C15" i="21"/>
  <c r="C14" i="21"/>
  <c r="C13" i="21"/>
  <c r="L60" i="20" l="1"/>
  <c r="M60" i="20"/>
  <c r="N60" i="20"/>
  <c r="O60" i="20"/>
  <c r="K60" i="20"/>
  <c r="J60" i="20"/>
  <c r="G60" i="20"/>
  <c r="H60" i="20"/>
  <c r="I60" i="20"/>
  <c r="D16" i="17" l="1"/>
  <c r="P64" i="20" l="1"/>
  <c r="P62" i="20"/>
  <c r="I59" i="20"/>
  <c r="H59" i="20"/>
  <c r="F59" i="20"/>
  <c r="O59" i="20"/>
  <c r="K59" i="20"/>
  <c r="J59" i="20"/>
  <c r="G59" i="20"/>
  <c r="J57" i="20"/>
  <c r="J53" i="20"/>
  <c r="E53" i="20"/>
  <c r="J52" i="20"/>
  <c r="E52" i="20"/>
  <c r="J51" i="20"/>
  <c r="E51" i="20"/>
  <c r="K49" i="20"/>
  <c r="E44" i="20"/>
  <c r="P44" i="20" s="1"/>
  <c r="E43" i="20"/>
  <c r="P43" i="20" s="1"/>
  <c r="E42" i="20"/>
  <c r="J41" i="20"/>
  <c r="E40" i="20"/>
  <c r="P39" i="20"/>
  <c r="L36" i="20"/>
  <c r="K36" i="20"/>
  <c r="H36" i="20"/>
  <c r="P34" i="20"/>
  <c r="P33" i="20"/>
  <c r="P32" i="20"/>
  <c r="P31" i="20"/>
  <c r="P30" i="20"/>
  <c r="P29" i="20"/>
  <c r="P27" i="20"/>
  <c r="P26" i="20"/>
  <c r="P25" i="20"/>
  <c r="L23" i="20"/>
  <c r="K23" i="20"/>
  <c r="J23" i="20"/>
  <c r="H23" i="20"/>
  <c r="G23" i="20"/>
  <c r="F23" i="20"/>
  <c r="O23" i="20"/>
  <c r="P22" i="20"/>
  <c r="P21" i="20"/>
  <c r="P20" i="20"/>
  <c r="P19" i="20"/>
  <c r="P18" i="20"/>
  <c r="L15" i="20"/>
  <c r="J15" i="20"/>
  <c r="H15" i="20"/>
  <c r="G15" i="20"/>
  <c r="E50" i="20" l="1"/>
  <c r="E49" i="20" s="1"/>
  <c r="J50" i="20"/>
  <c r="P40" i="20"/>
  <c r="E37" i="20"/>
  <c r="J37" i="20"/>
  <c r="J36" i="20" s="1"/>
  <c r="P42" i="20"/>
  <c r="G65" i="20"/>
  <c r="H65" i="20"/>
  <c r="F65" i="20"/>
  <c r="G36" i="20"/>
  <c r="P16" i="20"/>
  <c r="P38" i="20"/>
  <c r="P57" i="20"/>
  <c r="P55" i="20"/>
  <c r="P17" i="20"/>
  <c r="P53" i="20"/>
  <c r="P61" i="20"/>
  <c r="P60" i="20"/>
  <c r="P51" i="20"/>
  <c r="P63" i="20"/>
  <c r="P41" i="20"/>
  <c r="P52" i="20"/>
  <c r="L65" i="20"/>
  <c r="O65" i="20"/>
  <c r="E23" i="20"/>
  <c r="K65" i="20"/>
  <c r="F15" i="20"/>
  <c r="E59" i="20"/>
  <c r="J65" i="20" l="1"/>
  <c r="P59" i="20"/>
  <c r="J49" i="20"/>
  <c r="P49" i="20" s="1"/>
  <c r="P37" i="20"/>
  <c r="P36" i="20" s="1"/>
  <c r="E36" i="20"/>
  <c r="P23" i="20"/>
  <c r="P50" i="20"/>
  <c r="E15" i="20"/>
  <c r="P15" i="20" l="1"/>
  <c r="E65" i="20"/>
  <c r="P65" i="20" s="1"/>
  <c r="G58" i="19"/>
  <c r="G57" i="19" s="1"/>
  <c r="I56" i="19"/>
  <c r="G55" i="19"/>
  <c r="G50" i="19"/>
  <c r="G49" i="19"/>
  <c r="G48" i="19"/>
  <c r="G41" i="19"/>
  <c r="G40" i="19"/>
  <c r="G39" i="19"/>
  <c r="G38" i="19"/>
  <c r="G37" i="19"/>
  <c r="G36" i="19"/>
  <c r="G35" i="19"/>
  <c r="G34" i="19"/>
  <c r="G33" i="19"/>
  <c r="I31" i="19"/>
  <c r="H31" i="19"/>
  <c r="G29" i="19"/>
  <c r="G26" i="19"/>
  <c r="G25" i="19"/>
  <c r="G24" i="19"/>
  <c r="G23" i="19"/>
  <c r="G22" i="19"/>
  <c r="G21" i="19"/>
  <c r="J20" i="19"/>
  <c r="J19" i="19" s="1"/>
  <c r="I20" i="19"/>
  <c r="I19" i="19" s="1"/>
  <c r="H20" i="19"/>
  <c r="H19" i="19" s="1"/>
  <c r="G18" i="19"/>
  <c r="G17" i="19"/>
  <c r="G16" i="19"/>
  <c r="G15" i="19"/>
  <c r="J13" i="19"/>
  <c r="I13" i="19"/>
  <c r="H13" i="19"/>
  <c r="I12" i="19" l="1"/>
  <c r="G12" i="19" s="1"/>
  <c r="I60" i="19"/>
  <c r="H60" i="19"/>
  <c r="J60" i="19"/>
  <c r="G56" i="19"/>
  <c r="G47" i="19"/>
  <c r="G46" i="19" s="1"/>
  <c r="G13" i="19"/>
  <c r="G32" i="19"/>
  <c r="G31" i="19" s="1"/>
  <c r="G20" i="19"/>
  <c r="G19" i="19" s="1"/>
  <c r="G60" i="19" l="1"/>
  <c r="D34" i="17"/>
  <c r="D18" i="17" l="1"/>
  <c r="D22" i="17" s="1"/>
  <c r="D23" i="17" l="1"/>
</calcChain>
</file>

<file path=xl/sharedStrings.xml><?xml version="1.0" encoding="utf-8"?>
<sst xmlns="http://schemas.openxmlformats.org/spreadsheetml/2006/main" count="738" uniqueCount="345">
  <si>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</si>
  <si>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</si>
  <si>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</si>
  <si>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</si>
  <si>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</si>
  <si>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</si>
  <si>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</si>
  <si>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</si>
  <si>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</si>
  <si>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</si>
  <si>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</si>
  <si>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</si>
  <si>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</si>
  <si>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</si>
  <si>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</si>
  <si>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</si>
  <si>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</si>
  <si>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</si>
  <si>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</si>
  <si>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</si>
  <si>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</si>
  <si>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</si>
  <si>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</si>
  <si>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</si>
  <si>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</si>
  <si>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</si>
  <si>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</si>
  <si>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</si>
  <si>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</si>
  <si>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</si>
  <si>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</si>
  <si>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</si>
  <si>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</si>
  <si>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</si>
  <si>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</si>
  <si>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</si>
  <si>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</si>
  <si>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</si>
  <si>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</si>
  <si>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</si>
  <si>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</si>
  <si>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</si>
  <si>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</si>
  <si>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</si>
  <si>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</si>
  <si>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</si>
  <si>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</si>
  <si>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</si>
  <si>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</si>
  <si>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</si>
  <si>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</si>
  <si>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</si>
  <si>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</si>
  <si>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</si>
  <si>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</si>
  <si>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</si>
  <si>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</si>
  <si>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</si>
  <si>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</si>
  <si>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</si>
  <si>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</si>
  <si>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</si>
  <si>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</si>
  <si>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</si>
  <si>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</si>
  <si>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</si>
  <si>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</si>
  <si>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</si>
  <si>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</si>
  <si>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</si>
  <si>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</si>
  <si>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</si>
  <si>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</si>
  <si>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</si>
  <si>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</si>
  <si>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</si>
  <si>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</si>
  <si>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</si>
  <si>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</si>
  <si>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</si>
  <si>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</si>
  <si>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</si>
  <si>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</si>
  <si>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</si>
  <si>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</si>
  <si>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</si>
  <si>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</si>
  <si>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</si>
  <si>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</si>
  <si>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</si>
  <si>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</si>
  <si>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</si>
  <si>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</si>
  <si>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</si>
  <si>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</si>
  <si>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</si>
  <si>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</si>
  <si>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</si>
  <si>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</si>
  <si>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</si>
  <si>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</si>
  <si>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</si>
  <si>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</si>
  <si>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</si>
  <si>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</si>
  <si>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</si>
  <si>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</si>
  <si>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</si>
  <si>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</si>
  <si>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</si>
  <si>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</si>
  <si>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</si>
  <si>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</si>
  <si>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</si>
  <si>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</si>
  <si>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</si>
  <si>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</si>
  <si>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</si>
  <si>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</si>
  <si>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</si>
  <si>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</si>
  <si>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</si>
  <si>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</si>
  <si>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</si>
  <si>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</si>
  <si>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</si>
  <si>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</si>
  <si>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</si>
  <si>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</si>
  <si>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</si>
  <si>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</si>
  <si>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</si>
  <si>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</si>
  <si>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</si>
  <si>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</si>
  <si>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</si>
  <si>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</si>
  <si>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</si>
  <si>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</si>
  <si>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</si>
  <si>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</si>
  <si>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</si>
  <si>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</si>
  <si>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</si>
  <si>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</si>
  <si>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</si>
  <si>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</si>
  <si>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</si>
  <si>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</si>
  <si>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</si>
  <si>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</si>
  <si>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</si>
  <si>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</si>
  <si>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</si>
  <si>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</si>
  <si>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</si>
  <si>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</si>
  <si>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</si>
  <si>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</si>
  <si>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</si>
  <si>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</si>
  <si>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</si>
  <si>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</si>
  <si>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субвенція до бюджету Маловисківської територіальної громади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</si>
  <si>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</si>
  <si>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</si>
  <si>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</si>
  <si>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</si>
  <si>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</si>
  <si>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</si>
  <si>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</si>
  <si>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</si>
  <si>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</si>
  <si>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41020100</t>
  </si>
  <si>
    <t>ДОХОДИ_x000D_
місцевого бюджету на 2023 рік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</si>
  <si>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</si>
  <si>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</si>
  <si>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</si>
  <si>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</si>
  <si>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</si>
  <si>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</si>
  <si>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</si>
  <si>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</si>
  <si>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</si>
  <si>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</si>
  <si>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</si>
  <si>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</si>
  <si>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</si>
  <si>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</si>
  <si>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</si>
  <si>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</si>
  <si>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КРЕДИТУВАННЯ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</si>
  <si>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</si>
  <si>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</si>
  <si>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</si>
  <si>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</si>
  <si>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разом</t>
  </si>
  <si>
    <t xml:space="preserve"> </t>
  </si>
  <si>
    <t>х</t>
  </si>
  <si>
    <t>Додаток 6</t>
  </si>
  <si>
    <t>ОБСЯГИ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</si>
  <si>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</si>
  <si>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</si>
  <si>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</si>
  <si>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</si>
  <si>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Додаток 8</t>
  </si>
  <si>
    <t>ПЕРЕЛІК</t>
  </si>
  <si>
    <t>Найменування об'єкта відповідно природоохоронного заходу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</si>
  <si>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</si>
  <si>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</si>
  <si>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</si>
  <si>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видатків, які спрямовуються на природоохоронні заходи та об'єкти у бюджетному періоді, гривень</t>
  </si>
  <si>
    <t>Рівень готовності об'єкта на кінець бюджетного періоду, %</t>
  </si>
  <si>
    <t>0118340</t>
  </si>
  <si>
    <t>з них:</t>
  </si>
  <si>
    <t>Озеленення вулиць на території громади, розширення паркових зон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</si>
  <si>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</si>
  <si>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</si>
  <si>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</si>
  <si>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</si>
  <si>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</si>
  <si>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</si>
  <si>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</si>
  <si>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</si>
  <si>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</si>
  <si>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</si>
  <si>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</si>
  <si>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</si>
  <si>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</si>
  <si>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</si>
  <si>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</si>
  <si>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</si>
  <si>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</si>
  <si>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</si>
  <si>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</si>
  <si>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</si>
  <si>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</si>
  <si>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</si>
  <si>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</si>
  <si>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</si>
  <si>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</si>
  <si>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</si>
  <si>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</si>
  <si>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</si>
  <si>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</si>
  <si>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</si>
  <si>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</si>
  <si>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</si>
  <si>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</si>
  <si>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</si>
  <si>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</si>
  <si>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</si>
  <si>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</si>
  <si>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</si>
  <si>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</si>
  <si>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</si>
  <si>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</si>
  <si>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</si>
  <si>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</si>
  <si>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</si>
  <si>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</si>
  <si>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</si>
  <si>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</si>
  <si>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</si>
  <si>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</si>
  <si>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</si>
  <si>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</si>
  <si>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</si>
  <si>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</si>
  <si>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</si>
  <si>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</si>
  <si>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</si>
  <si>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</si>
  <si>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</si>
  <si>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</si>
  <si>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</si>
  <si>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</si>
  <si>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</si>
  <si>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</si>
  <si>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</si>
  <si>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</si>
  <si>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Додаток 4</t>
  </si>
  <si>
    <t>Міжбюджетні трансферти на 2024 рік</t>
  </si>
  <si>
    <t>0421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</si>
  <si>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</si>
  <si>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Інші заходи, повязані з економічною діяльністю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</si>
  <si>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</si>
  <si>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</si>
  <si>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 xml:space="preserve">видатків бюджету Смолінської селищної територіальної громади на 2025 рік </t>
  </si>
  <si>
    <t>0443</t>
  </si>
  <si>
    <t>Будівництво інших об'єктів комунальної власності</t>
  </si>
  <si>
    <t>Реконструкція вуличного освітлення від КТП - 128 по вул. Войнівська, Лазурівська, Старохутірська в с. Нововознесенка Новоукраїнського р-ну (Маловисківські ЕМ)</t>
  </si>
  <si>
    <t xml:space="preserve">  у 2025 році</t>
  </si>
  <si>
    <t xml:space="preserve">Обсяг капітальних вкладень місцевого бюджету у 2025 році гривень </t>
  </si>
  <si>
    <t>Очікуваний рівень готовності проекту  на кінець 2025 року , %</t>
  </si>
  <si>
    <t>Реконструкція вуличного освітлення від КТП - 126 по вул. Войнівська в с. Нововознесенка Новоукраїнського р-ну (Маловисківські ЕМ)</t>
  </si>
  <si>
    <t>ДОХОДИ_x000D_
місцевого бюджету на 2025 рік</t>
  </si>
  <si>
    <t>"Про бюджет Смолінської селищної територіальної громади на 2025 рік"</t>
  </si>
  <si>
    <t>ФІНАНСУВАННЯ_x000D_
місцевого бюджету на 2025 рік</t>
  </si>
  <si>
    <t>видатків селищного бюджету на 2025 рік</t>
  </si>
  <si>
    <t xml:space="preserve">                                                                                                                           "Про бюджет Смолінської селищної територіальної громади на 2025 рік""</t>
  </si>
  <si>
    <t>"Про бюджет Смолінської селищної територіальної громади на 2025 рік""</t>
  </si>
  <si>
    <t>Розподіл витрат бюджету Смолінської територіальної громади  на реалізацію місцевих програм у 2025 році</t>
  </si>
  <si>
    <t>природоохоронних заходів та об'єктів, фінансування яких буде здійснюватися у 2025 році за рахунок коштів охорони навколишнього природного середовища</t>
  </si>
  <si>
    <t>"Капітальний ремонт систем протипожежного захисту (СПЗ) — систем автоматичної пожежної сигналізації, систем оповіщення про пожежу та управління евакуацією людей, систем передавання тривожних сповіщень по об'єкту: приміщень поліклінічного та хірургічного відділення Комунального некомерційного підприємства «Смолінська медико-санітарна частина» Смолінської селищної ради, що розташовано за адресою: Кіровоградська область, Новоукраїнський район, смт. Смоліне, вул. Казакова буд. 70".</t>
  </si>
  <si>
    <t>Будівництво освітніх установ та закладів</t>
  </si>
  <si>
    <t>0491</t>
  </si>
  <si>
    <t>Капітальний ремонт автоматичної сигналізації та системи оповіщення Смоілнського ліцею №2 (корпус початкової школи) Смолінської селищної ради Кіровоградської області, що розташований за адресою: Кіровоградська область, Новоукраїнський район смт. Смоліне вул. Казакова 42</t>
  </si>
  <si>
    <t>0611300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</si>
  <si>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2024 -2025 роки</t>
  </si>
  <si>
    <t>Рішення сесії Смолінської селищної ради від 15 грудня 2023 року № 536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</si>
  <si>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</si>
  <si>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</si>
  <si>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</si>
  <si>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</si>
  <si>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до рішення сесії Смолінської селищної ради від  25.12 2024 року № 736</t>
  </si>
  <si>
    <t xml:space="preserve">до рішення Смолінської селищної ради від 25.12.2024 року №736 </t>
  </si>
  <si>
    <t xml:space="preserve">до рішення  сесії Смолінської селищної ради  від  25.12.2024 №736 </t>
  </si>
  <si>
    <t>до рішення Смолінської селищної ради від 25.12.2024 року  № 736</t>
  </si>
  <si>
    <t xml:space="preserve">                                                                                                                                       до рішення сесії Смолінської селищної ради  від 25.12.2024 року № 736</t>
  </si>
  <si>
    <t>до рішення сесії Смолінської селищної ради від 25.12.2024 року №736</t>
  </si>
  <si>
    <t xml:space="preserve">до рішення Смолінської селищної ради від  25.12.2024 року №736 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</si>
  <si>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</si>
  <si>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</si>
  <si>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</si>
  <si>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</si>
  <si>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 xml:space="preserve"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</si>
  <si>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</si>
  <si>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</si>
  <si>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</si>
  <si>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</si>
  <si>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</si>
  <si>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</si>
  <si>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</si>
  <si>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</si>
  <si>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</si>
  <si>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</si>
  <si>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</si>
  <si>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</si>
  <si>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Реконструкція спортивного майданчика під багатофункціональний спортивний майданчик із штучним покриттям на території Смолінського НВО за адресою: Кіровоградська область, Маловисківський район, смт. Смоліне вул. Казакова 42</t>
  </si>
  <si>
    <t>Програма благоустрою Смолінської територіальної громади на 2025 - 2029 роки</t>
  </si>
  <si>
    <t xml:space="preserve">капітальних вкладень бюджету у розрізі інвестиційних проектів </t>
  </si>
  <si>
    <t>Субвенція до Маловисківського міського бюджету надання фінансової підтримки КНП" Маловисківська лікарня" (проведення медичного профогляду призовників та військовозобов'язаних -70,00 тис.грн; придбання фармацевтичної продукції для проведення гемодіалізу 50,00 тис.грн.; придбання медикаментів 50,00 тис. грн утримання патанатомічної служби 100,00 тис.грн.)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</si>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</sst>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49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6">
    <xf numFmtId="0" fontId="0" fillId="0" borderId="0"/>
    <xf numFmtId="0" fontId="24" fillId="0" borderId="0"/>
    <xf numFmtId="0" fontId="22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8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31" fillId="0" borderId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5" fillId="0" borderId="0"/>
  </cellStyleXfs>
  <cellXfs count="401">
    <xf numFmtId="0" fontId="0" fillId="0" borderId="0" xfId="0"/>
    <xf numFmtId="0" fontId="24" fillId="0" borderId="0" xfId="0" applyFont="1"/>
    <xf numFmtId="0" fontId="0" fillId="0" borderId="0" xfId="0"/>
    <xf numFmtId="0" fontId="24" fillId="0" borderId="0" xfId="0" applyFont="1" applyAlignment="1">
      <alignment horizontal="center" vertical="center"/>
    </xf>
    <xf numFmtId="0" fontId="18" fillId="0" borderId="0" xfId="113"/>
    <xf numFmtId="164" fontId="24" fillId="0" borderId="0" xfId="103" applyFont="1" applyAlignment="1"/>
    <xf numFmtId="164" fontId="24" fillId="0" borderId="0" xfId="103" applyFont="1"/>
    <xf numFmtId="0" fontId="17" fillId="0" borderId="0" xfId="115"/>
    <xf numFmtId="0" fontId="17" fillId="0" borderId="0" xfId="115" applyFont="1" applyAlignment="1"/>
    <xf numFmtId="0" fontId="24" fillId="0" borderId="0" xfId="0" applyFont="1" applyAlignment="1">
      <alignment wrapText="1"/>
    </xf>
    <xf numFmtId="164" fontId="24" fillId="0" borderId="0" xfId="103" applyFont="1" applyAlignment="1">
      <alignment horizontal="right"/>
    </xf>
    <xf numFmtId="4" fontId="24" fillId="0" borderId="0" xfId="103" applyNumberFormat="1" applyFont="1" applyAlignment="1">
      <alignment horizontal="center" vertical="center"/>
    </xf>
    <xf numFmtId="164" fontId="32" fillId="0" borderId="0" xfId="103" applyFont="1" applyAlignment="1">
      <alignment horizontal="left"/>
    </xf>
    <xf numFmtId="164" fontId="24" fillId="0" borderId="3" xfId="103" applyFont="1" applyBorder="1" applyAlignment="1">
      <alignment horizontal="center" vertical="top" wrapText="1"/>
    </xf>
    <xf numFmtId="4" fontId="24" fillId="0" borderId="4" xfId="103" applyNumberFormat="1" applyFont="1" applyBorder="1" applyAlignment="1">
      <alignment horizontal="center" vertical="center" wrapText="1"/>
    </xf>
    <xf numFmtId="166" fontId="24" fillId="0" borderId="7" xfId="103" applyNumberFormat="1" applyFont="1" applyBorder="1" applyAlignment="1">
      <alignment horizontal="center" vertical="top" wrapText="1"/>
    </xf>
    <xf numFmtId="1" fontId="24" fillId="0" borderId="8" xfId="103" applyNumberFormat="1" applyFont="1" applyBorder="1" applyAlignment="1">
      <alignment horizontal="center" vertical="center" wrapText="1"/>
    </xf>
    <xf numFmtId="164" fontId="25" fillId="0" borderId="3" xfId="103" applyFont="1" applyBorder="1" applyAlignment="1">
      <alignment horizontal="center" vertical="center"/>
    </xf>
    <xf numFmtId="164" fontId="25" fillId="0" borderId="3" xfId="103" applyFont="1" applyBorder="1" applyAlignment="1">
      <alignment horizontal="centerContinuous" vertical="center" wrapText="1"/>
    </xf>
    <xf numFmtId="164" fontId="25" fillId="0" borderId="4" xfId="103" applyFont="1" applyBorder="1" applyAlignment="1">
      <alignment horizontal="centerContinuous" vertical="center"/>
    </xf>
    <xf numFmtId="4" fontId="25" fillId="2" borderId="4" xfId="103" applyNumberFormat="1" applyFont="1" applyFill="1" applyBorder="1" applyAlignment="1">
      <alignment horizontal="center" vertical="center"/>
    </xf>
    <xf numFmtId="164" fontId="24" fillId="0" borderId="3" xfId="103" applyFont="1" applyBorder="1" applyAlignment="1">
      <alignment horizontal="centerContinuous" vertical="center" wrapText="1"/>
    </xf>
    <xf numFmtId="164" fontId="24" fillId="0" borderId="4" xfId="103" applyFont="1" applyBorder="1" applyAlignment="1">
      <alignment horizontal="centerContinuous" vertical="center"/>
    </xf>
    <xf numFmtId="4" fontId="24" fillId="0" borderId="4" xfId="103" applyNumberFormat="1" applyFont="1" applyBorder="1" applyAlignment="1">
      <alignment horizontal="center" vertical="center"/>
    </xf>
    <xf numFmtId="164" fontId="25" fillId="3" borderId="3" xfId="103" applyFont="1" applyFill="1" applyBorder="1" applyAlignment="1">
      <alignment horizontal="center"/>
    </xf>
    <xf numFmtId="164" fontId="25" fillId="3" borderId="3" xfId="103" applyFont="1" applyFill="1" applyBorder="1" applyAlignment="1">
      <alignment horizontal="left" vertical="center"/>
    </xf>
    <xf numFmtId="164" fontId="25" fillId="3" borderId="4" xfId="103" applyFont="1" applyFill="1" applyBorder="1" applyAlignment="1">
      <alignment horizontal="centerContinuous" vertical="center"/>
    </xf>
    <xf numFmtId="4" fontId="25" fillId="3" borderId="4" xfId="103" applyNumberFormat="1" applyFont="1" applyFill="1" applyBorder="1" applyAlignment="1">
      <alignment horizontal="center" vertical="top"/>
    </xf>
    <xf numFmtId="4" fontId="25" fillId="3" borderId="4" xfId="103" applyNumberFormat="1" applyFont="1" applyFill="1" applyBorder="1" applyAlignment="1">
      <alignment horizontal="center" vertical="center"/>
    </xf>
    <xf numFmtId="164" fontId="24" fillId="0" borderId="2" xfId="103" applyFont="1" applyBorder="1" applyAlignment="1">
      <alignment horizontal="center" vertical="top" wrapText="1"/>
    </xf>
    <xf numFmtId="4" fontId="24" fillId="0" borderId="2" xfId="103" applyNumberFormat="1" applyFont="1" applyBorder="1" applyAlignment="1">
      <alignment horizontal="center" vertical="center" wrapText="1"/>
    </xf>
    <xf numFmtId="166" fontId="24" fillId="0" borderId="2" xfId="103" applyNumberFormat="1" applyFont="1" applyBorder="1" applyAlignment="1">
      <alignment horizontal="center" vertical="top" wrapText="1"/>
    </xf>
    <xf numFmtId="166" fontId="24" fillId="0" borderId="8" xfId="103" applyNumberFormat="1" applyFont="1" applyBorder="1" applyAlignment="1">
      <alignment horizontal="center" vertical="top" wrapText="1"/>
    </xf>
    <xf numFmtId="166" fontId="24" fillId="0" borderId="5" xfId="103" applyNumberFormat="1" applyFont="1" applyBorder="1" applyAlignment="1">
      <alignment horizontal="center" vertical="top" wrapText="1"/>
    </xf>
    <xf numFmtId="1" fontId="24" fillId="0" borderId="5" xfId="103" applyNumberFormat="1" applyFont="1" applyBorder="1" applyAlignment="1">
      <alignment horizontal="center" vertical="center" wrapText="1"/>
    </xf>
    <xf numFmtId="164" fontId="24" fillId="0" borderId="2" xfId="103" applyFont="1" applyBorder="1" applyAlignment="1">
      <alignment horizontal="center"/>
    </xf>
    <xf numFmtId="167" fontId="25" fillId="0" borderId="2" xfId="103" applyNumberFormat="1" applyFont="1" applyBorder="1" applyAlignment="1">
      <alignment horizontal="center"/>
    </xf>
    <xf numFmtId="4" fontId="24" fillId="2" borderId="2" xfId="103" applyNumberFormat="1" applyFont="1" applyFill="1" applyBorder="1" applyAlignment="1">
      <alignment horizontal="center" vertical="center"/>
    </xf>
    <xf numFmtId="0" fontId="25" fillId="0" borderId="2" xfId="103" applyNumberFormat="1" applyFont="1" applyBorder="1" applyAlignment="1">
      <alignment horizontal="centerContinuous" vertical="center"/>
    </xf>
    <xf numFmtId="164" fontId="25" fillId="0" borderId="2" xfId="103" applyFont="1" applyBorder="1" applyAlignment="1">
      <alignment horizontal="center" vertical="center"/>
    </xf>
    <xf numFmtId="164" fontId="25" fillId="0" borderId="4" xfId="103" applyFont="1" applyBorder="1" applyAlignment="1">
      <alignment horizontal="center" vertical="center"/>
    </xf>
    <xf numFmtId="164" fontId="25" fillId="0" borderId="3" xfId="103" applyFont="1" applyBorder="1" applyAlignment="1">
      <alignment horizontal="center" vertical="center" wrapText="1"/>
    </xf>
    <xf numFmtId="4" fontId="25" fillId="2" borderId="2" xfId="103" applyNumberFormat="1" applyFont="1" applyFill="1" applyBorder="1" applyAlignment="1">
      <alignment horizontal="center" vertical="center"/>
    </xf>
    <xf numFmtId="164" fontId="25" fillId="3" borderId="2" xfId="103" applyFont="1" applyFill="1" applyBorder="1" applyAlignment="1">
      <alignment horizontal="center" vertical="center"/>
    </xf>
    <xf numFmtId="164" fontId="25" fillId="3" borderId="4" xfId="103" applyFont="1" applyFill="1" applyBorder="1" applyAlignment="1">
      <alignment horizontal="center" vertical="center"/>
    </xf>
    <xf numFmtId="4" fontId="25" fillId="3" borderId="2" xfId="103" applyNumberFormat="1" applyFont="1" applyFill="1" applyBorder="1" applyAlignment="1">
      <alignment horizontal="center" vertical="center"/>
    </xf>
    <xf numFmtId="164" fontId="24" fillId="0" borderId="9" xfId="103" applyFont="1" applyBorder="1"/>
    <xf numFmtId="164" fontId="25" fillId="0" borderId="0" xfId="103" applyFont="1" applyAlignment="1">
      <alignment horizontal="left"/>
    </xf>
    <xf numFmtId="164" fontId="25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4" fillId="0" borderId="0" xfId="103" applyFont="1" applyAlignment="1">
      <alignment horizontal="left"/>
    </xf>
    <xf numFmtId="0" fontId="24" fillId="0" borderId="3" xfId="103" applyNumberFormat="1" applyFont="1" applyBorder="1" applyAlignment="1">
      <alignment horizontal="center" vertical="center"/>
    </xf>
    <xf numFmtId="164" fontId="24" fillId="0" borderId="4" xfId="103" applyFont="1" applyBorder="1" applyAlignment="1">
      <alignment horizontal="center" vertical="center"/>
    </xf>
    <xf numFmtId="0" fontId="25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4" fillId="0" borderId="2" xfId="0" applyFont="1" applyBorder="1" applyAlignment="1">
      <alignment horizontal="center" vertical="center"/>
    </xf>
    <xf numFmtId="0" fontId="25" fillId="0" borderId="2" xfId="103" quotePrefix="1" applyNumberFormat="1" applyFont="1" applyBorder="1" applyAlignment="1">
      <alignment horizontal="centerContinuous" vertical="center"/>
    </xf>
    <xf numFmtId="164" fontId="24" fillId="0" borderId="7" xfId="103" applyFont="1" applyBorder="1" applyAlignment="1">
      <alignment horizontal="centerContinuous" vertical="center" wrapText="1"/>
    </xf>
    <xf numFmtId="4" fontId="24" fillId="0" borderId="2" xfId="113" applyNumberFormat="1" applyFont="1" applyBorder="1" applyAlignment="1">
      <alignment horizontal="center" vertical="center"/>
    </xf>
    <xf numFmtId="4" fontId="35" fillId="0" borderId="2" xfId="123" applyNumberFormat="1" applyFont="1" applyFill="1" applyBorder="1" applyAlignment="1">
      <alignment vertical="center" wrapText="1"/>
    </xf>
    <xf numFmtId="0" fontId="24" fillId="0" borderId="2" xfId="0" quotePrefix="1" applyFont="1" applyBorder="1" applyAlignment="1">
      <alignment horizontal="center" vertical="center" wrapText="1"/>
    </xf>
    <xf numFmtId="4" fontId="24" fillId="0" borderId="2" xfId="0" quotePrefix="1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12" fillId="0" borderId="0" xfId="124"/>
    <xf numFmtId="0" fontId="39" fillId="0" borderId="0" xfId="0" applyFont="1"/>
    <xf numFmtId="0" fontId="25" fillId="0" borderId="0" xfId="0" applyFont="1"/>
    <xf numFmtId="0" fontId="24" fillId="0" borderId="0" xfId="0" applyFont="1" applyAlignment="1">
      <alignment horizontal="right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/>
    <xf numFmtId="0" fontId="24" fillId="2" borderId="2" xfId="0" applyFont="1" applyFill="1" applyBorder="1"/>
    <xf numFmtId="0" fontId="2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4" fontId="25" fillId="2" borderId="2" xfId="0" applyNumberFormat="1" applyFont="1" applyFill="1" applyBorder="1" applyAlignment="1">
      <alignment horizontal="right" vertical="center" wrapText="1"/>
    </xf>
    <xf numFmtId="0" fontId="24" fillId="0" borderId="2" xfId="0" quotePrefix="1" applyFont="1" applyFill="1" applyBorder="1" applyAlignment="1">
      <alignment horizontal="center" vertical="center"/>
    </xf>
    <xf numFmtId="4" fontId="24" fillId="0" borderId="2" xfId="0" quotePrefix="1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4" fontId="24" fillId="2" borderId="2" xfId="0" applyNumberFormat="1" applyFont="1" applyFill="1" applyBorder="1" applyAlignment="1">
      <alignment horizontal="right" vertical="center" wrapText="1"/>
    </xf>
    <xf numFmtId="4" fontId="24" fillId="0" borderId="2" xfId="0" applyNumberFormat="1" applyFont="1" applyBorder="1" applyAlignment="1">
      <alignment horizontal="right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5" fillId="0" borderId="2" xfId="122" applyNumberFormat="1" applyFont="1" applyBorder="1" applyAlignment="1">
      <alignment vertical="center" wrapText="1"/>
    </xf>
    <xf numFmtId="164" fontId="24" fillId="0" borderId="2" xfId="103" quotePrefix="1" applyFont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right" vertical="center" wrapText="1"/>
    </xf>
    <xf numFmtId="0" fontId="12" fillId="0" borderId="2" xfId="122" quotePrefix="1" applyFont="1" applyBorder="1" applyAlignment="1">
      <alignment horizontal="center" vertical="center" wrapText="1"/>
    </xf>
    <xf numFmtId="4" fontId="35" fillId="0" borderId="2" xfId="122" quotePrefix="1" applyNumberFormat="1" applyFont="1" applyBorder="1" applyAlignment="1">
      <alignment horizontal="center" vertical="center" wrapText="1"/>
    </xf>
    <xf numFmtId="4" fontId="35" fillId="0" borderId="2" xfId="122" quotePrefix="1" applyNumberFormat="1" applyFont="1" applyBorder="1" applyAlignment="1">
      <alignment vertical="center" wrapText="1"/>
    </xf>
    <xf numFmtId="0" fontId="24" fillId="0" borderId="2" xfId="0" quotePrefix="1" applyFont="1" applyFill="1" applyBorder="1" applyAlignment="1">
      <alignment horizontal="center" vertical="center" wrapText="1"/>
    </xf>
    <xf numFmtId="4" fontId="12" fillId="0" borderId="2" xfId="122" applyNumberFormat="1" applyFill="1" applyBorder="1" applyAlignment="1">
      <alignment vertical="center" wrapText="1"/>
    </xf>
    <xf numFmtId="0" fontId="0" fillId="4" borderId="0" xfId="0" applyFill="1"/>
    <xf numFmtId="4" fontId="26" fillId="4" borderId="2" xfId="0" applyNumberFormat="1" applyFont="1" applyFill="1" applyBorder="1" applyAlignment="1">
      <alignment vertical="center" wrapText="1"/>
    </xf>
    <xf numFmtId="1" fontId="24" fillId="0" borderId="2" xfId="0" quotePrefix="1" applyNumberFormat="1" applyFont="1" applyBorder="1" applyAlignment="1">
      <alignment horizontal="center" vertical="center" wrapText="1"/>
    </xf>
    <xf numFmtId="4" fontId="12" fillId="0" borderId="2" xfId="124" quotePrefix="1" applyNumberFormat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right" vertical="center" wrapText="1"/>
    </xf>
    <xf numFmtId="0" fontId="37" fillId="0" borderId="2" xfId="124" quotePrefix="1" applyFont="1" applyBorder="1" applyAlignment="1">
      <alignment horizontal="center" vertical="center" wrapText="1"/>
    </xf>
    <xf numFmtId="4" fontId="37" fillId="0" borderId="2" xfId="124" quotePrefix="1" applyNumberFormat="1" applyFont="1" applyBorder="1" applyAlignment="1">
      <alignment horizontal="center" vertical="center" wrapText="1"/>
    </xf>
    <xf numFmtId="4" fontId="37" fillId="0" borderId="2" xfId="124" quotePrefix="1" applyNumberFormat="1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4" fontId="37" fillId="2" borderId="2" xfId="0" applyNumberFormat="1" applyFont="1" applyFill="1" applyBorder="1" applyAlignment="1">
      <alignment horizontal="right" vertical="center" wrapText="1"/>
    </xf>
    <xf numFmtId="4" fontId="37" fillId="0" borderId="2" xfId="124" applyNumberFormat="1" applyFont="1" applyFill="1" applyBorder="1" applyAlignment="1">
      <alignment vertical="center" wrapText="1"/>
    </xf>
    <xf numFmtId="4" fontId="37" fillId="0" borderId="2" xfId="0" applyNumberFormat="1" applyFont="1" applyFill="1" applyBorder="1" applyAlignment="1">
      <alignment horizontal="right" vertical="center"/>
    </xf>
    <xf numFmtId="4" fontId="37" fillId="0" borderId="2" xfId="0" applyNumberFormat="1" applyFont="1" applyBorder="1" applyAlignment="1">
      <alignment horizontal="right" vertical="center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Fill="1" applyBorder="1" applyAlignment="1">
      <alignment vertical="center" wrapText="1"/>
    </xf>
    <xf numFmtId="4" fontId="37" fillId="0" borderId="2" xfId="122" applyNumberFormat="1" applyFont="1" applyFill="1" applyBorder="1" applyAlignment="1">
      <alignment vertical="center" wrapText="1"/>
    </xf>
    <xf numFmtId="4" fontId="37" fillId="0" borderId="2" xfId="122" applyNumberFormat="1" applyFont="1" applyBorder="1" applyAlignment="1">
      <alignment vertical="center" wrapText="1"/>
    </xf>
    <xf numFmtId="4" fontId="37" fillId="0" borderId="2" xfId="124" applyNumberFormat="1" applyFont="1" applyBorder="1" applyAlignment="1">
      <alignment vertical="center" wrapText="1"/>
    </xf>
    <xf numFmtId="4" fontId="37" fillId="2" borderId="2" xfId="122" applyNumberFormat="1" applyFont="1" applyFill="1" applyBorder="1" applyAlignment="1">
      <alignment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12" fillId="0" borderId="2" xfId="123" quotePrefix="1" applyNumberFormat="1" applyFill="1" applyBorder="1" applyAlignment="1">
      <alignment horizontal="center" vertical="center" wrapText="1"/>
    </xf>
    <xf numFmtId="4" fontId="12" fillId="0" borderId="2" xfId="122" applyNumberFormat="1" applyBorder="1" applyAlignment="1">
      <alignment vertical="center" wrapText="1"/>
    </xf>
    <xf numFmtId="0" fontId="25" fillId="2" borderId="2" xfId="0" applyFont="1" applyFill="1" applyBorder="1" applyAlignment="1">
      <alignment horizontal="center"/>
    </xf>
    <xf numFmtId="0" fontId="25" fillId="2" borderId="2" xfId="0" applyFont="1" applyFill="1" applyBorder="1"/>
    <xf numFmtId="4" fontId="25" fillId="2" borderId="2" xfId="0" applyNumberFormat="1" applyFont="1" applyFill="1" applyBorder="1" applyAlignment="1">
      <alignment horizontal="right"/>
    </xf>
    <xf numFmtId="0" fontId="24" fillId="0" borderId="0" xfId="103" quotePrefix="1" applyNumberFormat="1" applyFont="1" applyBorder="1" applyAlignment="1">
      <alignment horizontal="centerContinuous" vertical="center"/>
    </xf>
    <xf numFmtId="164" fontId="24" fillId="0" borderId="0" xfId="103" applyFont="1" applyBorder="1" applyAlignment="1">
      <alignment horizontal="center"/>
    </xf>
    <xf numFmtId="0" fontId="0" fillId="0" borderId="0" xfId="0" applyBorder="1"/>
    <xf numFmtId="0" fontId="11" fillId="0" borderId="0" xfId="126"/>
    <xf numFmtId="0" fontId="11" fillId="0" borderId="0" xfId="126" applyFont="1"/>
    <xf numFmtId="0" fontId="11" fillId="0" borderId="0" xfId="127" applyFont="1" applyAlignment="1"/>
    <xf numFmtId="0" fontId="24" fillId="0" borderId="1" xfId="126" quotePrefix="1" applyFont="1" applyBorder="1" applyAlignment="1">
      <alignment horizontal="center"/>
    </xf>
    <xf numFmtId="0" fontId="11" fillId="0" borderId="0" xfId="126" applyAlignment="1">
      <alignment horizontal="center"/>
    </xf>
    <xf numFmtId="0" fontId="34" fillId="0" borderId="0" xfId="126" applyFont="1"/>
    <xf numFmtId="0" fontId="25" fillId="0" borderId="0" xfId="126" applyFont="1"/>
    <xf numFmtId="0" fontId="11" fillId="0" borderId="0" xfId="126" applyAlignment="1">
      <alignment horizontal="right"/>
    </xf>
    <xf numFmtId="0" fontId="11" fillId="0" borderId="2" xfId="126" applyBorder="1" applyAlignment="1">
      <alignment horizontal="center" vertical="center" wrapText="1"/>
    </xf>
    <xf numFmtId="0" fontId="11" fillId="2" borderId="2" xfId="126" applyFill="1" applyBorder="1" applyAlignment="1">
      <alignment horizontal="center" vertical="center" wrapText="1"/>
    </xf>
    <xf numFmtId="0" fontId="25" fillId="0" borderId="2" xfId="126" quotePrefix="1" applyFont="1" applyBorder="1" applyAlignment="1">
      <alignment horizontal="center" vertical="center" wrapText="1"/>
    </xf>
    <xf numFmtId="0" fontId="25" fillId="0" borderId="2" xfId="126" applyFont="1" applyBorder="1" applyAlignment="1">
      <alignment horizontal="center" vertical="center" wrapText="1"/>
    </xf>
    <xf numFmtId="4" fontId="25" fillId="0" borderId="2" xfId="126" applyNumberFormat="1" applyFont="1" applyBorder="1" applyAlignment="1">
      <alignment horizontal="center" vertical="center" wrapText="1"/>
    </xf>
    <xf numFmtId="4" fontId="25" fillId="0" borderId="2" xfId="126" quotePrefix="1" applyNumberFormat="1" applyFont="1" applyBorder="1" applyAlignment="1">
      <alignment vertical="center" wrapText="1"/>
    </xf>
    <xf numFmtId="4" fontId="25" fillId="2" borderId="2" xfId="126" applyNumberFormat="1" applyFont="1" applyFill="1" applyBorder="1" applyAlignment="1">
      <alignment vertical="center" wrapText="1"/>
    </xf>
    <xf numFmtId="4" fontId="25" fillId="0" borderId="2" xfId="126" applyNumberFormat="1" applyFont="1" applyBorder="1" applyAlignment="1">
      <alignment vertical="center" wrapText="1"/>
    </xf>
    <xf numFmtId="0" fontId="11" fillId="0" borderId="2" xfId="126" quotePrefix="1" applyBorder="1" applyAlignment="1">
      <alignment horizontal="center" vertical="center" wrapText="1"/>
    </xf>
    <xf numFmtId="4" fontId="11" fillId="0" borderId="2" xfId="126" quotePrefix="1" applyNumberFormat="1" applyBorder="1" applyAlignment="1">
      <alignment horizontal="center" vertical="center" wrapText="1"/>
    </xf>
    <xf numFmtId="4" fontId="11" fillId="0" borderId="2" xfId="126" quotePrefix="1" applyNumberFormat="1" applyBorder="1" applyAlignment="1">
      <alignment vertical="center" wrapText="1"/>
    </xf>
    <xf numFmtId="4" fontId="11" fillId="2" borderId="2" xfId="127" applyNumberFormat="1" applyFill="1" applyBorder="1" applyAlignment="1">
      <alignment vertical="center" wrapText="1"/>
    </xf>
    <xf numFmtId="4" fontId="11" fillId="0" borderId="2" xfId="126" applyNumberFormat="1" applyBorder="1" applyAlignment="1">
      <alignment vertical="center" wrapText="1"/>
    </xf>
    <xf numFmtId="4" fontId="11" fillId="2" borderId="2" xfId="126" applyNumberFormat="1" applyFill="1" applyBorder="1" applyAlignment="1">
      <alignment vertical="center" wrapText="1"/>
    </xf>
    <xf numFmtId="4" fontId="11" fillId="0" borderId="0" xfId="126" applyNumberFormat="1" applyFont="1"/>
    <xf numFmtId="4" fontId="35" fillId="0" borderId="2" xfId="126" quotePrefix="1" applyNumberFormat="1" applyFont="1" applyBorder="1" applyAlignment="1">
      <alignment vertical="center" wrapText="1"/>
    </xf>
    <xf numFmtId="4" fontId="35" fillId="2" borderId="2" xfId="126" applyNumberFormat="1" applyFont="1" applyFill="1" applyBorder="1" applyAlignment="1">
      <alignment vertical="center" wrapText="1"/>
    </xf>
    <xf numFmtId="4" fontId="35" fillId="0" borderId="2" xfId="126" applyNumberFormat="1" applyFont="1" applyBorder="1" applyAlignment="1">
      <alignment vertical="center" wrapText="1"/>
    </xf>
    <xf numFmtId="0" fontId="35" fillId="0" borderId="2" xfId="126" quotePrefix="1" applyFont="1" applyBorder="1" applyAlignment="1">
      <alignment horizontal="center" vertical="center" wrapText="1"/>
    </xf>
    <xf numFmtId="4" fontId="35" fillId="0" borderId="2" xfId="126" quotePrefix="1" applyNumberFormat="1" applyFont="1" applyBorder="1" applyAlignment="1">
      <alignment horizontal="center" vertical="center" wrapText="1"/>
    </xf>
    <xf numFmtId="0" fontId="33" fillId="0" borderId="0" xfId="126" applyFont="1"/>
    <xf numFmtId="0" fontId="11" fillId="0" borderId="2" xfId="126" quotePrefix="1" applyFont="1" applyBorder="1" applyAlignment="1">
      <alignment horizontal="center" vertical="center" wrapText="1"/>
    </xf>
    <xf numFmtId="4" fontId="11" fillId="0" borderId="0" xfId="126" applyNumberFormat="1"/>
    <xf numFmtId="2" fontId="11" fillId="0" borderId="0" xfId="126" applyNumberFormat="1"/>
    <xf numFmtId="4" fontId="11" fillId="0" borderId="2" xfId="126" quotePrefix="1" applyNumberFormat="1" applyFont="1" applyBorder="1" applyAlignment="1">
      <alignment vertical="center" wrapText="1"/>
    </xf>
    <xf numFmtId="3" fontId="11" fillId="0" borderId="0" xfId="126" applyNumberFormat="1"/>
    <xf numFmtId="4" fontId="11" fillId="5" borderId="2" xfId="126" applyNumberFormat="1" applyFill="1" applyBorder="1" applyAlignment="1">
      <alignment vertical="center" wrapText="1"/>
    </xf>
    <xf numFmtId="4" fontId="35" fillId="0" borderId="2" xfId="126" applyNumberFormat="1" applyFont="1" applyFill="1" applyBorder="1" applyAlignment="1">
      <alignment vertical="center" wrapText="1"/>
    </xf>
    <xf numFmtId="4" fontId="11" fillId="0" borderId="6" xfId="126" applyNumberFormat="1" applyFont="1" applyFill="1" applyBorder="1" applyAlignment="1">
      <alignment wrapText="1"/>
    </xf>
    <xf numFmtId="0" fontId="11" fillId="0" borderId="0" xfId="126" applyAlignment="1">
      <alignment wrapText="1"/>
    </xf>
    <xf numFmtId="0" fontId="37" fillId="0" borderId="2" xfId="128" quotePrefix="1" applyFont="1" applyFill="1" applyBorder="1" applyAlignment="1">
      <alignment horizontal="center" vertical="center" wrapText="1"/>
    </xf>
    <xf numFmtId="0" fontId="35" fillId="0" borderId="2" xfId="128" quotePrefix="1" applyFont="1" applyBorder="1" applyAlignment="1">
      <alignment horizontal="center" vertical="center" wrapText="1"/>
    </xf>
    <xf numFmtId="0" fontId="11" fillId="0" borderId="2" xfId="128" quotePrefix="1" applyNumberFormat="1" applyBorder="1" applyAlignment="1">
      <alignment horizontal="center" vertical="center" wrapText="1"/>
    </xf>
    <xf numFmtId="4" fontId="37" fillId="0" borderId="2" xfId="128" quotePrefix="1" applyNumberFormat="1" applyFont="1" applyFill="1" applyBorder="1" applyAlignment="1">
      <alignment vertical="center" wrapText="1"/>
    </xf>
    <xf numFmtId="4" fontId="35" fillId="0" borderId="2" xfId="128" applyNumberFormat="1" applyFont="1" applyFill="1" applyBorder="1" applyAlignment="1">
      <alignment vertical="center" wrapText="1"/>
    </xf>
    <xf numFmtId="4" fontId="35" fillId="2" borderId="2" xfId="128" applyNumberFormat="1" applyFont="1" applyFill="1" applyBorder="1" applyAlignment="1">
      <alignment vertical="center" wrapText="1"/>
    </xf>
    <xf numFmtId="4" fontId="37" fillId="0" borderId="2" xfId="126" quotePrefix="1" applyNumberFormat="1" applyFont="1" applyBorder="1" applyAlignment="1">
      <alignment horizontal="center" vertical="center" wrapText="1"/>
    </xf>
    <xf numFmtId="4" fontId="36" fillId="0" borderId="2" xfId="126" applyNumberFormat="1" applyFont="1" applyFill="1" applyBorder="1" applyAlignment="1">
      <alignment vertical="center" wrapText="1"/>
    </xf>
    <xf numFmtId="4" fontId="25" fillId="0" borderId="2" xfId="126" applyNumberFormat="1" applyFont="1" applyFill="1" applyBorder="1" applyAlignment="1">
      <alignment vertical="center" wrapText="1"/>
    </xf>
    <xf numFmtId="4" fontId="37" fillId="0" borderId="2" xfId="126" applyNumberFormat="1" applyFont="1" applyFill="1" applyBorder="1" applyAlignment="1">
      <alignment vertical="center" wrapText="1"/>
    </xf>
    <xf numFmtId="0" fontId="25" fillId="2" borderId="2" xfId="126" applyFont="1" applyFill="1" applyBorder="1" applyAlignment="1">
      <alignment horizontal="center" vertical="center" wrapText="1"/>
    </xf>
    <xf numFmtId="0" fontId="25" fillId="2" borderId="2" xfId="126" quotePrefix="1" applyFont="1" applyFill="1" applyBorder="1" applyAlignment="1">
      <alignment horizontal="center" vertical="center" wrapText="1"/>
    </xf>
    <xf numFmtId="4" fontId="25" fillId="2" borderId="2" xfId="126" applyNumberFormat="1" applyFont="1" applyFill="1" applyBorder="1" applyAlignment="1">
      <alignment horizontal="center" vertical="center" wrapText="1"/>
    </xf>
    <xf numFmtId="4" fontId="25" fillId="2" borderId="2" xfId="126" quotePrefix="1" applyNumberFormat="1" applyFont="1" applyFill="1" applyBorder="1" applyAlignment="1">
      <alignment vertical="center" wrapText="1"/>
    </xf>
    <xf numFmtId="4" fontId="25" fillId="0" borderId="0" xfId="126" applyNumberFormat="1" applyFont="1" applyFill="1" applyBorder="1" applyAlignment="1">
      <alignment vertical="center" wrapText="1"/>
    </xf>
    <xf numFmtId="3" fontId="11" fillId="0" borderId="0" xfId="126" applyNumberFormat="1" applyFill="1"/>
    <xf numFmtId="4" fontId="11" fillId="0" borderId="0" xfId="126" applyNumberFormat="1" applyFill="1"/>
    <xf numFmtId="0" fontId="11" fillId="0" borderId="0" xfId="126" applyFill="1"/>
    <xf numFmtId="4" fontId="38" fillId="0" borderId="0" xfId="126" applyNumberFormat="1" applyFont="1" applyFill="1" applyBorder="1"/>
    <xf numFmtId="4" fontId="38" fillId="0" borderId="0" xfId="126" applyNumberFormat="1" applyFont="1" applyFill="1"/>
    <xf numFmtId="0" fontId="38" fillId="0" borderId="0" xfId="126" applyFont="1" applyFill="1"/>
    <xf numFmtId="0" fontId="38" fillId="0" borderId="0" xfId="126" applyFont="1"/>
    <xf numFmtId="0" fontId="25" fillId="0" borderId="0" xfId="126" applyFont="1" applyAlignment="1">
      <alignment horizontal="left"/>
    </xf>
    <xf numFmtId="4" fontId="24" fillId="0" borderId="0" xfId="126" applyNumberFormat="1" applyFont="1" applyFill="1" applyBorder="1" applyAlignment="1">
      <alignment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Continuous" vertical="center" wrapText="1"/>
    </xf>
    <xf numFmtId="0" fontId="25" fillId="0" borderId="4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  <xf numFmtId="164" fontId="24" fillId="0" borderId="0" xfId="103" applyFont="1" applyAlignment="1">
      <alignment horizontal="center"/>
    </xf>
    <xf numFmtId="0" fontId="25" fillId="0" borderId="0" xfId="126" applyFont="1" applyAlignment="1"/>
    <xf numFmtId="0" fontId="25" fillId="0" borderId="0" xfId="0" applyFont="1" applyBorder="1" applyAlignment="1">
      <alignment horizontal="center" vertical="center"/>
    </xf>
    <xf numFmtId="166" fontId="24" fillId="0" borderId="1" xfId="103" applyNumberFormat="1" applyFont="1" applyBorder="1" applyAlignment="1">
      <alignment horizontal="center"/>
    </xf>
    <xf numFmtId="0" fontId="24" fillId="0" borderId="0" xfId="129" applyFont="1" applyAlignment="1"/>
    <xf numFmtId="0" fontId="24" fillId="0" borderId="1" xfId="0" quotePrefix="1" applyFont="1" applyBorder="1" applyAlignment="1">
      <alignment horizontal="center"/>
    </xf>
    <xf numFmtId="0" fontId="40" fillId="0" borderId="0" xfId="0" applyFont="1"/>
    <xf numFmtId="0" fontId="24" fillId="2" borderId="2" xfId="0" applyFont="1" applyFill="1" applyBorder="1" applyAlignment="1">
      <alignment horizontal="center" vertical="center" wrapText="1"/>
    </xf>
    <xf numFmtId="4" fontId="25" fillId="2" borderId="2" xfId="0" applyNumberFormat="1" applyFont="1" applyFill="1" applyBorder="1" applyAlignment="1">
      <alignment vertical="center"/>
    </xf>
    <xf numFmtId="4" fontId="25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4" fontId="24" fillId="2" borderId="2" xfId="0" applyNumberFormat="1" applyFont="1" applyFill="1" applyBorder="1" applyAlignment="1">
      <alignment vertical="center"/>
    </xf>
    <xf numFmtId="4" fontId="24" fillId="0" borderId="2" xfId="0" applyNumberFormat="1" applyFont="1" applyBorder="1" applyAlignment="1">
      <alignment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top" wrapText="1"/>
    </xf>
    <xf numFmtId="0" fontId="41" fillId="0" borderId="18" xfId="0" applyFont="1" applyBorder="1" applyAlignment="1">
      <alignment horizontal="center" vertical="top" wrapText="1"/>
    </xf>
    <xf numFmtId="0" fontId="43" fillId="0" borderId="18" xfId="0" applyFont="1" applyBorder="1" applyAlignment="1">
      <alignment vertical="top" wrapText="1"/>
    </xf>
    <xf numFmtId="0" fontId="0" fillId="0" borderId="0" xfId="0" applyAlignment="1"/>
    <xf numFmtId="0" fontId="44" fillId="0" borderId="0" xfId="0" applyFont="1" applyAlignment="1"/>
    <xf numFmtId="0" fontId="37" fillId="0" borderId="1" xfId="0" quotePrefix="1" applyFont="1" applyBorder="1" applyAlignment="1">
      <alignment horizontal="center"/>
    </xf>
    <xf numFmtId="0" fontId="37" fillId="0" borderId="0" xfId="0" applyFont="1" applyAlignment="1">
      <alignment horizontal="center"/>
    </xf>
    <xf numFmtId="0" fontId="45" fillId="0" borderId="0" xfId="0" applyFont="1"/>
    <xf numFmtId="0" fontId="37" fillId="0" borderId="0" xfId="0" applyFont="1"/>
    <xf numFmtId="0" fontId="37" fillId="0" borderId="0" xfId="0" applyFont="1" applyAlignment="1">
      <alignment horizontal="right"/>
    </xf>
    <xf numFmtId="0" fontId="0" fillId="0" borderId="0" xfId="0" applyAlignment="1">
      <alignment horizontal="right"/>
    </xf>
    <xf numFmtId="168" fontId="24" fillId="0" borderId="2" xfId="0" quotePrefix="1" applyNumberFormat="1" applyFont="1" applyBorder="1" applyAlignment="1">
      <alignment horizontal="center" vertical="center" wrapText="1"/>
    </xf>
    <xf numFmtId="4" fontId="37" fillId="0" borderId="2" xfId="0" applyNumberFormat="1" applyFont="1" applyBorder="1" applyAlignment="1">
      <alignment horizontal="center" vertical="center" wrapText="1"/>
    </xf>
    <xf numFmtId="0" fontId="46" fillId="0" borderId="0" xfId="0" applyFont="1"/>
    <xf numFmtId="0" fontId="38" fillId="0" borderId="0" xfId="0" applyFont="1"/>
    <xf numFmtId="0" fontId="25" fillId="0" borderId="2" xfId="0" quotePrefix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4" fontId="25" fillId="0" borderId="2" xfId="0" quotePrefix="1" applyNumberFormat="1" applyFont="1" applyBorder="1" applyAlignment="1">
      <alignment vertical="center" wrapText="1"/>
    </xf>
    <xf numFmtId="4" fontId="24" fillId="0" borderId="2" xfId="0" applyNumberFormat="1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vertical="center" wrapText="1"/>
    </xf>
    <xf numFmtId="0" fontId="26" fillId="0" borderId="2" xfId="0" quotePrefix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4" fontId="26" fillId="0" borderId="2" xfId="0" quotePrefix="1" applyNumberFormat="1" applyFont="1" applyBorder="1" applyAlignment="1">
      <alignment vertical="center" wrapText="1"/>
    </xf>
    <xf numFmtId="0" fontId="10" fillId="0" borderId="0" xfId="126" applyFont="1"/>
    <xf numFmtId="4" fontId="10" fillId="2" borderId="2" xfId="126" applyNumberFormat="1" applyFont="1" applyFill="1" applyBorder="1" applyAlignment="1">
      <alignment vertical="center" wrapText="1"/>
    </xf>
    <xf numFmtId="4" fontId="9" fillId="2" borderId="2" xfId="126" applyNumberFormat="1" applyFont="1" applyFill="1" applyBorder="1" applyAlignment="1">
      <alignment vertical="center" wrapText="1"/>
    </xf>
    <xf numFmtId="0" fontId="32" fillId="0" borderId="0" xfId="0" applyFont="1"/>
    <xf numFmtId="0" fontId="47" fillId="0" borderId="0" xfId="0" quotePrefix="1" applyFont="1" applyAlignment="1">
      <alignment horizontal="center"/>
    </xf>
    <xf numFmtId="4" fontId="8" fillId="0" borderId="2" xfId="126" quotePrefix="1" applyNumberFormat="1" applyFont="1" applyBorder="1" applyAlignment="1">
      <alignment vertical="center" wrapText="1"/>
    </xf>
    <xf numFmtId="4" fontId="18" fillId="0" borderId="0" xfId="113" applyNumberFormat="1"/>
    <xf numFmtId="4" fontId="24" fillId="5" borderId="2" xfId="0" applyNumberFormat="1" applyFont="1" applyFill="1" applyBorder="1" applyAlignment="1">
      <alignment horizontal="right" vertical="center" wrapText="1"/>
    </xf>
    <xf numFmtId="0" fontId="8" fillId="0" borderId="0" xfId="126" applyFont="1"/>
    <xf numFmtId="0" fontId="37" fillId="0" borderId="2" xfId="123" quotePrefix="1" applyFont="1" applyFill="1" applyBorder="1" applyAlignment="1">
      <alignment horizontal="center" vertical="center" wrapText="1"/>
    </xf>
    <xf numFmtId="4" fontId="24" fillId="0" borderId="0" xfId="0" applyNumberFormat="1" applyFont="1"/>
    <xf numFmtId="4" fontId="25" fillId="5" borderId="2" xfId="0" applyNumberFormat="1" applyFont="1" applyFill="1" applyBorder="1" applyAlignment="1">
      <alignment horizontal="right" vertical="center" wrapText="1"/>
    </xf>
    <xf numFmtId="0" fontId="25" fillId="0" borderId="2" xfId="126" quotePrefix="1" applyFont="1" applyFill="1" applyBorder="1" applyAlignment="1">
      <alignment horizontal="center" vertical="center" wrapText="1"/>
    </xf>
    <xf numFmtId="0" fontId="25" fillId="0" borderId="2" xfId="126" applyFont="1" applyFill="1" applyBorder="1" applyAlignment="1">
      <alignment horizontal="center" vertical="center" wrapText="1"/>
    </xf>
    <xf numFmtId="4" fontId="25" fillId="0" borderId="2" xfId="126" applyNumberFormat="1" applyFont="1" applyFill="1" applyBorder="1" applyAlignment="1">
      <alignment horizontal="center" vertical="center" wrapText="1"/>
    </xf>
    <xf numFmtId="4" fontId="25" fillId="0" borderId="2" xfId="126" quotePrefix="1" applyNumberFormat="1" applyFont="1" applyFill="1" applyBorder="1" applyAlignment="1">
      <alignment vertical="center" wrapText="1"/>
    </xf>
    <xf numFmtId="4" fontId="25" fillId="5" borderId="2" xfId="126" applyNumberFormat="1" applyFont="1" applyFill="1" applyBorder="1" applyAlignment="1">
      <alignment vertical="center" wrapText="1"/>
    </xf>
    <xf numFmtId="0" fontId="36" fillId="0" borderId="2" xfId="126" quotePrefix="1" applyFont="1" applyFill="1" applyBorder="1" applyAlignment="1">
      <alignment horizontal="center" vertical="center" wrapText="1"/>
    </xf>
    <xf numFmtId="4" fontId="36" fillId="0" borderId="2" xfId="126" quotePrefix="1" applyNumberFormat="1" applyFont="1" applyFill="1" applyBorder="1" applyAlignment="1">
      <alignment horizontal="center" vertical="center" wrapText="1"/>
    </xf>
    <xf numFmtId="4" fontId="36" fillId="0" borderId="2" xfId="126" quotePrefix="1" applyNumberFormat="1" applyFont="1" applyFill="1" applyBorder="1" applyAlignment="1">
      <alignment vertical="center" wrapText="1"/>
    </xf>
    <xf numFmtId="4" fontId="36" fillId="0" borderId="2" xfId="127" applyNumberFormat="1" applyFont="1" applyFill="1" applyBorder="1" applyAlignment="1">
      <alignment vertical="center" wrapText="1"/>
    </xf>
    <xf numFmtId="4" fontId="36" fillId="5" borderId="2" xfId="127" applyNumberFormat="1" applyFont="1" applyFill="1" applyBorder="1" applyAlignment="1">
      <alignment vertical="center" wrapText="1"/>
    </xf>
    <xf numFmtId="4" fontId="36" fillId="5" borderId="2" xfId="126" applyNumberFormat="1" applyFont="1" applyFill="1" applyBorder="1" applyAlignment="1">
      <alignment vertical="center" wrapText="1"/>
    </xf>
    <xf numFmtId="0" fontId="36" fillId="0" borderId="2" xfId="126" quotePrefix="1" applyFont="1" applyBorder="1" applyAlignment="1">
      <alignment horizontal="center" vertical="center" wrapText="1"/>
    </xf>
    <xf numFmtId="4" fontId="36" fillId="0" borderId="2" xfId="126" quotePrefix="1" applyNumberFormat="1" applyFont="1" applyBorder="1" applyAlignment="1">
      <alignment horizontal="center" vertical="center" wrapText="1"/>
    </xf>
    <xf numFmtId="4" fontId="36" fillId="0" borderId="2" xfId="126" quotePrefix="1" applyNumberFormat="1" applyFont="1" applyBorder="1" applyAlignment="1">
      <alignment vertical="center" wrapText="1"/>
    </xf>
    <xf numFmtId="4" fontId="36" fillId="2" borderId="2" xfId="126" applyNumberFormat="1" applyFont="1" applyFill="1" applyBorder="1" applyAlignment="1">
      <alignment vertical="center" wrapText="1"/>
    </xf>
    <xf numFmtId="4" fontId="36" fillId="0" borderId="2" xfId="126" applyNumberFormat="1" applyFont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25" fillId="0" borderId="2" xfId="0" quotePrefix="1" applyFont="1" applyFill="1" applyBorder="1" applyAlignment="1">
      <alignment vertical="center"/>
    </xf>
    <xf numFmtId="0" fontId="25" fillId="0" borderId="2" xfId="0" quotePrefix="1" applyFont="1" applyFill="1" applyBorder="1" applyAlignment="1">
      <alignment vertical="center" wrapText="1"/>
    </xf>
    <xf numFmtId="4" fontId="25" fillId="0" borderId="2" xfId="0" applyNumberFormat="1" applyFont="1" applyFill="1" applyBorder="1" applyAlignment="1">
      <alignment horizontal="right" vertical="center" wrapText="1"/>
    </xf>
    <xf numFmtId="0" fontId="25" fillId="0" borderId="2" xfId="0" quotePrefix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4" fontId="25" fillId="0" borderId="2" xfId="0" applyNumberFormat="1" applyFont="1" applyFill="1" applyBorder="1" applyAlignment="1">
      <alignment horizontal="right" vertical="center"/>
    </xf>
    <xf numFmtId="0" fontId="25" fillId="0" borderId="2" xfId="0" quotePrefix="1" applyFont="1" applyFill="1" applyBorder="1" applyAlignment="1">
      <alignment horizontal="center" vertical="center" wrapText="1"/>
    </xf>
    <xf numFmtId="0" fontId="36" fillId="0" borderId="2" xfId="124" quotePrefix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2" xfId="0" quotePrefix="1" applyFont="1" applyFill="1" applyBorder="1" applyAlignment="1">
      <alignment horizontal="center" vertical="center" wrapText="1"/>
    </xf>
    <xf numFmtId="4" fontId="36" fillId="0" borderId="2" xfId="124" quotePrefix="1" applyNumberFormat="1" applyFont="1" applyFill="1" applyBorder="1" applyAlignment="1">
      <alignment vertical="center" wrapText="1"/>
    </xf>
    <xf numFmtId="0" fontId="36" fillId="0" borderId="2" xfId="0" applyFont="1" applyFill="1" applyBorder="1" applyAlignment="1">
      <alignment vertical="center" wrapText="1"/>
    </xf>
    <xf numFmtId="4" fontId="36" fillId="0" borderId="2" xfId="124" applyNumberFormat="1" applyFont="1" applyFill="1" applyBorder="1" applyAlignment="1">
      <alignment vertical="center" wrapText="1"/>
    </xf>
    <xf numFmtId="4" fontId="36" fillId="0" borderId="2" xfId="0" applyNumberFormat="1" applyFont="1" applyFill="1" applyBorder="1" applyAlignment="1">
      <alignment horizontal="right" vertical="center"/>
    </xf>
    <xf numFmtId="4" fontId="36" fillId="0" borderId="2" xfId="124" quotePrefix="1" applyNumberFormat="1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right" vertical="center" wrapText="1"/>
    </xf>
    <xf numFmtId="0" fontId="35" fillId="0" borderId="2" xfId="126" quotePrefix="1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8" fillId="0" borderId="0" xfId="131"/>
    <xf numFmtId="0" fontId="25" fillId="0" borderId="0" xfId="131" applyFont="1" applyAlignment="1">
      <alignment horizontal="center" wrapText="1"/>
    </xf>
    <xf numFmtId="0" fontId="8" fillId="0" borderId="0" xfId="131" applyAlignment="1">
      <alignment horizontal="center"/>
    </xf>
    <xf numFmtId="0" fontId="25" fillId="2" borderId="2" xfId="0" applyFont="1" applyFill="1" applyBorder="1" applyAlignment="1">
      <alignment vertical="center"/>
    </xf>
    <xf numFmtId="0" fontId="25" fillId="0" borderId="2" xfId="131" applyFont="1" applyBorder="1" applyAlignment="1">
      <alignment horizontal="right" vertical="center"/>
    </xf>
    <xf numFmtId="0" fontId="25" fillId="0" borderId="2" xfId="131" applyFont="1" applyBorder="1" applyAlignment="1">
      <alignment vertical="center" wrapText="1"/>
    </xf>
    <xf numFmtId="4" fontId="25" fillId="0" borderId="2" xfId="132" applyNumberFormat="1" applyFont="1" applyBorder="1" applyAlignment="1">
      <alignment vertical="center"/>
    </xf>
    <xf numFmtId="0" fontId="24" fillId="0" borderId="2" xfId="131" applyFont="1" applyBorder="1" applyAlignment="1">
      <alignment horizontal="right" vertical="center"/>
    </xf>
    <xf numFmtId="0" fontId="24" fillId="0" borderId="2" xfId="131" applyFont="1" applyBorder="1" applyAlignment="1">
      <alignment vertical="center" wrapText="1"/>
    </xf>
    <xf numFmtId="4" fontId="24" fillId="5" borderId="2" xfId="132" applyNumberFormat="1" applyFont="1" applyFill="1" applyBorder="1" applyAlignment="1">
      <alignment vertical="center"/>
    </xf>
    <xf numFmtId="4" fontId="24" fillId="0" borderId="2" xfId="132" applyNumberFormat="1" applyFont="1" applyBorder="1" applyAlignment="1">
      <alignment vertical="center"/>
    </xf>
    <xf numFmtId="4" fontId="36" fillId="0" borderId="2" xfId="0" applyNumberFormat="1" applyFont="1" applyBorder="1" applyAlignment="1">
      <alignment vertical="center"/>
    </xf>
    <xf numFmtId="0" fontId="24" fillId="0" borderId="2" xfId="103" applyNumberFormat="1" applyFont="1" applyBorder="1" applyAlignment="1">
      <alignment horizontal="center" vertical="center" wrapText="1"/>
    </xf>
    <xf numFmtId="4" fontId="25" fillId="0" borderId="2" xfId="0" applyNumberFormat="1" applyFont="1" applyBorder="1"/>
    <xf numFmtId="0" fontId="36" fillId="0" borderId="2" xfId="124" quotePrefix="1" applyFont="1" applyBorder="1" applyAlignment="1">
      <alignment horizontal="center" vertical="center" wrapText="1"/>
    </xf>
    <xf numFmtId="4" fontId="36" fillId="0" borderId="2" xfId="124" quotePrefix="1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4" fontId="36" fillId="0" borderId="2" xfId="124" applyNumberFormat="1" applyFont="1" applyBorder="1" applyAlignment="1">
      <alignment vertical="center" wrapText="1"/>
    </xf>
    <xf numFmtId="4" fontId="36" fillId="0" borderId="2" xfId="0" applyNumberFormat="1" applyFont="1" applyBorder="1" applyAlignment="1">
      <alignment horizontal="right" vertical="center"/>
    </xf>
    <xf numFmtId="0" fontId="37" fillId="0" borderId="2" xfId="124" quotePrefix="1" applyNumberFormat="1" applyFont="1" applyBorder="1" applyAlignment="1">
      <alignment horizontal="center" vertical="center" wrapText="1"/>
    </xf>
    <xf numFmtId="0" fontId="24" fillId="4" borderId="2" xfId="0" applyFont="1" applyFill="1" applyBorder="1" applyAlignment="1">
      <alignment vertical="center" wrapText="1"/>
    </xf>
    <xf numFmtId="4" fontId="35" fillId="4" borderId="2" xfId="126" applyNumberFormat="1" applyFont="1" applyFill="1" applyBorder="1" applyAlignment="1">
      <alignment vertical="center" wrapText="1"/>
    </xf>
    <xf numFmtId="0" fontId="25" fillId="0" borderId="0" xfId="113" applyFont="1"/>
    <xf numFmtId="0" fontId="24" fillId="0" borderId="2" xfId="133" quotePrefix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4" fontId="35" fillId="5" borderId="2" xfId="126" applyNumberFormat="1" applyFont="1" applyFill="1" applyBorder="1" applyAlignment="1">
      <alignment vertical="center" wrapText="1"/>
    </xf>
    <xf numFmtId="4" fontId="25" fillId="0" borderId="2" xfId="134" quotePrefix="1" applyNumberFormat="1" applyFont="1" applyBorder="1" applyAlignment="1">
      <alignment vertical="center" wrapText="1"/>
    </xf>
    <xf numFmtId="0" fontId="6" fillId="0" borderId="0" xfId="127" applyFont="1" applyAlignment="1"/>
    <xf numFmtId="0" fontId="5" fillId="0" borderId="2" xfId="135" quotePrefix="1" applyBorder="1" applyAlignment="1">
      <alignment horizontal="center" vertical="center" wrapText="1"/>
    </xf>
    <xf numFmtId="4" fontId="5" fillId="0" borderId="2" xfId="135" quotePrefix="1" applyNumberFormat="1" applyBorder="1" applyAlignment="1">
      <alignment horizontal="center" vertical="center" wrapText="1"/>
    </xf>
    <xf numFmtId="4" fontId="5" fillId="0" borderId="2" xfId="135" quotePrefix="1" applyNumberFormat="1" applyBorder="1" applyAlignment="1">
      <alignment vertical="center" wrapText="1"/>
    </xf>
    <xf numFmtId="4" fontId="24" fillId="0" borderId="2" xfId="135" quotePrefix="1" applyNumberFormat="1" applyFont="1" applyBorder="1" applyAlignment="1">
      <alignment vertical="center" wrapText="1"/>
    </xf>
    <xf numFmtId="4" fontId="33" fillId="0" borderId="2" xfId="126" applyNumberFormat="1" applyFont="1" applyBorder="1" applyAlignment="1">
      <alignment vertical="center" wrapText="1"/>
    </xf>
    <xf numFmtId="167" fontId="25" fillId="2" borderId="2" xfId="0" applyNumberFormat="1" applyFont="1" applyFill="1" applyBorder="1" applyAlignment="1">
      <alignment horizontal="center" vertical="center"/>
    </xf>
    <xf numFmtId="167" fontId="24" fillId="0" borderId="2" xfId="0" applyNumberFormat="1" applyFont="1" applyBorder="1" applyAlignment="1">
      <alignment horizontal="center" vertical="center"/>
    </xf>
    <xf numFmtId="1" fontId="24" fillId="0" borderId="3" xfId="103" applyNumberFormat="1" applyFont="1" applyBorder="1" applyAlignment="1">
      <alignment horizontal="center" vertical="center"/>
    </xf>
    <xf numFmtId="4" fontId="4" fillId="0" borderId="2" xfId="126" quotePrefix="1" applyNumberFormat="1" applyFont="1" applyBorder="1" applyAlignment="1">
      <alignment vertical="center" wrapText="1"/>
    </xf>
    <xf numFmtId="0" fontId="37" fillId="0" borderId="2" xfId="0" quotePrefix="1" applyFont="1" applyFill="1" applyBorder="1" applyAlignment="1">
      <alignment horizontal="center" vertical="center" wrapText="1"/>
    </xf>
    <xf numFmtId="168" fontId="37" fillId="0" borderId="2" xfId="0" quotePrefix="1" applyNumberFormat="1" applyFont="1" applyBorder="1" applyAlignment="1">
      <alignment horizontal="center" vertical="center" wrapText="1"/>
    </xf>
    <xf numFmtId="0" fontId="3" fillId="0" borderId="2" xfId="126" quotePrefix="1" applyFont="1" applyBorder="1" applyAlignment="1">
      <alignment horizontal="center" vertical="center" wrapText="1"/>
    </xf>
    <xf numFmtId="4" fontId="3" fillId="0" borderId="2" xfId="126" quotePrefix="1" applyNumberFormat="1" applyFont="1" applyBorder="1" applyAlignment="1">
      <alignment horizontal="center" vertical="center" wrapText="1"/>
    </xf>
    <xf numFmtId="4" fontId="36" fillId="2" borderId="2" xfId="0" applyNumberFormat="1" applyFont="1" applyFill="1" applyBorder="1" applyAlignment="1">
      <alignment vertical="center"/>
    </xf>
    <xf numFmtId="4" fontId="37" fillId="0" borderId="2" xfId="0" applyNumberFormat="1" applyFont="1" applyBorder="1" applyAlignment="1">
      <alignment vertical="center"/>
    </xf>
    <xf numFmtId="0" fontId="2" fillId="0" borderId="2" xfId="126" quotePrefix="1" applyFont="1" applyBorder="1" applyAlignment="1">
      <alignment horizontal="center" vertical="center" wrapText="1"/>
    </xf>
    <xf numFmtId="4" fontId="2" fillId="0" borderId="2" xfId="126" quotePrefix="1" applyNumberFormat="1" applyFont="1" applyBorder="1" applyAlignment="1">
      <alignment vertical="center" wrapText="1"/>
    </xf>
    <xf numFmtId="4" fontId="24" fillId="4" borderId="2" xfId="0" applyNumberFormat="1" applyFont="1" applyFill="1" applyBorder="1" applyAlignment="1">
      <alignment vertical="center" wrapText="1"/>
    </xf>
    <xf numFmtId="4" fontId="24" fillId="0" borderId="2" xfId="0" applyNumberFormat="1" applyFont="1" applyBorder="1" applyAlignment="1">
      <alignment horizontal="left" vertical="center" wrapText="1"/>
    </xf>
    <xf numFmtId="4" fontId="2" fillId="0" borderId="2" xfId="126" applyNumberFormat="1" applyFont="1" applyFill="1" applyBorder="1" applyAlignment="1">
      <alignment vertical="center" wrapText="1"/>
    </xf>
    <xf numFmtId="0" fontId="1" fillId="0" borderId="0" xfId="115" applyFont="1" applyAlignment="1"/>
    <xf numFmtId="4" fontId="37" fillId="0" borderId="2" xfId="123" quotePrefix="1" applyNumberFormat="1" applyFont="1" applyFill="1" applyBorder="1" applyAlignment="1">
      <alignment vertical="center" wrapText="1"/>
    </xf>
    <xf numFmtId="0" fontId="41" fillId="0" borderId="0" xfId="0" applyFont="1" applyFill="1" applyAlignment="1">
      <alignment vertical="center" wrapText="1"/>
    </xf>
    <xf numFmtId="4" fontId="37" fillId="0" borderId="2" xfId="124" quotePrefix="1" applyNumberFormat="1" applyFont="1" applyFill="1" applyBorder="1" applyAlignment="1">
      <alignment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vertical="center" wrapText="1"/>
    </xf>
    <xf numFmtId="0" fontId="25" fillId="0" borderId="4" xfId="0" applyFont="1" applyBorder="1" applyAlignment="1">
      <alignment horizontal="center" vertical="center"/>
    </xf>
    <xf numFmtId="4" fontId="25" fillId="5" borderId="2" xfId="0" applyNumberFormat="1" applyFont="1" applyFill="1" applyBorder="1" applyAlignment="1">
      <alignment vertical="center"/>
    </xf>
    <xf numFmtId="4" fontId="24" fillId="5" borderId="2" xfId="0" applyNumberFormat="1" applyFont="1" applyFill="1" applyBorder="1" applyAlignment="1">
      <alignment vertical="center"/>
    </xf>
    <xf numFmtId="4" fontId="25" fillId="4" borderId="2" xfId="0" applyNumberFormat="1" applyFont="1" applyFill="1" applyBorder="1" applyAlignment="1">
      <alignment vertical="center"/>
    </xf>
    <xf numFmtId="4" fontId="36" fillId="4" borderId="2" xfId="0" applyNumberFormat="1" applyFont="1" applyFill="1" applyBorder="1" applyAlignment="1">
      <alignment vertical="center"/>
    </xf>
    <xf numFmtId="4" fontId="25" fillId="0" borderId="2" xfId="0" applyNumberFormat="1" applyFont="1" applyFill="1" applyBorder="1" applyAlignment="1">
      <alignment vertical="center"/>
    </xf>
    <xf numFmtId="4" fontId="36" fillId="0" borderId="2" xfId="0" applyNumberFormat="1" applyFont="1" applyFill="1" applyBorder="1" applyAlignment="1">
      <alignment vertical="center"/>
    </xf>
    <xf numFmtId="4" fontId="24" fillId="0" borderId="2" xfId="0" applyNumberFormat="1" applyFont="1" applyFill="1" applyBorder="1" applyAlignment="1">
      <alignment vertical="center"/>
    </xf>
    <xf numFmtId="0" fontId="24" fillId="0" borderId="0" xfId="0" applyFont="1" applyAlignment="1">
      <alignment horizontal="left" wrapText="1"/>
    </xf>
    <xf numFmtId="0" fontId="25" fillId="0" borderId="0" xfId="113" applyFont="1" applyAlignment="1">
      <alignment horizontal="center" wrapText="1"/>
    </xf>
    <xf numFmtId="0" fontId="18" fillId="0" borderId="0" xfId="113" applyAlignment="1">
      <alignment horizontal="center"/>
    </xf>
    <xf numFmtId="0" fontId="8" fillId="0" borderId="0" xfId="131" applyFont="1" applyAlignment="1">
      <alignment horizontal="left" wrapText="1"/>
    </xf>
    <xf numFmtId="0" fontId="25" fillId="0" borderId="0" xfId="131" applyFont="1" applyAlignment="1">
      <alignment horizontal="center" wrapText="1"/>
    </xf>
    <xf numFmtId="0" fontId="8" fillId="0" borderId="0" xfId="131" applyAlignment="1">
      <alignment horizontal="center"/>
    </xf>
    <xf numFmtId="0" fontId="18" fillId="0" borderId="0" xfId="113" applyAlignment="1">
      <alignment horizontal="left"/>
    </xf>
    <xf numFmtId="0" fontId="1" fillId="0" borderId="0" xfId="113" applyFont="1" applyAlignment="1">
      <alignment horizontal="left" wrapText="1"/>
    </xf>
    <xf numFmtId="0" fontId="18" fillId="0" borderId="0" xfId="113" applyFont="1" applyAlignment="1">
      <alignment horizontal="left" wrapText="1"/>
    </xf>
    <xf numFmtId="0" fontId="24" fillId="0" borderId="0" xfId="0" applyFont="1" applyAlignment="1">
      <alignment horizontal="left"/>
    </xf>
    <xf numFmtId="0" fontId="24" fillId="0" borderId="2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4" fillId="0" borderId="11" xfId="0" applyFont="1" applyBorder="1" applyAlignment="1"/>
    <xf numFmtId="0" fontId="24" fillId="0" borderId="4" xfId="0" applyFont="1" applyBorder="1" applyAlignment="1"/>
    <xf numFmtId="0" fontId="24" fillId="0" borderId="0" xfId="129" applyFont="1" applyAlignment="1">
      <alignment horizontal="left" wrapText="1"/>
    </xf>
    <xf numFmtId="0" fontId="25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11" fillId="0" borderId="2" xfId="126" applyBorder="1" applyAlignment="1">
      <alignment horizontal="center" vertical="center" wrapText="1"/>
    </xf>
    <xf numFmtId="0" fontId="11" fillId="0" borderId="0" xfId="126" applyFont="1" applyAlignment="1">
      <alignment horizontal="center" wrapText="1"/>
    </xf>
    <xf numFmtId="0" fontId="11" fillId="2" borderId="2" xfId="126" applyFill="1" applyBorder="1" applyAlignment="1">
      <alignment horizontal="center" vertical="center" wrapText="1"/>
    </xf>
    <xf numFmtId="0" fontId="1" fillId="0" borderId="0" xfId="126" applyFont="1" applyAlignment="1">
      <alignment horizontal="left"/>
    </xf>
    <xf numFmtId="0" fontId="11" fillId="0" borderId="0" xfId="126" applyFont="1" applyAlignment="1">
      <alignment horizontal="left"/>
    </xf>
    <xf numFmtId="0" fontId="11" fillId="0" borderId="0" xfId="126" applyAlignment="1">
      <alignment horizontal="left" wrapText="1"/>
    </xf>
    <xf numFmtId="0" fontId="25" fillId="0" borderId="0" xfId="126" applyFont="1" applyAlignment="1">
      <alignment horizontal="center"/>
    </xf>
    <xf numFmtId="0" fontId="11" fillId="0" borderId="0" xfId="126" applyAlignment="1">
      <alignment horizontal="center"/>
    </xf>
    <xf numFmtId="0" fontId="34" fillId="0" borderId="2" xfId="126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41" fillId="0" borderId="16" xfId="0" applyFont="1" applyBorder="1" applyAlignment="1">
      <alignment horizontal="center" vertical="center" wrapText="1"/>
    </xf>
    <xf numFmtId="164" fontId="41" fillId="0" borderId="12" xfId="103" applyFont="1" applyBorder="1" applyAlignment="1">
      <alignment horizontal="center" vertical="center" wrapText="1"/>
    </xf>
    <xf numFmtId="164" fontId="41" fillId="0" borderId="16" xfId="103" applyFont="1" applyBorder="1" applyAlignment="1">
      <alignment horizontal="center" vertical="center" wrapText="1"/>
    </xf>
    <xf numFmtId="164" fontId="41" fillId="0" borderId="17" xfId="103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164" fontId="24" fillId="0" borderId="5" xfId="103" applyFont="1" applyBorder="1" applyAlignment="1">
      <alignment horizontal="center"/>
    </xf>
    <xf numFmtId="164" fontId="24" fillId="0" borderId="2" xfId="103" applyFont="1" applyBorder="1" applyAlignment="1">
      <alignment horizontal="center"/>
    </xf>
    <xf numFmtId="164" fontId="26" fillId="0" borderId="0" xfId="103" applyFont="1" applyAlignment="1">
      <alignment horizontal="center"/>
    </xf>
    <xf numFmtId="164" fontId="25" fillId="0" borderId="0" xfId="103" applyFont="1" applyAlignment="1">
      <alignment horizontal="center"/>
    </xf>
    <xf numFmtId="164" fontId="24" fillId="0" borderId="0" xfId="103" applyFont="1" applyAlignment="1">
      <alignment horizontal="center"/>
    </xf>
    <xf numFmtId="164" fontId="24" fillId="0" borderId="3" xfId="103" applyFont="1" applyBorder="1" applyAlignment="1">
      <alignment horizontal="center" vertical="top" wrapText="1"/>
    </xf>
    <xf numFmtId="164" fontId="24" fillId="0" borderId="4" xfId="103" applyFont="1" applyBorder="1" applyAlignment="1">
      <alignment horizontal="center" vertical="top" wrapText="1"/>
    </xf>
    <xf numFmtId="166" fontId="24" fillId="0" borderId="7" xfId="103" applyNumberFormat="1" applyFont="1" applyBorder="1" applyAlignment="1">
      <alignment horizontal="center" vertical="top" wrapText="1"/>
    </xf>
    <xf numFmtId="166" fontId="24" fillId="0" borderId="8" xfId="103" applyNumberFormat="1" applyFont="1" applyBorder="1" applyAlignment="1">
      <alignment horizontal="center" vertical="top" wrapText="1"/>
    </xf>
    <xf numFmtId="0" fontId="36" fillId="0" borderId="0" xfId="0" applyFont="1" applyAlignment="1">
      <alignment horizontal="center"/>
    </xf>
    <xf numFmtId="0" fontId="24" fillId="0" borderId="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40" fillId="0" borderId="5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12" fillId="0" borderId="0" xfId="124" applyFont="1" applyAlignment="1">
      <alignment horizontal="left" wrapText="1"/>
    </xf>
    <xf numFmtId="0" fontId="12" fillId="0" borderId="0" xfId="124" applyAlignment="1">
      <alignment horizontal="left" wrapText="1"/>
    </xf>
    <xf numFmtId="0" fontId="1" fillId="0" borderId="0" xfId="124" applyFont="1" applyAlignment="1">
      <alignment horizontal="left" wrapText="1"/>
    </xf>
    <xf numFmtId="0" fontId="6" fillId="0" borderId="0" xfId="124" applyFont="1" applyAlignment="1">
      <alignment horizontal="left" wrapText="1"/>
    </xf>
  </cellXfs>
  <cellStyles count="136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4"/>
    <cellStyle name="Обычный 5 7 3 2" xfId="133"/>
    <cellStyle name="Обычный 6" xfId="135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zoomScaleNormal="100" zoomScalePageLayoutView="55" workbookViewId="0">
      <selection activeCell="D14" sqref="D14:F16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0" x14ac:dyDescent="0.2">
      <c r="C1" s="346" t="s">
        <v>0</v>
      </c>
      <c r="D1" s="346"/>
      <c r="E1" s="346"/>
      <c r="F1" s="346"/>
    </row>
    <row r="2" spans="1:10" ht="12.75" customHeight="1" x14ac:dyDescent="0.2">
      <c r="C2" s="347" t="s">
        <v>315</v>
      </c>
      <c r="D2" s="348"/>
      <c r="E2" s="348"/>
      <c r="F2" s="348"/>
    </row>
    <row r="3" spans="1:10" s="2" customFormat="1" ht="12.75" customHeight="1" x14ac:dyDescent="0.2">
      <c r="A3" s="1"/>
      <c r="B3" s="1"/>
      <c r="C3" s="349" t="s">
        <v>297</v>
      </c>
      <c r="D3" s="349"/>
      <c r="E3" s="349"/>
      <c r="F3" s="349"/>
      <c r="G3" s="340"/>
      <c r="H3" s="340"/>
      <c r="I3" s="340"/>
      <c r="J3" s="3"/>
    </row>
    <row r="4" spans="1:10" s="2" customFormat="1" ht="24" customHeight="1" x14ac:dyDescent="0.2">
      <c r="A4" s="1"/>
      <c r="B4" s="1"/>
      <c r="C4" s="1"/>
      <c r="D4" s="340"/>
      <c r="E4" s="340"/>
      <c r="F4" s="340"/>
      <c r="G4" s="340"/>
      <c r="H4" s="340"/>
      <c r="I4" s="340"/>
      <c r="J4" s="3"/>
    </row>
    <row r="5" spans="1:10" ht="28.5" customHeight="1" x14ac:dyDescent="0.2">
      <c r="A5" s="341" t="s">
        <v>296</v>
      </c>
      <c r="B5" s="342"/>
      <c r="C5" s="342"/>
      <c r="D5" s="342"/>
      <c r="E5" s="342"/>
      <c r="F5" s="342"/>
    </row>
    <row r="6" spans="1:10" ht="18" customHeight="1" x14ac:dyDescent="0.2">
      <c r="A6" s="278"/>
      <c r="B6" s="278"/>
      <c r="C6" s="343"/>
      <c r="D6" s="343"/>
      <c r="E6" s="343"/>
      <c r="F6" s="343"/>
    </row>
    <row r="7" spans="1:10" ht="12.2" customHeight="1" x14ac:dyDescent="0.2">
      <c r="A7" s="1"/>
      <c r="B7" s="1"/>
      <c r="C7" s="340"/>
      <c r="D7" s="340"/>
      <c r="E7" s="340"/>
      <c r="F7" s="340"/>
    </row>
    <row r="8" spans="1:10" ht="13.7" customHeight="1" x14ac:dyDescent="0.2">
      <c r="A8" s="344" t="s">
        <v>174</v>
      </c>
      <c r="B8" s="345"/>
      <c r="C8" s="345"/>
      <c r="D8" s="345"/>
      <c r="E8" s="345"/>
      <c r="F8" s="345"/>
    </row>
    <row r="9" spans="1:10" x14ac:dyDescent="0.2">
      <c r="A9" s="279"/>
      <c r="B9" s="280"/>
      <c r="C9" s="280"/>
      <c r="D9" s="280"/>
      <c r="E9" s="280"/>
      <c r="F9" s="280"/>
    </row>
    <row r="10" spans="1:10" ht="13.7" customHeight="1" x14ac:dyDescent="0.2">
      <c r="A10" s="350" t="s">
        <v>11</v>
      </c>
      <c r="B10" s="350" t="s">
        <v>12</v>
      </c>
      <c r="C10" s="351" t="s">
        <v>1</v>
      </c>
      <c r="D10" s="350" t="s">
        <v>2</v>
      </c>
      <c r="E10" s="350" t="s">
        <v>3</v>
      </c>
      <c r="F10" s="350"/>
    </row>
    <row r="11" spans="1:10" ht="13.7" customHeight="1" x14ac:dyDescent="0.2">
      <c r="A11" s="350"/>
      <c r="B11" s="350"/>
      <c r="C11" s="350"/>
      <c r="D11" s="350"/>
      <c r="E11" s="350" t="s">
        <v>4</v>
      </c>
      <c r="F11" s="352" t="s">
        <v>5</v>
      </c>
    </row>
    <row r="12" spans="1:10" x14ac:dyDescent="0.2">
      <c r="A12" s="350"/>
      <c r="B12" s="350"/>
      <c r="C12" s="350"/>
      <c r="D12" s="350"/>
      <c r="E12" s="350"/>
      <c r="F12" s="350"/>
    </row>
    <row r="13" spans="1:10" x14ac:dyDescent="0.2">
      <c r="A13" s="276">
        <v>1</v>
      </c>
      <c r="B13" s="276">
        <v>2</v>
      </c>
      <c r="C13" s="277">
        <v>3</v>
      </c>
      <c r="D13" s="276">
        <v>4</v>
      </c>
      <c r="E13" s="276">
        <v>5</v>
      </c>
      <c r="F13" s="276">
        <v>6</v>
      </c>
    </row>
    <row r="14" spans="1:10" ht="31.7" customHeight="1" x14ac:dyDescent="0.2">
      <c r="A14" s="74">
        <v>10000000</v>
      </c>
      <c r="B14" s="75" t="s">
        <v>230</v>
      </c>
      <c r="C14" s="196">
        <f t="shared" ref="C14:C78" si="0">D14+E14</f>
        <v>93439600</v>
      </c>
      <c r="D14" s="337">
        <f>D15+D24+D30+D38+D52</f>
        <v>93389600</v>
      </c>
      <c r="E14" s="338">
        <f>E15+E24+E30+E38+E52</f>
        <v>50000</v>
      </c>
      <c r="F14" s="337">
        <v>0</v>
      </c>
    </row>
    <row r="15" spans="1:10" ht="54" customHeight="1" x14ac:dyDescent="0.2">
      <c r="A15" s="74">
        <v>11000000</v>
      </c>
      <c r="B15" s="75" t="s">
        <v>231</v>
      </c>
      <c r="C15" s="196">
        <f t="shared" si="0"/>
        <v>57584100</v>
      </c>
      <c r="D15" s="337">
        <f>D16+D22</f>
        <v>57584100</v>
      </c>
      <c r="E15" s="337">
        <f>E16+E22</f>
        <v>0</v>
      </c>
      <c r="F15" s="337">
        <v>0</v>
      </c>
    </row>
    <row r="16" spans="1:10" ht="33" customHeight="1" x14ac:dyDescent="0.2">
      <c r="A16" s="74">
        <v>11010000</v>
      </c>
      <c r="B16" s="75" t="s">
        <v>13</v>
      </c>
      <c r="C16" s="196">
        <f t="shared" si="0"/>
        <v>57579100</v>
      </c>
      <c r="D16" s="337">
        <f>D17+D18+D19+D20+D21</f>
        <v>57579100</v>
      </c>
      <c r="E16" s="339">
        <v>0</v>
      </c>
      <c r="F16" s="337">
        <v>0</v>
      </c>
    </row>
    <row r="17" spans="1:11" ht="36" customHeight="1" x14ac:dyDescent="0.2">
      <c r="A17" s="198">
        <v>11010100</v>
      </c>
      <c r="B17" s="79" t="s">
        <v>14</v>
      </c>
      <c r="C17" s="199">
        <f t="shared" si="0"/>
        <v>39180000</v>
      </c>
      <c r="D17" s="200">
        <v>39180000</v>
      </c>
      <c r="E17" s="200">
        <v>0</v>
      </c>
      <c r="F17" s="200">
        <v>0</v>
      </c>
    </row>
    <row r="18" spans="1:11" ht="56.25" customHeight="1" x14ac:dyDescent="0.2">
      <c r="A18" s="198">
        <v>11010200</v>
      </c>
      <c r="B18" s="79" t="s">
        <v>15</v>
      </c>
      <c r="C18" s="199"/>
      <c r="D18" s="200"/>
      <c r="E18" s="200"/>
      <c r="F18" s="200"/>
    </row>
    <row r="19" spans="1:11" ht="25.5" x14ac:dyDescent="0.2">
      <c r="A19" s="198">
        <v>11010400</v>
      </c>
      <c r="B19" s="79" t="s">
        <v>16</v>
      </c>
      <c r="C19" s="199">
        <f t="shared" si="0"/>
        <v>15800000</v>
      </c>
      <c r="D19" s="200">
        <v>15800000</v>
      </c>
      <c r="E19" s="200">
        <v>0</v>
      </c>
      <c r="F19" s="200">
        <v>0</v>
      </c>
    </row>
    <row r="20" spans="1:11" ht="27.2" customHeight="1" x14ac:dyDescent="0.2">
      <c r="A20" s="198">
        <v>11010500</v>
      </c>
      <c r="B20" s="79" t="s">
        <v>17</v>
      </c>
      <c r="C20" s="199">
        <f t="shared" si="0"/>
        <v>151200</v>
      </c>
      <c r="D20" s="200">
        <v>151200</v>
      </c>
      <c r="E20" s="200">
        <v>0</v>
      </c>
      <c r="F20" s="200">
        <v>0</v>
      </c>
    </row>
    <row r="21" spans="1:11" ht="40.700000000000003" customHeight="1" x14ac:dyDescent="0.2">
      <c r="A21" s="198">
        <v>11011300</v>
      </c>
      <c r="B21" s="324" t="s">
        <v>286</v>
      </c>
      <c r="C21" s="199">
        <f>D21</f>
        <v>2447900</v>
      </c>
      <c r="D21" s="200">
        <v>2447900</v>
      </c>
      <c r="E21" s="200"/>
      <c r="F21" s="200"/>
    </row>
    <row r="22" spans="1:11" ht="36" customHeight="1" x14ac:dyDescent="0.2">
      <c r="A22" s="74">
        <v>11020000</v>
      </c>
      <c r="B22" s="75" t="s">
        <v>232</v>
      </c>
      <c r="C22" s="196">
        <f t="shared" si="0"/>
        <v>5000</v>
      </c>
      <c r="D22" s="197">
        <v>5000</v>
      </c>
      <c r="E22" s="197">
        <v>0</v>
      </c>
      <c r="F22" s="197">
        <v>0</v>
      </c>
    </row>
    <row r="23" spans="1:11" ht="39.75" customHeight="1" x14ac:dyDescent="0.2">
      <c r="A23" s="198">
        <v>11020200</v>
      </c>
      <c r="B23" s="79" t="s">
        <v>233</v>
      </c>
      <c r="C23" s="199">
        <f t="shared" si="0"/>
        <v>5000</v>
      </c>
      <c r="D23" s="200">
        <v>5000</v>
      </c>
      <c r="E23" s="200">
        <v>0</v>
      </c>
      <c r="F23" s="200">
        <v>0</v>
      </c>
    </row>
    <row r="24" spans="1:11" ht="24" customHeight="1" x14ac:dyDescent="0.2">
      <c r="A24" s="74">
        <v>13000000</v>
      </c>
      <c r="B24" s="75" t="s">
        <v>234</v>
      </c>
      <c r="C24" s="196">
        <f t="shared" si="0"/>
        <v>86500</v>
      </c>
      <c r="D24" s="197">
        <f>D25+D28</f>
        <v>86500</v>
      </c>
      <c r="E24" s="197">
        <v>0</v>
      </c>
      <c r="F24" s="197">
        <v>0</v>
      </c>
    </row>
    <row r="25" spans="1:11" x14ac:dyDescent="0.2">
      <c r="A25" s="74">
        <v>13010000</v>
      </c>
      <c r="B25" s="75" t="s">
        <v>235</v>
      </c>
      <c r="C25" s="196">
        <f t="shared" si="0"/>
        <v>44500</v>
      </c>
      <c r="D25" s="197">
        <f>D26+D27</f>
        <v>44500</v>
      </c>
      <c r="E25" s="197">
        <v>0</v>
      </c>
      <c r="F25" s="197">
        <v>0</v>
      </c>
    </row>
    <row r="26" spans="1:11" ht="35.25" customHeight="1" x14ac:dyDescent="0.2">
      <c r="A26" s="198">
        <v>13010100</v>
      </c>
      <c r="B26" s="79" t="s">
        <v>236</v>
      </c>
      <c r="C26" s="199">
        <f t="shared" si="0"/>
        <v>35500</v>
      </c>
      <c r="D26" s="200">
        <v>35500</v>
      </c>
      <c r="E26" s="200">
        <v>0</v>
      </c>
      <c r="F26" s="200">
        <v>0</v>
      </c>
    </row>
    <row r="27" spans="1:11" ht="51" x14ac:dyDescent="0.2">
      <c r="A27" s="198">
        <v>13010200</v>
      </c>
      <c r="B27" s="79" t="s">
        <v>237</v>
      </c>
      <c r="C27" s="199">
        <f t="shared" si="0"/>
        <v>9000</v>
      </c>
      <c r="D27" s="200">
        <v>9000</v>
      </c>
      <c r="E27" s="200">
        <v>0</v>
      </c>
      <c r="F27" s="200">
        <v>0</v>
      </c>
    </row>
    <row r="28" spans="1:11" ht="25.5" x14ac:dyDescent="0.2">
      <c r="A28" s="74">
        <v>13030000</v>
      </c>
      <c r="B28" s="75" t="s">
        <v>18</v>
      </c>
      <c r="C28" s="196">
        <f t="shared" si="0"/>
        <v>42000</v>
      </c>
      <c r="D28" s="197">
        <f>D29</f>
        <v>42000</v>
      </c>
      <c r="E28" s="197">
        <v>0</v>
      </c>
      <c r="F28" s="197">
        <v>0</v>
      </c>
      <c r="K28" s="235"/>
    </row>
    <row r="29" spans="1:11" ht="25.5" x14ac:dyDescent="0.2">
      <c r="A29" s="198">
        <v>13030100</v>
      </c>
      <c r="B29" s="79" t="s">
        <v>19</v>
      </c>
      <c r="C29" s="199">
        <f t="shared" si="0"/>
        <v>42000</v>
      </c>
      <c r="D29" s="200">
        <v>42000</v>
      </c>
      <c r="E29" s="200">
        <v>0</v>
      </c>
      <c r="F29" s="200">
        <v>0</v>
      </c>
      <c r="K29" s="235"/>
    </row>
    <row r="30" spans="1:11" x14ac:dyDescent="0.2">
      <c r="A30" s="74">
        <v>14000000</v>
      </c>
      <c r="B30" s="75" t="s">
        <v>238</v>
      </c>
      <c r="C30" s="196">
        <f t="shared" si="0"/>
        <v>5270000</v>
      </c>
      <c r="D30" s="197">
        <f>D31+D33+D35</f>
        <v>5270000</v>
      </c>
      <c r="E30" s="197">
        <v>0</v>
      </c>
      <c r="F30" s="197">
        <v>0</v>
      </c>
    </row>
    <row r="31" spans="1:11" ht="25.5" x14ac:dyDescent="0.2">
      <c r="A31" s="74">
        <v>14020000</v>
      </c>
      <c r="B31" s="75" t="s">
        <v>239</v>
      </c>
      <c r="C31" s="196">
        <f t="shared" si="0"/>
        <v>130000</v>
      </c>
      <c r="D31" s="197">
        <f>D32</f>
        <v>130000</v>
      </c>
      <c r="E31" s="197">
        <v>0</v>
      </c>
      <c r="F31" s="197">
        <v>0</v>
      </c>
    </row>
    <row r="32" spans="1:11" x14ac:dyDescent="0.2">
      <c r="A32" s="198">
        <v>14021900</v>
      </c>
      <c r="B32" s="79" t="s">
        <v>20</v>
      </c>
      <c r="C32" s="199">
        <f t="shared" si="0"/>
        <v>130000</v>
      </c>
      <c r="D32" s="200">
        <v>130000</v>
      </c>
      <c r="E32" s="200">
        <v>0</v>
      </c>
      <c r="F32" s="200">
        <v>0</v>
      </c>
    </row>
    <row r="33" spans="1:10" ht="25.5" x14ac:dyDescent="0.2">
      <c r="A33" s="74">
        <v>14030000</v>
      </c>
      <c r="B33" s="75" t="s">
        <v>240</v>
      </c>
      <c r="C33" s="196">
        <f t="shared" si="0"/>
        <v>800000</v>
      </c>
      <c r="D33" s="197">
        <f>D34</f>
        <v>800000</v>
      </c>
      <c r="E33" s="197">
        <v>0</v>
      </c>
      <c r="F33" s="197">
        <v>0</v>
      </c>
    </row>
    <row r="34" spans="1:10" x14ac:dyDescent="0.2">
      <c r="A34" s="198">
        <v>14031900</v>
      </c>
      <c r="B34" s="79" t="s">
        <v>20</v>
      </c>
      <c r="C34" s="199">
        <f t="shared" si="0"/>
        <v>800000</v>
      </c>
      <c r="D34" s="200">
        <v>800000</v>
      </c>
      <c r="E34" s="200">
        <v>0</v>
      </c>
      <c r="F34" s="200">
        <v>0</v>
      </c>
      <c r="J34" s="235"/>
    </row>
    <row r="35" spans="1:10" ht="25.5" x14ac:dyDescent="0.2">
      <c r="A35" s="74">
        <v>14040000</v>
      </c>
      <c r="B35" s="75" t="s">
        <v>241</v>
      </c>
      <c r="C35" s="196">
        <f t="shared" si="0"/>
        <v>4340000</v>
      </c>
      <c r="D35" s="197">
        <f>D36+D37</f>
        <v>4340000</v>
      </c>
      <c r="E35" s="197">
        <v>0</v>
      </c>
      <c r="F35" s="197">
        <v>0</v>
      </c>
    </row>
    <row r="36" spans="1:10" ht="66" customHeight="1" x14ac:dyDescent="0.2">
      <c r="A36" s="198">
        <v>14040100</v>
      </c>
      <c r="B36" s="79" t="s">
        <v>242</v>
      </c>
      <c r="C36" s="199">
        <f t="shared" si="0"/>
        <v>2700000</v>
      </c>
      <c r="D36" s="200">
        <v>2700000</v>
      </c>
      <c r="E36" s="200">
        <v>0</v>
      </c>
      <c r="F36" s="200">
        <v>0</v>
      </c>
    </row>
    <row r="37" spans="1:10" ht="51" x14ac:dyDescent="0.2">
      <c r="A37" s="198">
        <v>14040200</v>
      </c>
      <c r="B37" s="79" t="s">
        <v>216</v>
      </c>
      <c r="C37" s="199">
        <f t="shared" si="0"/>
        <v>1640000</v>
      </c>
      <c r="D37" s="200">
        <v>1640000</v>
      </c>
      <c r="E37" s="200">
        <v>0</v>
      </c>
      <c r="F37" s="200">
        <v>0</v>
      </c>
    </row>
    <row r="38" spans="1:10" ht="25.5" x14ac:dyDescent="0.2">
      <c r="A38" s="74">
        <v>18000000</v>
      </c>
      <c r="B38" s="75" t="s">
        <v>21</v>
      </c>
      <c r="C38" s="196">
        <f t="shared" si="0"/>
        <v>30449000</v>
      </c>
      <c r="D38" s="197">
        <f>D39+D48</f>
        <v>30449000</v>
      </c>
      <c r="E38" s="197">
        <v>0</v>
      </c>
      <c r="F38" s="197">
        <v>0</v>
      </c>
    </row>
    <row r="39" spans="1:10" x14ac:dyDescent="0.2">
      <c r="A39" s="74">
        <v>18010000</v>
      </c>
      <c r="B39" s="75" t="s">
        <v>243</v>
      </c>
      <c r="C39" s="196">
        <f t="shared" si="0"/>
        <v>12399000</v>
      </c>
      <c r="D39" s="197">
        <f>D40+D41+D42+D43+D44+D45+D46+D47</f>
        <v>12399000</v>
      </c>
      <c r="E39" s="197">
        <v>0</v>
      </c>
      <c r="F39" s="197">
        <v>0</v>
      </c>
    </row>
    <row r="40" spans="1:10" ht="38.25" x14ac:dyDescent="0.2">
      <c r="A40" s="198">
        <v>18010200</v>
      </c>
      <c r="B40" s="79" t="s">
        <v>244</v>
      </c>
      <c r="C40" s="199">
        <f t="shared" si="0"/>
        <v>42000</v>
      </c>
      <c r="D40" s="200">
        <v>42000</v>
      </c>
      <c r="E40" s="200">
        <v>0</v>
      </c>
      <c r="F40" s="200">
        <v>0</v>
      </c>
    </row>
    <row r="41" spans="1:10" ht="38.25" x14ac:dyDescent="0.2">
      <c r="A41" s="198">
        <v>18010300</v>
      </c>
      <c r="B41" s="79" t="s">
        <v>245</v>
      </c>
      <c r="C41" s="199">
        <f t="shared" si="0"/>
        <v>230000</v>
      </c>
      <c r="D41" s="200">
        <v>230000</v>
      </c>
      <c r="E41" s="200">
        <v>0</v>
      </c>
      <c r="F41" s="200">
        <v>0</v>
      </c>
    </row>
    <row r="42" spans="1:10" ht="38.25" x14ac:dyDescent="0.2">
      <c r="A42" s="198">
        <v>18010400</v>
      </c>
      <c r="B42" s="79" t="s">
        <v>246</v>
      </c>
      <c r="C42" s="199">
        <f t="shared" si="0"/>
        <v>287000</v>
      </c>
      <c r="D42" s="200">
        <v>287000</v>
      </c>
      <c r="E42" s="200">
        <v>0</v>
      </c>
      <c r="F42" s="200">
        <v>0</v>
      </c>
    </row>
    <row r="43" spans="1:10" x14ac:dyDescent="0.2">
      <c r="A43" s="198">
        <v>18010500</v>
      </c>
      <c r="B43" s="79" t="s">
        <v>247</v>
      </c>
      <c r="C43" s="199">
        <f t="shared" si="0"/>
        <v>2800000</v>
      </c>
      <c r="D43" s="200">
        <v>2800000</v>
      </c>
      <c r="E43" s="200">
        <v>0</v>
      </c>
      <c r="F43" s="200">
        <v>0</v>
      </c>
    </row>
    <row r="44" spans="1:10" x14ac:dyDescent="0.2">
      <c r="A44" s="198">
        <v>18010600</v>
      </c>
      <c r="B44" s="79" t="s">
        <v>248</v>
      </c>
      <c r="C44" s="199">
        <f t="shared" si="0"/>
        <v>6200000</v>
      </c>
      <c r="D44" s="200">
        <v>6200000</v>
      </c>
      <c r="E44" s="200">
        <v>0</v>
      </c>
      <c r="F44" s="200">
        <v>0</v>
      </c>
    </row>
    <row r="45" spans="1:10" x14ac:dyDescent="0.2">
      <c r="A45" s="198">
        <v>18010700</v>
      </c>
      <c r="B45" s="79" t="s">
        <v>249</v>
      </c>
      <c r="C45" s="199">
        <f t="shared" si="0"/>
        <v>1850000</v>
      </c>
      <c r="D45" s="200">
        <v>1850000</v>
      </c>
      <c r="E45" s="200">
        <v>0</v>
      </c>
      <c r="F45" s="200">
        <v>0</v>
      </c>
    </row>
    <row r="46" spans="1:10" x14ac:dyDescent="0.2">
      <c r="A46" s="198">
        <v>18010900</v>
      </c>
      <c r="B46" s="79" t="s">
        <v>250</v>
      </c>
      <c r="C46" s="199">
        <f t="shared" si="0"/>
        <v>950000</v>
      </c>
      <c r="D46" s="200">
        <v>950000</v>
      </c>
      <c r="E46" s="200">
        <v>0</v>
      </c>
      <c r="F46" s="200">
        <v>0</v>
      </c>
    </row>
    <row r="47" spans="1:10" x14ac:dyDescent="0.2">
      <c r="A47" s="198">
        <v>18011100</v>
      </c>
      <c r="B47" s="79" t="s">
        <v>251</v>
      </c>
      <c r="C47" s="199">
        <f t="shared" si="0"/>
        <v>40000</v>
      </c>
      <c r="D47" s="200">
        <v>40000</v>
      </c>
      <c r="E47" s="200">
        <v>0</v>
      </c>
      <c r="F47" s="200">
        <v>0</v>
      </c>
    </row>
    <row r="48" spans="1:10" x14ac:dyDescent="0.2">
      <c r="A48" s="74">
        <v>18050000</v>
      </c>
      <c r="B48" s="75" t="s">
        <v>252</v>
      </c>
      <c r="C48" s="196">
        <f t="shared" si="0"/>
        <v>18050000</v>
      </c>
      <c r="D48" s="197">
        <f>D49+D50+D51</f>
        <v>18050000</v>
      </c>
      <c r="E48" s="197">
        <v>0</v>
      </c>
      <c r="F48" s="197">
        <v>0</v>
      </c>
    </row>
    <row r="49" spans="1:6" ht="43.5" customHeight="1" x14ac:dyDescent="0.2">
      <c r="A49" s="198">
        <v>18050300</v>
      </c>
      <c r="B49" s="79" t="s">
        <v>253</v>
      </c>
      <c r="C49" s="199">
        <f t="shared" si="0"/>
        <v>150000</v>
      </c>
      <c r="D49" s="200">
        <v>150000</v>
      </c>
      <c r="E49" s="200">
        <v>0</v>
      </c>
      <c r="F49" s="200">
        <v>0</v>
      </c>
    </row>
    <row r="50" spans="1:6" x14ac:dyDescent="0.2">
      <c r="A50" s="198">
        <v>18050400</v>
      </c>
      <c r="B50" s="79" t="s">
        <v>254</v>
      </c>
      <c r="C50" s="199">
        <f t="shared" si="0"/>
        <v>7900000</v>
      </c>
      <c r="D50" s="200">
        <v>7900000</v>
      </c>
      <c r="E50" s="200">
        <v>0</v>
      </c>
      <c r="F50" s="200">
        <v>0</v>
      </c>
    </row>
    <row r="51" spans="1:6" ht="45" customHeight="1" x14ac:dyDescent="0.2">
      <c r="A51" s="198">
        <v>18050500</v>
      </c>
      <c r="B51" s="79" t="s">
        <v>255</v>
      </c>
      <c r="C51" s="199">
        <f t="shared" si="0"/>
        <v>10000000</v>
      </c>
      <c r="D51" s="200">
        <v>10000000</v>
      </c>
      <c r="E51" s="200">
        <v>0</v>
      </c>
      <c r="F51" s="200">
        <v>0</v>
      </c>
    </row>
    <row r="52" spans="1:6" ht="57.2" customHeight="1" x14ac:dyDescent="0.2">
      <c r="A52" s="74">
        <v>19000000</v>
      </c>
      <c r="B52" s="75" t="s">
        <v>256</v>
      </c>
      <c r="C52" s="196">
        <f t="shared" si="0"/>
        <v>50000</v>
      </c>
      <c r="D52" s="197">
        <v>0</v>
      </c>
      <c r="E52" s="289">
        <f>E53</f>
        <v>50000</v>
      </c>
      <c r="F52" s="197">
        <v>0</v>
      </c>
    </row>
    <row r="53" spans="1:6" x14ac:dyDescent="0.2">
      <c r="A53" s="74">
        <v>19010000</v>
      </c>
      <c r="B53" s="75" t="s">
        <v>257</v>
      </c>
      <c r="C53" s="196">
        <f t="shared" si="0"/>
        <v>50000</v>
      </c>
      <c r="D53" s="197">
        <v>0</v>
      </c>
      <c r="E53" s="289">
        <f>E54+E55+E56</f>
        <v>50000</v>
      </c>
      <c r="F53" s="197">
        <v>0</v>
      </c>
    </row>
    <row r="54" spans="1:6" ht="51" x14ac:dyDescent="0.2">
      <c r="A54" s="198">
        <v>19010100</v>
      </c>
      <c r="B54" s="79" t="s">
        <v>22</v>
      </c>
      <c r="C54" s="199">
        <f t="shared" si="0"/>
        <v>2500</v>
      </c>
      <c r="D54" s="200">
        <v>0</v>
      </c>
      <c r="E54" s="200">
        <v>2500</v>
      </c>
      <c r="F54" s="200">
        <v>0</v>
      </c>
    </row>
    <row r="55" spans="1:6" ht="25.5" x14ac:dyDescent="0.2">
      <c r="A55" s="198">
        <v>19010200</v>
      </c>
      <c r="B55" s="79" t="s">
        <v>258</v>
      </c>
      <c r="C55" s="199">
        <f t="shared" si="0"/>
        <v>43500</v>
      </c>
      <c r="D55" s="200">
        <v>0</v>
      </c>
      <c r="E55" s="200">
        <v>43500</v>
      </c>
      <c r="F55" s="200">
        <v>0</v>
      </c>
    </row>
    <row r="56" spans="1:6" ht="38.25" x14ac:dyDescent="0.2">
      <c r="A56" s="198">
        <v>19010300</v>
      </c>
      <c r="B56" s="79" t="s">
        <v>259</v>
      </c>
      <c r="C56" s="199">
        <f t="shared" si="0"/>
        <v>4000</v>
      </c>
      <c r="D56" s="200">
        <v>0</v>
      </c>
      <c r="E56" s="200">
        <v>4000</v>
      </c>
      <c r="F56" s="200">
        <v>0</v>
      </c>
    </row>
    <row r="57" spans="1:6" x14ac:dyDescent="0.2">
      <c r="A57" s="74">
        <v>20000000</v>
      </c>
      <c r="B57" s="75" t="s">
        <v>260</v>
      </c>
      <c r="C57" s="196">
        <f t="shared" si="0"/>
        <v>1666000</v>
      </c>
      <c r="D57" s="197">
        <f>D58+D61+D71</f>
        <v>414000</v>
      </c>
      <c r="E57" s="289">
        <f>E58+E61+E71+E74</f>
        <v>1252000</v>
      </c>
      <c r="F57" s="197">
        <v>0</v>
      </c>
    </row>
    <row r="58" spans="1:6" x14ac:dyDescent="0.2">
      <c r="A58" s="74">
        <v>21000000</v>
      </c>
      <c r="B58" s="75" t="s">
        <v>261</v>
      </c>
      <c r="C58" s="196">
        <f t="shared" si="0"/>
        <v>200000</v>
      </c>
      <c r="D58" s="197">
        <f>D59</f>
        <v>200000</v>
      </c>
      <c r="E58" s="197">
        <v>0</v>
      </c>
      <c r="F58" s="197">
        <v>0</v>
      </c>
    </row>
    <row r="59" spans="1:6" x14ac:dyDescent="0.2">
      <c r="A59" s="74">
        <v>21080000</v>
      </c>
      <c r="B59" s="75" t="s">
        <v>262</v>
      </c>
      <c r="C59" s="196">
        <f t="shared" si="0"/>
        <v>200000</v>
      </c>
      <c r="D59" s="197">
        <f>D60</f>
        <v>200000</v>
      </c>
      <c r="E59" s="197">
        <v>0</v>
      </c>
      <c r="F59" s="197">
        <v>0</v>
      </c>
    </row>
    <row r="60" spans="1:6" x14ac:dyDescent="0.2">
      <c r="A60" s="198">
        <v>21081100</v>
      </c>
      <c r="B60" s="79" t="s">
        <v>263</v>
      </c>
      <c r="C60" s="199">
        <f t="shared" si="0"/>
        <v>200000</v>
      </c>
      <c r="D60" s="200">
        <v>200000</v>
      </c>
      <c r="E60" s="200">
        <v>0</v>
      </c>
      <c r="F60" s="200">
        <v>0</v>
      </c>
    </row>
    <row r="61" spans="1:6" ht="25.5" x14ac:dyDescent="0.2">
      <c r="A61" s="74">
        <v>22000000</v>
      </c>
      <c r="B61" s="75" t="s">
        <v>264</v>
      </c>
      <c r="C61" s="196">
        <f t="shared" si="0"/>
        <v>164000</v>
      </c>
      <c r="D61" s="197">
        <f>D62+D66+D68</f>
        <v>164000</v>
      </c>
      <c r="E61" s="197">
        <v>0</v>
      </c>
      <c r="F61" s="197">
        <v>0</v>
      </c>
    </row>
    <row r="62" spans="1:6" x14ac:dyDescent="0.2">
      <c r="A62" s="74">
        <v>22010000</v>
      </c>
      <c r="B62" s="75" t="s">
        <v>23</v>
      </c>
      <c r="C62" s="196">
        <f t="shared" si="0"/>
        <v>140000</v>
      </c>
      <c r="D62" s="197">
        <f>D63+D64+D65</f>
        <v>140000</v>
      </c>
      <c r="E62" s="197">
        <v>0</v>
      </c>
      <c r="F62" s="197">
        <v>0</v>
      </c>
    </row>
    <row r="63" spans="1:6" ht="40.5" customHeight="1" x14ac:dyDescent="0.2">
      <c r="A63" s="198">
        <v>22010300</v>
      </c>
      <c r="B63" s="79" t="s">
        <v>338</v>
      </c>
      <c r="C63" s="199">
        <f t="shared" si="0"/>
        <v>13000</v>
      </c>
      <c r="D63" s="200">
        <v>13000</v>
      </c>
      <c r="E63" s="200">
        <v>0</v>
      </c>
      <c r="F63" s="200">
        <v>0</v>
      </c>
    </row>
    <row r="64" spans="1:6" x14ac:dyDescent="0.2">
      <c r="A64" s="198">
        <v>22012500</v>
      </c>
      <c r="B64" s="79" t="s">
        <v>24</v>
      </c>
      <c r="C64" s="199">
        <f t="shared" si="0"/>
        <v>42000</v>
      </c>
      <c r="D64" s="200">
        <v>42000</v>
      </c>
      <c r="E64" s="200">
        <v>0</v>
      </c>
      <c r="F64" s="200">
        <v>0</v>
      </c>
    </row>
    <row r="65" spans="1:6" ht="25.5" x14ac:dyDescent="0.2">
      <c r="A65" s="198">
        <v>22012600</v>
      </c>
      <c r="B65" s="79" t="s">
        <v>265</v>
      </c>
      <c r="C65" s="199">
        <f t="shared" si="0"/>
        <v>85000</v>
      </c>
      <c r="D65" s="200">
        <v>85000</v>
      </c>
      <c r="E65" s="200">
        <v>0</v>
      </c>
      <c r="F65" s="200">
        <v>0</v>
      </c>
    </row>
    <row r="66" spans="1:6" ht="25.5" x14ac:dyDescent="0.2">
      <c r="A66" s="74">
        <v>22080000</v>
      </c>
      <c r="B66" s="75" t="s">
        <v>266</v>
      </c>
      <c r="C66" s="196">
        <f t="shared" si="0"/>
        <v>22000</v>
      </c>
      <c r="D66" s="197">
        <f>D67</f>
        <v>22000</v>
      </c>
      <c r="E66" s="197">
        <v>0</v>
      </c>
      <c r="F66" s="197">
        <v>0</v>
      </c>
    </row>
    <row r="67" spans="1:6" ht="38.25" x14ac:dyDescent="0.2">
      <c r="A67" s="198">
        <v>22080400</v>
      </c>
      <c r="B67" s="79" t="s">
        <v>25</v>
      </c>
      <c r="C67" s="199">
        <f t="shared" si="0"/>
        <v>22000</v>
      </c>
      <c r="D67" s="200">
        <v>22000</v>
      </c>
      <c r="E67" s="200">
        <v>0</v>
      </c>
      <c r="F67" s="200">
        <v>0</v>
      </c>
    </row>
    <row r="68" spans="1:6" ht="35.450000000000003" customHeight="1" x14ac:dyDescent="0.2">
      <c r="A68" s="74">
        <v>22090000</v>
      </c>
      <c r="B68" s="75" t="s">
        <v>267</v>
      </c>
      <c r="C68" s="196">
        <f t="shared" si="0"/>
        <v>2000</v>
      </c>
      <c r="D68" s="197">
        <f>D69+D70</f>
        <v>2000</v>
      </c>
      <c r="E68" s="197">
        <v>0</v>
      </c>
      <c r="F68" s="197">
        <v>0</v>
      </c>
    </row>
    <row r="69" spans="1:6" ht="38.25" x14ac:dyDescent="0.2">
      <c r="A69" s="198">
        <v>22090100</v>
      </c>
      <c r="B69" s="79" t="s">
        <v>268</v>
      </c>
      <c r="C69" s="199">
        <f t="shared" si="0"/>
        <v>1200</v>
      </c>
      <c r="D69" s="200">
        <v>1200</v>
      </c>
      <c r="E69" s="200">
        <v>0</v>
      </c>
      <c r="F69" s="200">
        <v>0</v>
      </c>
    </row>
    <row r="70" spans="1:6" ht="25.5" x14ac:dyDescent="0.2">
      <c r="A70" s="198">
        <v>22090400</v>
      </c>
      <c r="B70" s="79" t="s">
        <v>269</v>
      </c>
      <c r="C70" s="199">
        <f t="shared" si="0"/>
        <v>800</v>
      </c>
      <c r="D70" s="200">
        <v>800</v>
      </c>
      <c r="E70" s="200">
        <v>0</v>
      </c>
      <c r="F70" s="200">
        <v>0</v>
      </c>
    </row>
    <row r="71" spans="1:6" x14ac:dyDescent="0.2">
      <c r="A71" s="74">
        <v>24000000</v>
      </c>
      <c r="B71" s="75" t="s">
        <v>270</v>
      </c>
      <c r="C71" s="196">
        <f t="shared" si="0"/>
        <v>50000</v>
      </c>
      <c r="D71" s="197">
        <f>D72</f>
        <v>50000</v>
      </c>
      <c r="E71" s="197">
        <v>0</v>
      </c>
      <c r="F71" s="197">
        <v>0</v>
      </c>
    </row>
    <row r="72" spans="1:6" x14ac:dyDescent="0.2">
      <c r="A72" s="74">
        <v>24060000</v>
      </c>
      <c r="B72" s="75" t="s">
        <v>262</v>
      </c>
      <c r="C72" s="196">
        <f t="shared" si="0"/>
        <v>50000</v>
      </c>
      <c r="D72" s="197">
        <f>D73</f>
        <v>50000</v>
      </c>
      <c r="E72" s="197">
        <v>0</v>
      </c>
      <c r="F72" s="197">
        <v>0</v>
      </c>
    </row>
    <row r="73" spans="1:6" x14ac:dyDescent="0.2">
      <c r="A73" s="198">
        <v>24060300</v>
      </c>
      <c r="B73" s="79" t="s">
        <v>262</v>
      </c>
      <c r="C73" s="199">
        <f t="shared" si="0"/>
        <v>50000</v>
      </c>
      <c r="D73" s="200">
        <v>50000</v>
      </c>
      <c r="E73" s="320">
        <v>0</v>
      </c>
      <c r="F73" s="200">
        <v>0</v>
      </c>
    </row>
    <row r="74" spans="1:6" x14ac:dyDescent="0.2">
      <c r="A74" s="74">
        <v>25000000</v>
      </c>
      <c r="B74" s="75" t="s">
        <v>271</v>
      </c>
      <c r="C74" s="196">
        <f t="shared" si="0"/>
        <v>1252000</v>
      </c>
      <c r="D74" s="197">
        <v>0</v>
      </c>
      <c r="E74" s="289">
        <f>E75</f>
        <v>1252000</v>
      </c>
      <c r="F74" s="197">
        <v>0</v>
      </c>
    </row>
    <row r="75" spans="1:6" ht="25.5" x14ac:dyDescent="0.2">
      <c r="A75" s="74">
        <v>25010000</v>
      </c>
      <c r="B75" s="75" t="s">
        <v>272</v>
      </c>
      <c r="C75" s="196">
        <f t="shared" si="0"/>
        <v>1252000</v>
      </c>
      <c r="D75" s="197">
        <v>0</v>
      </c>
      <c r="E75" s="289">
        <f>E76+E77</f>
        <v>1252000</v>
      </c>
      <c r="F75" s="197">
        <v>0</v>
      </c>
    </row>
    <row r="76" spans="1:6" ht="25.5" x14ac:dyDescent="0.2">
      <c r="A76" s="198">
        <v>25010100</v>
      </c>
      <c r="B76" s="79" t="s">
        <v>273</v>
      </c>
      <c r="C76" s="199">
        <f t="shared" si="0"/>
        <v>983000</v>
      </c>
      <c r="D76" s="200">
        <v>0</v>
      </c>
      <c r="E76" s="320">
        <v>983000</v>
      </c>
      <c r="F76" s="200">
        <v>0</v>
      </c>
    </row>
    <row r="77" spans="1:6" ht="38.25" x14ac:dyDescent="0.2">
      <c r="A77" s="198">
        <v>25010300</v>
      </c>
      <c r="B77" s="79" t="s">
        <v>26</v>
      </c>
      <c r="C77" s="199">
        <f t="shared" si="0"/>
        <v>269000</v>
      </c>
      <c r="D77" s="200">
        <v>0</v>
      </c>
      <c r="E77" s="320">
        <v>269000</v>
      </c>
      <c r="F77" s="200">
        <v>0</v>
      </c>
    </row>
    <row r="78" spans="1:6" x14ac:dyDescent="0.2">
      <c r="A78" s="281"/>
      <c r="B78" s="202" t="s">
        <v>27</v>
      </c>
      <c r="C78" s="196">
        <f t="shared" si="0"/>
        <v>95105600</v>
      </c>
      <c r="D78" s="335">
        <f>D14+D57</f>
        <v>93803600</v>
      </c>
      <c r="E78" s="336">
        <f>E52+E57</f>
        <v>1302000</v>
      </c>
      <c r="F78" s="335">
        <v>0</v>
      </c>
    </row>
    <row r="79" spans="1:6" x14ac:dyDescent="0.2">
      <c r="A79" s="74">
        <v>40000000</v>
      </c>
      <c r="B79" s="75" t="s">
        <v>274</v>
      </c>
      <c r="C79" s="196">
        <f t="shared" ref="C79:C89" si="1">D79+E79</f>
        <v>33282500</v>
      </c>
      <c r="D79" s="197">
        <f>D80</f>
        <v>33282500</v>
      </c>
      <c r="E79" s="197"/>
      <c r="F79" s="197">
        <v>0</v>
      </c>
    </row>
    <row r="80" spans="1:6" x14ac:dyDescent="0.2">
      <c r="A80" s="74">
        <v>41000000</v>
      </c>
      <c r="B80" s="75" t="s">
        <v>275</v>
      </c>
      <c r="C80" s="196">
        <f t="shared" si="1"/>
        <v>33282500</v>
      </c>
      <c r="D80" s="197">
        <f>D81+D83+D85+D87</f>
        <v>33282500</v>
      </c>
      <c r="E80" s="197">
        <v>0</v>
      </c>
      <c r="F80" s="197">
        <v>0</v>
      </c>
    </row>
    <row r="81" spans="1:6" x14ac:dyDescent="0.2">
      <c r="A81" s="74">
        <v>41020000</v>
      </c>
      <c r="B81" s="75" t="s">
        <v>276</v>
      </c>
      <c r="C81" s="333">
        <v>9891100</v>
      </c>
      <c r="D81" s="197">
        <v>9891100</v>
      </c>
      <c r="E81" s="197"/>
      <c r="F81" s="197"/>
    </row>
    <row r="82" spans="1:6" ht="19.5" customHeight="1" x14ac:dyDescent="0.2">
      <c r="A82" s="198">
        <v>41020100</v>
      </c>
      <c r="B82" s="79" t="s">
        <v>277</v>
      </c>
      <c r="C82" s="334">
        <v>9891100</v>
      </c>
      <c r="D82" s="200">
        <v>9891100</v>
      </c>
      <c r="E82" s="200"/>
      <c r="F82" s="200"/>
    </row>
    <row r="83" spans="1:6" x14ac:dyDescent="0.2">
      <c r="A83" s="74">
        <v>41030000</v>
      </c>
      <c r="B83" s="75" t="s">
        <v>28</v>
      </c>
      <c r="C83" s="196">
        <f t="shared" si="1"/>
        <v>22572800</v>
      </c>
      <c r="D83" s="197">
        <f>D84</f>
        <v>22572800</v>
      </c>
      <c r="E83" s="197">
        <v>0</v>
      </c>
      <c r="F83" s="197">
        <v>0</v>
      </c>
    </row>
    <row r="84" spans="1:6" ht="32.25" customHeight="1" x14ac:dyDescent="0.2">
      <c r="A84" s="198">
        <v>41033900</v>
      </c>
      <c r="B84" s="79" t="s">
        <v>278</v>
      </c>
      <c r="C84" s="199">
        <f t="shared" si="1"/>
        <v>22572800</v>
      </c>
      <c r="D84" s="200">
        <v>22572800</v>
      </c>
      <c r="E84" s="200">
        <v>0</v>
      </c>
      <c r="F84" s="200">
        <v>0</v>
      </c>
    </row>
    <row r="85" spans="1:6" x14ac:dyDescent="0.2">
      <c r="A85" s="282">
        <v>41040000</v>
      </c>
      <c r="B85" s="283" t="s">
        <v>279</v>
      </c>
      <c r="C85" s="196"/>
      <c r="D85" s="284"/>
      <c r="E85" s="200"/>
      <c r="F85" s="200"/>
    </row>
    <row r="86" spans="1:6" ht="17.25" customHeight="1" x14ac:dyDescent="0.2">
      <c r="A86" s="285">
        <v>41040400</v>
      </c>
      <c r="B86" s="286" t="s">
        <v>280</v>
      </c>
      <c r="C86" s="287"/>
      <c r="D86" s="288"/>
      <c r="E86" s="200"/>
      <c r="F86" s="200"/>
    </row>
    <row r="87" spans="1:6" x14ac:dyDescent="0.2">
      <c r="A87" s="74">
        <v>41050000</v>
      </c>
      <c r="B87" s="75" t="s">
        <v>30</v>
      </c>
      <c r="C87" s="196">
        <f t="shared" si="1"/>
        <v>818600</v>
      </c>
      <c r="D87" s="197">
        <f>D88</f>
        <v>818600</v>
      </c>
      <c r="E87" s="197"/>
      <c r="F87" s="197">
        <v>0</v>
      </c>
    </row>
    <row r="88" spans="1:6" ht="25.5" x14ac:dyDescent="0.2">
      <c r="A88" s="198">
        <v>41051000</v>
      </c>
      <c r="B88" s="79" t="s">
        <v>31</v>
      </c>
      <c r="C88" s="196">
        <f t="shared" si="1"/>
        <v>818600</v>
      </c>
      <c r="D88" s="197">
        <v>818600</v>
      </c>
      <c r="E88" s="200"/>
      <c r="F88" s="200">
        <v>0</v>
      </c>
    </row>
    <row r="89" spans="1:6" x14ac:dyDescent="0.2">
      <c r="A89" s="201" t="s">
        <v>6</v>
      </c>
      <c r="B89" s="202" t="s">
        <v>32</v>
      </c>
      <c r="C89" s="196">
        <f t="shared" si="1"/>
        <v>128388100</v>
      </c>
      <c r="D89" s="196">
        <f>D78+D79</f>
        <v>127086100</v>
      </c>
      <c r="E89" s="319">
        <f>E52+E57</f>
        <v>1302000</v>
      </c>
      <c r="F89" s="196">
        <v>0</v>
      </c>
    </row>
    <row r="92" spans="1:6" x14ac:dyDescent="0.2">
      <c r="B92" s="300" t="s">
        <v>7</v>
      </c>
      <c r="C92" s="300"/>
      <c r="D92" s="300" t="s">
        <v>190</v>
      </c>
    </row>
  </sheetData>
  <mergeCells count="17">
    <mergeCell ref="A10:A12"/>
    <mergeCell ref="B10:B12"/>
    <mergeCell ref="C10:C12"/>
    <mergeCell ref="D10:D12"/>
    <mergeCell ref="E10:F10"/>
    <mergeCell ref="E11:E12"/>
    <mergeCell ref="F11:F12"/>
    <mergeCell ref="C7:F7"/>
    <mergeCell ref="A8:F8"/>
    <mergeCell ref="C1:F1"/>
    <mergeCell ref="C2:F2"/>
    <mergeCell ref="C3:F3"/>
    <mergeCell ref="G3:I3"/>
    <mergeCell ref="D4:F4"/>
    <mergeCell ref="G4:I4"/>
    <mergeCell ref="A5:F5"/>
    <mergeCell ref="C6:F6"/>
  </mergeCells>
  <conditionalFormatting sqref="A80">
    <cfRule type="expression" dxfId="2" priority="2" stopIfTrue="1">
      <formula>XFC80=1</formula>
    </cfRule>
  </conditionalFormatting>
  <conditionalFormatting sqref="B80">
    <cfRule type="expression" dxfId="1" priority="5" stopIfTrue="1">
      <formula>XFC80=1</formula>
    </cfRule>
  </conditionalFormatting>
  <conditionalFormatting sqref="B21">
    <cfRule type="expression" dxfId="0" priority="1" stopIfTrue="1">
      <formula>XFD21=1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D3" sqref="D3"/>
    </sheetView>
  </sheetViews>
  <sheetFormatPr defaultRowHeight="12.75" x14ac:dyDescent="0.2"/>
  <cols>
    <col min="1" max="1" width="11.28515625" style="56" customWidth="1"/>
    <col min="2" max="2" width="41" style="56" customWidth="1"/>
    <col min="3" max="3" width="14.7109375" style="56" customWidth="1"/>
    <col min="4" max="4" width="16.5703125" style="56" customWidth="1"/>
    <col min="5" max="5" width="17.42578125" style="56" customWidth="1"/>
    <col min="6" max="6" width="27.7109375" style="56" customWidth="1"/>
    <col min="7" max="16384" width="9.140625" style="56"/>
  </cols>
  <sheetData>
    <row r="1" spans="1:6" x14ac:dyDescent="0.2">
      <c r="A1" s="1"/>
      <c r="B1" s="1"/>
      <c r="C1" s="1"/>
      <c r="D1" s="1" t="s">
        <v>49</v>
      </c>
      <c r="E1" s="1"/>
      <c r="F1" s="1"/>
    </row>
    <row r="2" spans="1:6" ht="12.75" customHeight="1" x14ac:dyDescent="0.2">
      <c r="A2" s="1"/>
      <c r="B2" s="1"/>
      <c r="C2" s="1"/>
      <c r="D2" s="356" t="s">
        <v>316</v>
      </c>
      <c r="E2" s="356"/>
      <c r="F2" s="356"/>
    </row>
    <row r="3" spans="1:6" ht="12.75" customHeight="1" x14ac:dyDescent="0.2">
      <c r="A3" s="1"/>
      <c r="B3" s="1"/>
      <c r="C3" s="1"/>
      <c r="D3" s="192" t="s">
        <v>297</v>
      </c>
      <c r="E3" s="192"/>
      <c r="F3" s="192"/>
    </row>
    <row r="4" spans="1:6" x14ac:dyDescent="0.2">
      <c r="A4" s="1"/>
      <c r="B4" s="1"/>
      <c r="C4" s="1"/>
      <c r="D4" s="65"/>
      <c r="E4" s="65"/>
      <c r="F4" s="65"/>
    </row>
    <row r="5" spans="1:6" ht="25.5" customHeight="1" x14ac:dyDescent="0.2">
      <c r="A5" s="357" t="s">
        <v>298</v>
      </c>
      <c r="B5" s="358"/>
      <c r="C5" s="358"/>
      <c r="D5" s="358"/>
      <c r="E5" s="358"/>
      <c r="F5" s="358"/>
    </row>
    <row r="6" spans="1:6" ht="25.5" customHeight="1" x14ac:dyDescent="0.2">
      <c r="A6" s="193" t="s">
        <v>8</v>
      </c>
      <c r="B6" s="66"/>
      <c r="C6" s="66"/>
      <c r="D6" s="66"/>
      <c r="E6" s="66"/>
      <c r="F6" s="66"/>
    </row>
    <row r="7" spans="1:6" x14ac:dyDescent="0.2">
      <c r="A7" s="194" t="s">
        <v>51</v>
      </c>
      <c r="B7" s="1"/>
      <c r="C7" s="1"/>
      <c r="D7" s="1"/>
      <c r="E7" s="1"/>
      <c r="F7" s="70" t="s">
        <v>10</v>
      </c>
    </row>
    <row r="8" spans="1:6" x14ac:dyDescent="0.2">
      <c r="A8" s="350" t="s">
        <v>11</v>
      </c>
      <c r="B8" s="350" t="s">
        <v>176</v>
      </c>
      <c r="C8" s="351" t="s">
        <v>1</v>
      </c>
      <c r="D8" s="350" t="s">
        <v>2</v>
      </c>
      <c r="E8" s="350" t="s">
        <v>3</v>
      </c>
      <c r="F8" s="350"/>
    </row>
    <row r="9" spans="1:6" x14ac:dyDescent="0.2">
      <c r="A9" s="350"/>
      <c r="B9" s="350"/>
      <c r="C9" s="350"/>
      <c r="D9" s="350"/>
      <c r="E9" s="350" t="s">
        <v>4</v>
      </c>
      <c r="F9" s="350" t="s">
        <v>5</v>
      </c>
    </row>
    <row r="10" spans="1:6" x14ac:dyDescent="0.2">
      <c r="A10" s="350"/>
      <c r="B10" s="350"/>
      <c r="C10" s="350"/>
      <c r="D10" s="350"/>
      <c r="E10" s="350"/>
      <c r="F10" s="350"/>
    </row>
    <row r="11" spans="1:6" x14ac:dyDescent="0.2">
      <c r="A11" s="71">
        <v>1</v>
      </c>
      <c r="B11" s="71">
        <v>2</v>
      </c>
      <c r="C11" s="195">
        <v>3</v>
      </c>
      <c r="D11" s="71">
        <v>4</v>
      </c>
      <c r="E11" s="71">
        <v>5</v>
      </c>
      <c r="F11" s="71">
        <v>6</v>
      </c>
    </row>
    <row r="12" spans="1:6" ht="21.2" customHeight="1" x14ac:dyDescent="0.2">
      <c r="A12" s="353" t="s">
        <v>177</v>
      </c>
      <c r="B12" s="354"/>
      <c r="C12" s="354"/>
      <c r="D12" s="354"/>
      <c r="E12" s="354"/>
      <c r="F12" s="355"/>
    </row>
    <row r="13" spans="1:6" x14ac:dyDescent="0.2">
      <c r="A13" s="74">
        <v>200000</v>
      </c>
      <c r="B13" s="75" t="s">
        <v>178</v>
      </c>
      <c r="C13" s="196">
        <f t="shared" ref="C13:C23" si="0">D13+E13</f>
        <v>0</v>
      </c>
      <c r="D13" s="197">
        <v>-4178000</v>
      </c>
      <c r="E13" s="197">
        <v>4178000</v>
      </c>
      <c r="F13" s="197">
        <v>4178000</v>
      </c>
    </row>
    <row r="14" spans="1:6" x14ac:dyDescent="0.2">
      <c r="A14" s="74">
        <v>203000</v>
      </c>
      <c r="B14" s="75" t="s">
        <v>179</v>
      </c>
      <c r="C14" s="196">
        <f t="shared" si="0"/>
        <v>0</v>
      </c>
      <c r="D14" s="197">
        <v>0</v>
      </c>
      <c r="E14" s="197">
        <v>0</v>
      </c>
      <c r="F14" s="197">
        <v>0</v>
      </c>
    </row>
    <row r="15" spans="1:6" x14ac:dyDescent="0.2">
      <c r="A15" s="198">
        <v>203410</v>
      </c>
      <c r="B15" s="79" t="s">
        <v>180</v>
      </c>
      <c r="C15" s="199">
        <f t="shared" si="0"/>
        <v>0</v>
      </c>
      <c r="D15" s="200">
        <v>0</v>
      </c>
      <c r="E15" s="200">
        <v>0</v>
      </c>
      <c r="F15" s="200">
        <v>0</v>
      </c>
    </row>
    <row r="16" spans="1:6" ht="25.5" x14ac:dyDescent="0.2">
      <c r="A16" s="74">
        <v>205000</v>
      </c>
      <c r="B16" s="75" t="s">
        <v>181</v>
      </c>
      <c r="C16" s="196">
        <f t="shared" si="0"/>
        <v>0</v>
      </c>
      <c r="D16" s="197">
        <v>0</v>
      </c>
      <c r="E16" s="197">
        <v>0</v>
      </c>
      <c r="F16" s="197">
        <v>0</v>
      </c>
    </row>
    <row r="17" spans="1:6" x14ac:dyDescent="0.2">
      <c r="A17" s="198">
        <v>205100</v>
      </c>
      <c r="B17" s="79" t="s">
        <v>182</v>
      </c>
      <c r="C17" s="199">
        <v>0</v>
      </c>
      <c r="D17" s="200">
        <v>0</v>
      </c>
      <c r="E17" s="200">
        <v>0</v>
      </c>
      <c r="F17" s="200">
        <v>0</v>
      </c>
    </row>
    <row r="18" spans="1:6" x14ac:dyDescent="0.2">
      <c r="A18" s="198">
        <v>205200</v>
      </c>
      <c r="B18" s="79" t="s">
        <v>183</v>
      </c>
      <c r="C18" s="199">
        <v>0</v>
      </c>
      <c r="D18" s="200">
        <v>0</v>
      </c>
      <c r="E18" s="200">
        <v>0</v>
      </c>
      <c r="F18" s="200">
        <v>0</v>
      </c>
    </row>
    <row r="19" spans="1:6" ht="25.5" x14ac:dyDescent="0.2">
      <c r="A19" s="74">
        <v>208000</v>
      </c>
      <c r="B19" s="75" t="s">
        <v>184</v>
      </c>
      <c r="C19" s="196">
        <f t="shared" si="0"/>
        <v>0</v>
      </c>
      <c r="D19" s="197">
        <v>-4178000</v>
      </c>
      <c r="E19" s="197">
        <v>4178000</v>
      </c>
      <c r="F19" s="197">
        <v>4178000</v>
      </c>
    </row>
    <row r="20" spans="1:6" x14ac:dyDescent="0.2">
      <c r="A20" s="198">
        <v>208100</v>
      </c>
      <c r="B20" s="79" t="s">
        <v>182</v>
      </c>
      <c r="C20" s="199">
        <f t="shared" si="0"/>
        <v>0</v>
      </c>
      <c r="D20" s="200">
        <v>0</v>
      </c>
      <c r="E20" s="200">
        <v>0</v>
      </c>
      <c r="F20" s="200">
        <v>0</v>
      </c>
    </row>
    <row r="21" spans="1:6" x14ac:dyDescent="0.2">
      <c r="A21" s="198">
        <v>208200</v>
      </c>
      <c r="B21" s="79" t="s">
        <v>183</v>
      </c>
      <c r="C21" s="199">
        <f t="shared" si="0"/>
        <v>0</v>
      </c>
      <c r="D21" s="200">
        <v>0</v>
      </c>
      <c r="E21" s="200">
        <v>0</v>
      </c>
      <c r="F21" s="200">
        <v>0</v>
      </c>
    </row>
    <row r="22" spans="1:6" ht="38.25" x14ac:dyDescent="0.2">
      <c r="A22" s="198">
        <v>208400</v>
      </c>
      <c r="B22" s="79" t="s">
        <v>185</v>
      </c>
      <c r="C22" s="199">
        <f t="shared" si="0"/>
        <v>0</v>
      </c>
      <c r="D22" s="200">
        <v>-4178000</v>
      </c>
      <c r="E22" s="200">
        <v>4178000</v>
      </c>
      <c r="F22" s="200">
        <v>4178000</v>
      </c>
    </row>
    <row r="23" spans="1:6" x14ac:dyDescent="0.2">
      <c r="A23" s="201" t="s">
        <v>6</v>
      </c>
      <c r="B23" s="202" t="s">
        <v>186</v>
      </c>
      <c r="C23" s="196">
        <f t="shared" si="0"/>
        <v>0</v>
      </c>
      <c r="D23" s="196">
        <v>-4178000</v>
      </c>
      <c r="E23" s="196">
        <v>4178000</v>
      </c>
      <c r="F23" s="196">
        <v>4178000</v>
      </c>
    </row>
    <row r="24" spans="1:6" ht="21.2" customHeight="1" x14ac:dyDescent="0.2">
      <c r="A24" s="353" t="s">
        <v>187</v>
      </c>
      <c r="B24" s="354"/>
      <c r="C24" s="354"/>
      <c r="D24" s="354"/>
      <c r="E24" s="354"/>
      <c r="F24" s="355"/>
    </row>
    <row r="25" spans="1:6" x14ac:dyDescent="0.2">
      <c r="A25" s="74">
        <v>600000</v>
      </c>
      <c r="B25" s="75" t="s">
        <v>188</v>
      </c>
      <c r="C25" s="196">
        <f t="shared" ref="C25:C30" si="1">D25+E25</f>
        <v>0</v>
      </c>
      <c r="D25" s="197">
        <v>-4178000</v>
      </c>
      <c r="E25" s="197">
        <v>4178000</v>
      </c>
      <c r="F25" s="197">
        <v>4178000</v>
      </c>
    </row>
    <row r="26" spans="1:6" x14ac:dyDescent="0.2">
      <c r="A26" s="74">
        <v>602000</v>
      </c>
      <c r="B26" s="75" t="s">
        <v>189</v>
      </c>
      <c r="C26" s="196">
        <f t="shared" si="1"/>
        <v>0</v>
      </c>
      <c r="D26" s="197">
        <v>-4178000</v>
      </c>
      <c r="E26" s="197">
        <v>4178000</v>
      </c>
      <c r="F26" s="197">
        <v>4178000</v>
      </c>
    </row>
    <row r="27" spans="1:6" x14ac:dyDescent="0.2">
      <c r="A27" s="198">
        <v>602100</v>
      </c>
      <c r="B27" s="79" t="s">
        <v>182</v>
      </c>
      <c r="C27" s="199">
        <f t="shared" si="1"/>
        <v>0</v>
      </c>
      <c r="D27" s="200">
        <v>0</v>
      </c>
      <c r="E27" s="200">
        <v>0</v>
      </c>
      <c r="F27" s="200">
        <v>0</v>
      </c>
    </row>
    <row r="28" spans="1:6" x14ac:dyDescent="0.2">
      <c r="A28" s="198">
        <v>602200</v>
      </c>
      <c r="B28" s="79" t="s">
        <v>183</v>
      </c>
      <c r="C28" s="199">
        <f t="shared" si="1"/>
        <v>0</v>
      </c>
      <c r="D28" s="200">
        <v>0</v>
      </c>
      <c r="E28" s="200">
        <v>0</v>
      </c>
      <c r="F28" s="200">
        <v>0</v>
      </c>
    </row>
    <row r="29" spans="1:6" ht="38.25" x14ac:dyDescent="0.2">
      <c r="A29" s="198">
        <v>602400</v>
      </c>
      <c r="B29" s="79" t="s">
        <v>185</v>
      </c>
      <c r="C29" s="199">
        <f t="shared" si="1"/>
        <v>0</v>
      </c>
      <c r="D29" s="200">
        <v>-4178000</v>
      </c>
      <c r="E29" s="200">
        <v>4178000</v>
      </c>
      <c r="F29" s="200">
        <v>4178000</v>
      </c>
    </row>
    <row r="30" spans="1:6" x14ac:dyDescent="0.2">
      <c r="A30" s="201" t="s">
        <v>6</v>
      </c>
      <c r="B30" s="202" t="s">
        <v>186</v>
      </c>
      <c r="C30" s="196">
        <f t="shared" si="1"/>
        <v>0</v>
      </c>
      <c r="D30" s="196">
        <v>-4178000</v>
      </c>
      <c r="E30" s="196">
        <v>4178000</v>
      </c>
      <c r="F30" s="196">
        <v>4178000</v>
      </c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64" t="s">
        <v>7</v>
      </c>
      <c r="C33" s="1"/>
      <c r="D33" s="1"/>
      <c r="E33" s="64" t="s">
        <v>190</v>
      </c>
      <c r="F33" s="1"/>
    </row>
    <row r="34" spans="1:6" x14ac:dyDescent="0.2">
      <c r="A34" s="1"/>
      <c r="B34" s="1"/>
      <c r="C34" s="1"/>
      <c r="D34" s="1"/>
      <c r="E34" s="1"/>
      <c r="F34" s="1"/>
    </row>
  </sheetData>
  <mergeCells count="11">
    <mergeCell ref="A12:F12"/>
    <mergeCell ref="A24:F24"/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3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abSelected="1" zoomScaleNormal="100" workbookViewId="0">
      <pane xSplit="10" ySplit="13" topLeftCell="K14" activePane="bottomRight" state="frozen"/>
      <selection pane="topRight" activeCell="K1" sqref="K1"/>
      <selection pane="bottomLeft" activeCell="A14" sqref="A14"/>
      <selection pane="bottomRight" activeCell="H20" sqref="H20"/>
    </sheetView>
  </sheetViews>
  <sheetFormatPr defaultRowHeight="12.75" x14ac:dyDescent="0.2"/>
  <cols>
    <col min="1" max="3" width="10.42578125" style="122" customWidth="1"/>
    <col min="4" max="4" width="39.5703125" style="122" customWidth="1"/>
    <col min="5" max="5" width="15.5703125" style="122" customWidth="1"/>
    <col min="6" max="6" width="16" style="122" customWidth="1"/>
    <col min="7" max="7" width="13.7109375" style="122" customWidth="1"/>
    <col min="8" max="8" width="12.7109375" style="122" customWidth="1"/>
    <col min="9" max="9" width="10.42578125" style="122" customWidth="1"/>
    <col min="10" max="10" width="12.140625" style="122" customWidth="1"/>
    <col min="11" max="11" width="12" style="122" customWidth="1"/>
    <col min="12" max="12" width="13" style="122" customWidth="1"/>
    <col min="13" max="13" width="9.42578125" style="122" customWidth="1"/>
    <col min="14" max="14" width="9.140625" style="122" customWidth="1"/>
    <col min="15" max="15" width="13.140625" style="122" customWidth="1"/>
    <col min="16" max="16" width="17.42578125" style="122" customWidth="1"/>
    <col min="17" max="17" width="16.7109375" style="122" customWidth="1"/>
    <col min="18" max="18" width="10" style="122" bestFit="1" customWidth="1"/>
    <col min="19" max="16384" width="9.140625" style="122"/>
  </cols>
  <sheetData>
    <row r="1" spans="1:16" x14ac:dyDescent="0.2">
      <c r="L1" s="237" t="s">
        <v>220</v>
      </c>
    </row>
    <row r="2" spans="1:16" x14ac:dyDescent="0.2">
      <c r="L2" s="362" t="s">
        <v>317</v>
      </c>
      <c r="M2" s="363"/>
      <c r="N2" s="363"/>
      <c r="O2" s="363"/>
      <c r="P2" s="363"/>
    </row>
    <row r="3" spans="1:16" ht="13.7" customHeight="1" x14ac:dyDescent="0.2">
      <c r="L3" s="305" t="s">
        <v>297</v>
      </c>
      <c r="M3" s="124"/>
      <c r="N3" s="124"/>
      <c r="O3" s="124"/>
      <c r="P3" s="124"/>
    </row>
    <row r="4" spans="1:16" ht="13.7" customHeight="1" x14ac:dyDescent="0.2">
      <c r="L4" s="364"/>
      <c r="M4" s="364"/>
      <c r="N4" s="364"/>
      <c r="O4" s="364"/>
      <c r="P4" s="364"/>
    </row>
    <row r="6" spans="1:16" x14ac:dyDescent="0.2">
      <c r="A6" s="365" t="s">
        <v>50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</row>
    <row r="7" spans="1:16" x14ac:dyDescent="0.2">
      <c r="A7" s="365" t="s">
        <v>288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</row>
    <row r="8" spans="1:16" x14ac:dyDescent="0.2">
      <c r="A8" s="125" t="s">
        <v>8</v>
      </c>
      <c r="B8" s="126"/>
      <c r="C8" s="126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26"/>
      <c r="P8" s="126"/>
    </row>
    <row r="9" spans="1:16" x14ac:dyDescent="0.2">
      <c r="A9" s="127" t="s">
        <v>51</v>
      </c>
      <c r="G9" s="128"/>
      <c r="H9" s="128"/>
      <c r="P9" s="129" t="s">
        <v>52</v>
      </c>
    </row>
    <row r="10" spans="1:16" x14ac:dyDescent="0.2">
      <c r="A10" s="367" t="s">
        <v>53</v>
      </c>
      <c r="B10" s="367" t="s">
        <v>54</v>
      </c>
      <c r="C10" s="367" t="s">
        <v>55</v>
      </c>
      <c r="D10" s="359" t="s">
        <v>56</v>
      </c>
      <c r="E10" s="359" t="s">
        <v>2</v>
      </c>
      <c r="F10" s="359"/>
      <c r="G10" s="359"/>
      <c r="H10" s="359"/>
      <c r="I10" s="359"/>
      <c r="J10" s="359" t="s">
        <v>3</v>
      </c>
      <c r="K10" s="359"/>
      <c r="L10" s="359"/>
      <c r="M10" s="359"/>
      <c r="N10" s="359"/>
      <c r="O10" s="359"/>
      <c r="P10" s="361" t="s">
        <v>57</v>
      </c>
    </row>
    <row r="11" spans="1:16" x14ac:dyDescent="0.2">
      <c r="A11" s="359"/>
      <c r="B11" s="359"/>
      <c r="C11" s="359"/>
      <c r="D11" s="359"/>
      <c r="E11" s="361" t="s">
        <v>4</v>
      </c>
      <c r="F11" s="359" t="s">
        <v>58</v>
      </c>
      <c r="G11" s="359" t="s">
        <v>59</v>
      </c>
      <c r="H11" s="359"/>
      <c r="I11" s="359" t="s">
        <v>60</v>
      </c>
      <c r="J11" s="361" t="s">
        <v>4</v>
      </c>
      <c r="K11" s="359" t="s">
        <v>5</v>
      </c>
      <c r="L11" s="359" t="s">
        <v>58</v>
      </c>
      <c r="M11" s="359" t="s">
        <v>59</v>
      </c>
      <c r="N11" s="359"/>
      <c r="O11" s="359" t="s">
        <v>60</v>
      </c>
      <c r="P11" s="359"/>
    </row>
    <row r="12" spans="1:16" x14ac:dyDescent="0.2">
      <c r="A12" s="359"/>
      <c r="B12" s="359"/>
      <c r="C12" s="359"/>
      <c r="D12" s="359"/>
      <c r="E12" s="359"/>
      <c r="F12" s="359"/>
      <c r="G12" s="359" t="s">
        <v>61</v>
      </c>
      <c r="H12" s="359" t="s">
        <v>62</v>
      </c>
      <c r="I12" s="359"/>
      <c r="J12" s="359"/>
      <c r="K12" s="359"/>
      <c r="L12" s="359"/>
      <c r="M12" s="359" t="s">
        <v>61</v>
      </c>
      <c r="N12" s="359" t="s">
        <v>62</v>
      </c>
      <c r="O12" s="359"/>
      <c r="P12" s="359"/>
    </row>
    <row r="13" spans="1:16" ht="44.45" customHeight="1" x14ac:dyDescent="0.2">
      <c r="A13" s="359"/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</row>
    <row r="14" spans="1:16" x14ac:dyDescent="0.2">
      <c r="A14" s="130">
        <v>1</v>
      </c>
      <c r="B14" s="130">
        <v>2</v>
      </c>
      <c r="C14" s="130">
        <v>3</v>
      </c>
      <c r="D14" s="130">
        <v>4</v>
      </c>
      <c r="E14" s="131">
        <v>5</v>
      </c>
      <c r="F14" s="130">
        <v>6</v>
      </c>
      <c r="G14" s="130">
        <v>7</v>
      </c>
      <c r="H14" s="130">
        <v>8</v>
      </c>
      <c r="I14" s="130">
        <v>9</v>
      </c>
      <c r="J14" s="131">
        <v>10</v>
      </c>
      <c r="K14" s="130">
        <v>11</v>
      </c>
      <c r="L14" s="130">
        <v>12</v>
      </c>
      <c r="M14" s="130">
        <v>13</v>
      </c>
      <c r="N14" s="130">
        <v>14</v>
      </c>
      <c r="O14" s="130">
        <v>15</v>
      </c>
      <c r="P14" s="131">
        <v>16</v>
      </c>
    </row>
    <row r="15" spans="1:16" x14ac:dyDescent="0.2">
      <c r="A15" s="132" t="s">
        <v>63</v>
      </c>
      <c r="B15" s="133"/>
      <c r="C15" s="134"/>
      <c r="D15" s="135" t="s">
        <v>64</v>
      </c>
      <c r="E15" s="245">
        <f>E16</f>
        <v>15793600</v>
      </c>
      <c r="F15" s="137">
        <f>F16</f>
        <v>15793600</v>
      </c>
      <c r="G15" s="137">
        <f>G16</f>
        <v>10077070</v>
      </c>
      <c r="H15" s="137">
        <f>H16</f>
        <v>1728900</v>
      </c>
      <c r="I15" s="137">
        <v>0</v>
      </c>
      <c r="J15" s="136">
        <f>J16</f>
        <v>140000</v>
      </c>
      <c r="K15" s="137">
        <v>0</v>
      </c>
      <c r="L15" s="137">
        <f>L16</f>
        <v>140000</v>
      </c>
      <c r="M15" s="137">
        <v>0</v>
      </c>
      <c r="N15" s="137">
        <v>0</v>
      </c>
      <c r="O15" s="137">
        <v>0</v>
      </c>
      <c r="P15" s="136">
        <f t="shared" ref="P15:P65" si="0">E15+J15</f>
        <v>15933600</v>
      </c>
    </row>
    <row r="16" spans="1:16" ht="15" customHeight="1" x14ac:dyDescent="0.2">
      <c r="A16" s="241" t="s">
        <v>65</v>
      </c>
      <c r="B16" s="242"/>
      <c r="C16" s="243"/>
      <c r="D16" s="304" t="s">
        <v>64</v>
      </c>
      <c r="E16" s="245">
        <f>E17+E18+E19+E21</f>
        <v>15793600</v>
      </c>
      <c r="F16" s="168">
        <f>F17+F18+F19+F21</f>
        <v>15793600</v>
      </c>
      <c r="G16" s="168">
        <f>G17+G18+G19+G21</f>
        <v>10077070</v>
      </c>
      <c r="H16" s="168">
        <f>H17+H18+H19+H21</f>
        <v>1728900</v>
      </c>
      <c r="I16" s="168">
        <f>I17</f>
        <v>0</v>
      </c>
      <c r="J16" s="245">
        <f>J17+J19+J21</f>
        <v>140000</v>
      </c>
      <c r="K16" s="168">
        <f>K17+K19+K21</f>
        <v>0</v>
      </c>
      <c r="L16" s="168">
        <f>L17</f>
        <v>140000</v>
      </c>
      <c r="M16" s="168">
        <f>M17</f>
        <v>0</v>
      </c>
      <c r="N16" s="168">
        <f>N17</f>
        <v>0</v>
      </c>
      <c r="O16" s="168"/>
      <c r="P16" s="245">
        <f t="shared" si="0"/>
        <v>15933600</v>
      </c>
    </row>
    <row r="17" spans="1:18" ht="63.75" x14ac:dyDescent="0.2">
      <c r="A17" s="138" t="s">
        <v>66</v>
      </c>
      <c r="B17" s="138" t="s">
        <v>67</v>
      </c>
      <c r="C17" s="139" t="s">
        <v>68</v>
      </c>
      <c r="D17" s="140" t="s">
        <v>69</v>
      </c>
      <c r="E17" s="141">
        <f>F17</f>
        <v>15198600</v>
      </c>
      <c r="F17" s="142">
        <v>15198600</v>
      </c>
      <c r="G17" s="142">
        <v>10077070</v>
      </c>
      <c r="H17" s="142">
        <v>1528900</v>
      </c>
      <c r="I17" s="142"/>
      <c r="J17" s="143">
        <f>L17</f>
        <v>140000</v>
      </c>
      <c r="K17" s="142"/>
      <c r="L17" s="142">
        <v>140000</v>
      </c>
      <c r="M17" s="142"/>
      <c r="N17" s="142"/>
      <c r="O17" s="142"/>
      <c r="P17" s="143">
        <f>E17+J17</f>
        <v>15338600</v>
      </c>
      <c r="Q17" s="144"/>
    </row>
    <row r="18" spans="1:18" ht="30.75" customHeight="1" x14ac:dyDescent="0.2">
      <c r="A18" s="138" t="s">
        <v>86</v>
      </c>
      <c r="B18" s="148">
        <v>7680</v>
      </c>
      <c r="C18" s="149" t="s">
        <v>87</v>
      </c>
      <c r="D18" s="145" t="s">
        <v>88</v>
      </c>
      <c r="E18" s="146">
        <f>F18</f>
        <v>25000</v>
      </c>
      <c r="F18" s="147">
        <v>25000</v>
      </c>
      <c r="G18" s="147"/>
      <c r="H18" s="147"/>
      <c r="I18" s="142"/>
      <c r="J18" s="143"/>
      <c r="K18" s="142"/>
      <c r="L18" s="142"/>
      <c r="M18" s="142"/>
      <c r="N18" s="142"/>
      <c r="O18" s="142"/>
      <c r="P18" s="143">
        <f t="shared" ref="P18:P38" si="1">E18+J18</f>
        <v>25000</v>
      </c>
    </row>
    <row r="19" spans="1:18" ht="38.1" customHeight="1" x14ac:dyDescent="0.2">
      <c r="A19" s="151" t="s">
        <v>89</v>
      </c>
      <c r="B19" s="148">
        <v>8110</v>
      </c>
      <c r="C19" s="149" t="s">
        <v>90</v>
      </c>
      <c r="D19" s="145" t="s">
        <v>91</v>
      </c>
      <c r="E19" s="146">
        <f>E20</f>
        <v>270000</v>
      </c>
      <c r="F19" s="147">
        <v>270000</v>
      </c>
      <c r="G19" s="147"/>
      <c r="H19" s="147">
        <v>200000</v>
      </c>
      <c r="I19" s="142"/>
      <c r="J19" s="143"/>
      <c r="K19" s="142"/>
      <c r="L19" s="142"/>
      <c r="M19" s="142"/>
      <c r="N19" s="142"/>
      <c r="O19" s="142"/>
      <c r="P19" s="143">
        <f t="shared" si="1"/>
        <v>270000</v>
      </c>
      <c r="Q19" s="152"/>
      <c r="R19" s="144"/>
    </row>
    <row r="20" spans="1:18" ht="52.5" customHeight="1" x14ac:dyDescent="0.2">
      <c r="A20" s="151"/>
      <c r="B20" s="148"/>
      <c r="C20" s="149"/>
      <c r="D20" s="145" t="s">
        <v>219</v>
      </c>
      <c r="E20" s="303">
        <v>270000</v>
      </c>
      <c r="F20" s="299">
        <v>270000</v>
      </c>
      <c r="G20" s="147"/>
      <c r="H20" s="147"/>
      <c r="I20" s="142"/>
      <c r="J20" s="143"/>
      <c r="K20" s="142"/>
      <c r="L20" s="142"/>
      <c r="M20" s="142"/>
      <c r="N20" s="142"/>
      <c r="O20" s="142"/>
      <c r="P20" s="143">
        <f t="shared" si="1"/>
        <v>270000</v>
      </c>
    </row>
    <row r="21" spans="1:18" ht="24.75" customHeight="1" x14ac:dyDescent="0.2">
      <c r="A21" s="151" t="s">
        <v>92</v>
      </c>
      <c r="B21" s="148">
        <v>8240</v>
      </c>
      <c r="C21" s="149" t="s">
        <v>93</v>
      </c>
      <c r="D21" s="145" t="s">
        <v>94</v>
      </c>
      <c r="E21" s="146">
        <f>F21</f>
        <v>300000</v>
      </c>
      <c r="F21" s="147">
        <v>300000</v>
      </c>
      <c r="G21" s="147"/>
      <c r="H21" s="147"/>
      <c r="I21" s="142"/>
      <c r="J21" s="143"/>
      <c r="K21" s="142"/>
      <c r="L21" s="142"/>
      <c r="M21" s="142"/>
      <c r="N21" s="142"/>
      <c r="O21" s="142"/>
      <c r="P21" s="143">
        <f t="shared" si="1"/>
        <v>300000</v>
      </c>
      <c r="Q21" s="153"/>
      <c r="R21" s="123"/>
    </row>
    <row r="22" spans="1:18" ht="52.5" customHeight="1" x14ac:dyDescent="0.2">
      <c r="A22" s="151"/>
      <c r="B22" s="148"/>
      <c r="C22" s="149"/>
      <c r="D22" s="145" t="s">
        <v>284</v>
      </c>
      <c r="E22" s="146">
        <v>300000</v>
      </c>
      <c r="F22" s="147">
        <v>300000</v>
      </c>
      <c r="G22" s="147"/>
      <c r="H22" s="147"/>
      <c r="I22" s="142"/>
      <c r="J22" s="143"/>
      <c r="K22" s="142"/>
      <c r="L22" s="142"/>
      <c r="M22" s="142"/>
      <c r="N22" s="142"/>
      <c r="O22" s="142"/>
      <c r="P22" s="143">
        <f t="shared" si="1"/>
        <v>300000</v>
      </c>
    </row>
    <row r="23" spans="1:18" x14ac:dyDescent="0.2">
      <c r="A23" s="241" t="s">
        <v>95</v>
      </c>
      <c r="B23" s="241"/>
      <c r="C23" s="243"/>
      <c r="D23" s="244" t="s">
        <v>96</v>
      </c>
      <c r="E23" s="245">
        <f>E24</f>
        <v>74732100</v>
      </c>
      <c r="F23" s="168">
        <f>F24</f>
        <v>74732100</v>
      </c>
      <c r="G23" s="168">
        <f>G24</f>
        <v>46655917</v>
      </c>
      <c r="H23" s="168">
        <f>H24</f>
        <v>13158600</v>
      </c>
      <c r="I23" s="168">
        <v>0</v>
      </c>
      <c r="J23" s="245">
        <f>J24</f>
        <v>3022000</v>
      </c>
      <c r="K23" s="168">
        <f>K24</f>
        <v>2000000</v>
      </c>
      <c r="L23" s="168">
        <f>L24</f>
        <v>1022000</v>
      </c>
      <c r="M23" s="168">
        <v>0</v>
      </c>
      <c r="N23" s="168">
        <v>0</v>
      </c>
      <c r="O23" s="168">
        <f>O24</f>
        <v>2000000</v>
      </c>
      <c r="P23" s="245">
        <f t="shared" si="1"/>
        <v>77754100</v>
      </c>
    </row>
    <row r="24" spans="1:18" x14ac:dyDescent="0.2">
      <c r="A24" s="132" t="s">
        <v>97</v>
      </c>
      <c r="B24" s="132"/>
      <c r="C24" s="134"/>
      <c r="D24" s="135" t="s">
        <v>98</v>
      </c>
      <c r="E24" s="136">
        <f>E25+E26+E27+E28+E29+E30+E31+E32+E33+E34</f>
        <v>74732100</v>
      </c>
      <c r="F24" s="137">
        <f>F25+F26+F27+F28+F29+F30+F31+F32+F33+F34</f>
        <v>74732100</v>
      </c>
      <c r="G24" s="137">
        <f>G25+G26+G27+G28+G29+G30+G31+G32+G33+G34</f>
        <v>46655917</v>
      </c>
      <c r="H24" s="137">
        <f>H25+H26+H27+H28+H29+H30+H31+H32+H33+H34</f>
        <v>13158600</v>
      </c>
      <c r="I24" s="137">
        <v>0</v>
      </c>
      <c r="J24" s="136">
        <f>J25+J26+J27+J28+J29+J30+J31+J32+J33+J34+J35</f>
        <v>3022000</v>
      </c>
      <c r="K24" s="137">
        <f>K25+K26+K27+K28+K29+K30+K31+K32+K33+K34+K35</f>
        <v>2000000</v>
      </c>
      <c r="L24" s="137">
        <f>L25+L26+L27+L28+L29+L30+L31+L32+L33+L34</f>
        <v>1022000</v>
      </c>
      <c r="M24" s="137">
        <v>0</v>
      </c>
      <c r="N24" s="137">
        <v>0</v>
      </c>
      <c r="O24" s="137">
        <f>O25+O26+O27+O28+O29+O30+O31+O32+O33+O34+O35</f>
        <v>2000000</v>
      </c>
      <c r="P24" s="136">
        <f>E24+J24</f>
        <v>77754100</v>
      </c>
    </row>
    <row r="25" spans="1:18" ht="38.25" x14ac:dyDescent="0.2">
      <c r="A25" s="138" t="s">
        <v>99</v>
      </c>
      <c r="B25" s="138" t="s">
        <v>100</v>
      </c>
      <c r="C25" s="139" t="s">
        <v>68</v>
      </c>
      <c r="D25" s="140" t="s">
        <v>101</v>
      </c>
      <c r="E25" s="143">
        <v>4841200</v>
      </c>
      <c r="F25" s="142">
        <v>4841200</v>
      </c>
      <c r="G25" s="142">
        <v>3554800</v>
      </c>
      <c r="H25" s="142">
        <v>137600</v>
      </c>
      <c r="I25" s="142"/>
      <c r="J25" s="143"/>
      <c r="K25" s="142"/>
      <c r="L25" s="142"/>
      <c r="M25" s="142"/>
      <c r="N25" s="142"/>
      <c r="O25" s="142"/>
      <c r="P25" s="143">
        <f t="shared" si="1"/>
        <v>4841200</v>
      </c>
      <c r="Q25" s="155"/>
    </row>
    <row r="26" spans="1:18" x14ac:dyDescent="0.2">
      <c r="A26" s="138" t="s">
        <v>102</v>
      </c>
      <c r="B26" s="138" t="s">
        <v>103</v>
      </c>
      <c r="C26" s="139" t="s">
        <v>104</v>
      </c>
      <c r="D26" s="140" t="s">
        <v>105</v>
      </c>
      <c r="E26" s="230">
        <f>F26</f>
        <v>14668000</v>
      </c>
      <c r="F26" s="142">
        <v>14668000</v>
      </c>
      <c r="G26" s="142">
        <v>8422739</v>
      </c>
      <c r="H26" s="142">
        <v>3000000</v>
      </c>
      <c r="I26" s="142"/>
      <c r="J26" s="146">
        <v>260000</v>
      </c>
      <c r="K26" s="310"/>
      <c r="L26" s="147">
        <v>260000</v>
      </c>
      <c r="M26" s="142"/>
      <c r="N26" s="142"/>
      <c r="O26" s="142"/>
      <c r="P26" s="143">
        <f t="shared" si="1"/>
        <v>14928000</v>
      </c>
      <c r="Q26" s="152"/>
    </row>
    <row r="27" spans="1:18" ht="38.25" customHeight="1" x14ac:dyDescent="0.2">
      <c r="A27" s="138" t="s">
        <v>106</v>
      </c>
      <c r="B27" s="138" t="s">
        <v>107</v>
      </c>
      <c r="C27" s="139" t="s">
        <v>108</v>
      </c>
      <c r="D27" s="234" t="s">
        <v>217</v>
      </c>
      <c r="E27" s="143">
        <f>F27</f>
        <v>20236800</v>
      </c>
      <c r="F27" s="142">
        <v>20236800</v>
      </c>
      <c r="G27" s="142">
        <v>9587800</v>
      </c>
      <c r="H27" s="147">
        <v>6000000</v>
      </c>
      <c r="I27" s="142"/>
      <c r="J27" s="143">
        <f>K27+L27</f>
        <v>1639000</v>
      </c>
      <c r="K27" s="142">
        <v>1000000</v>
      </c>
      <c r="L27" s="142">
        <v>639000</v>
      </c>
      <c r="M27" s="142"/>
      <c r="N27" s="142"/>
      <c r="O27" s="142">
        <v>1000000</v>
      </c>
      <c r="P27" s="143">
        <f t="shared" si="1"/>
        <v>21875800</v>
      </c>
      <c r="Q27" s="144"/>
    </row>
    <row r="28" spans="1:18" ht="37.5" customHeight="1" x14ac:dyDescent="0.2">
      <c r="A28" s="138" t="s">
        <v>109</v>
      </c>
      <c r="B28" s="138" t="s">
        <v>110</v>
      </c>
      <c r="C28" s="139" t="s">
        <v>108</v>
      </c>
      <c r="D28" s="234" t="s">
        <v>218</v>
      </c>
      <c r="E28" s="143">
        <v>22572800</v>
      </c>
      <c r="F28" s="142">
        <v>22572800</v>
      </c>
      <c r="G28" s="142">
        <v>18502295</v>
      </c>
      <c r="H28" s="142"/>
      <c r="I28" s="142"/>
      <c r="J28" s="231"/>
      <c r="K28" s="142"/>
      <c r="L28" s="142"/>
      <c r="M28" s="142"/>
      <c r="N28" s="142"/>
      <c r="O28" s="142"/>
      <c r="P28" s="143">
        <f t="shared" si="1"/>
        <v>22572800</v>
      </c>
    </row>
    <row r="29" spans="1:18" ht="45.75" customHeight="1" x14ac:dyDescent="0.2">
      <c r="A29" s="138" t="s">
        <v>111</v>
      </c>
      <c r="B29" s="138" t="s">
        <v>79</v>
      </c>
      <c r="C29" s="139" t="s">
        <v>112</v>
      </c>
      <c r="D29" s="140" t="s">
        <v>113</v>
      </c>
      <c r="E29" s="143">
        <f>F29</f>
        <v>5306000</v>
      </c>
      <c r="F29" s="142">
        <v>5306000</v>
      </c>
      <c r="G29" s="142">
        <v>1475000</v>
      </c>
      <c r="H29" s="142">
        <v>3396000</v>
      </c>
      <c r="I29" s="142"/>
      <c r="J29" s="143">
        <v>25000</v>
      </c>
      <c r="K29" s="142"/>
      <c r="L29" s="142">
        <v>25000</v>
      </c>
      <c r="M29" s="142"/>
      <c r="N29" s="142"/>
      <c r="O29" s="142"/>
      <c r="P29" s="143">
        <f t="shared" si="1"/>
        <v>5331000</v>
      </c>
    </row>
    <row r="30" spans="1:18" ht="25.5" x14ac:dyDescent="0.2">
      <c r="A30" s="138" t="s">
        <v>114</v>
      </c>
      <c r="B30" s="138" t="s">
        <v>115</v>
      </c>
      <c r="C30" s="139" t="s">
        <v>112</v>
      </c>
      <c r="D30" s="140" t="s">
        <v>116</v>
      </c>
      <c r="E30" s="143">
        <f>F30</f>
        <v>4050000</v>
      </c>
      <c r="F30" s="142">
        <v>4050000</v>
      </c>
      <c r="G30" s="142">
        <v>2852400</v>
      </c>
      <c r="H30" s="142">
        <v>500000</v>
      </c>
      <c r="I30" s="142"/>
      <c r="J30" s="143">
        <v>98000</v>
      </c>
      <c r="K30" s="142"/>
      <c r="L30" s="142">
        <v>98000</v>
      </c>
      <c r="M30" s="142"/>
      <c r="N30" s="142"/>
      <c r="O30" s="142"/>
      <c r="P30" s="143">
        <f t="shared" si="1"/>
        <v>4148000</v>
      </c>
    </row>
    <row r="31" spans="1:18" x14ac:dyDescent="0.2">
      <c r="A31" s="138" t="s">
        <v>117</v>
      </c>
      <c r="B31" s="138" t="s">
        <v>118</v>
      </c>
      <c r="C31" s="139" t="s">
        <v>119</v>
      </c>
      <c r="D31" s="140" t="s">
        <v>120</v>
      </c>
      <c r="E31" s="143">
        <v>10000</v>
      </c>
      <c r="F31" s="142">
        <v>10000</v>
      </c>
      <c r="G31" s="142"/>
      <c r="H31" s="142"/>
      <c r="I31" s="142"/>
      <c r="J31" s="143"/>
      <c r="K31" s="142"/>
      <c r="L31" s="142"/>
      <c r="M31" s="142"/>
      <c r="N31" s="142"/>
      <c r="O31" s="142"/>
      <c r="P31" s="143">
        <f t="shared" si="1"/>
        <v>10000</v>
      </c>
    </row>
    <row r="32" spans="1:18" ht="38.25" x14ac:dyDescent="0.2">
      <c r="A32" s="138" t="s">
        <v>121</v>
      </c>
      <c r="B32" s="138" t="s">
        <v>122</v>
      </c>
      <c r="C32" s="139" t="s">
        <v>119</v>
      </c>
      <c r="D32" s="140" t="s">
        <v>123</v>
      </c>
      <c r="E32" s="143">
        <v>818600</v>
      </c>
      <c r="F32" s="142">
        <v>818600</v>
      </c>
      <c r="G32" s="142">
        <v>670980</v>
      </c>
      <c r="H32" s="142"/>
      <c r="I32" s="142"/>
      <c r="J32" s="143"/>
      <c r="K32" s="142"/>
      <c r="L32" s="142"/>
      <c r="M32" s="142"/>
      <c r="N32" s="142"/>
      <c r="O32" s="142"/>
      <c r="P32" s="143">
        <f t="shared" si="1"/>
        <v>818600</v>
      </c>
    </row>
    <row r="33" spans="1:21" x14ac:dyDescent="0.2">
      <c r="A33" s="138" t="s">
        <v>124</v>
      </c>
      <c r="B33" s="138" t="s">
        <v>125</v>
      </c>
      <c r="C33" s="139" t="s">
        <v>126</v>
      </c>
      <c r="D33" s="140" t="s">
        <v>127</v>
      </c>
      <c r="E33" s="143">
        <f>F33</f>
        <v>508700</v>
      </c>
      <c r="F33" s="142">
        <v>508700</v>
      </c>
      <c r="G33" s="142">
        <v>304918</v>
      </c>
      <c r="H33" s="142">
        <v>80000</v>
      </c>
      <c r="I33" s="142"/>
      <c r="J33" s="143"/>
      <c r="K33" s="142"/>
      <c r="L33" s="142"/>
      <c r="M33" s="142"/>
      <c r="N33" s="142"/>
      <c r="O33" s="142"/>
      <c r="P33" s="143">
        <f t="shared" si="1"/>
        <v>508700</v>
      </c>
    </row>
    <row r="34" spans="1:21" ht="38.25" x14ac:dyDescent="0.2">
      <c r="A34" s="138" t="s">
        <v>128</v>
      </c>
      <c r="B34" s="138" t="s">
        <v>129</v>
      </c>
      <c r="C34" s="139" t="s">
        <v>130</v>
      </c>
      <c r="D34" s="140" t="s">
        <v>131</v>
      </c>
      <c r="E34" s="143">
        <f>F34</f>
        <v>1720000</v>
      </c>
      <c r="F34" s="142">
        <v>1720000</v>
      </c>
      <c r="G34" s="142">
        <v>1284985</v>
      </c>
      <c r="H34" s="142">
        <v>45000</v>
      </c>
      <c r="I34" s="142"/>
      <c r="J34" s="143"/>
      <c r="K34" s="142"/>
      <c r="L34" s="142"/>
      <c r="M34" s="142"/>
      <c r="N34" s="142"/>
      <c r="O34" s="142"/>
      <c r="P34" s="143">
        <f t="shared" si="1"/>
        <v>1720000</v>
      </c>
    </row>
    <row r="35" spans="1:21" x14ac:dyDescent="0.2">
      <c r="A35" s="317" t="s">
        <v>308</v>
      </c>
      <c r="B35" s="138">
        <v>1300</v>
      </c>
      <c r="C35" s="318" t="s">
        <v>119</v>
      </c>
      <c r="D35" s="314" t="s">
        <v>305</v>
      </c>
      <c r="E35" s="143"/>
      <c r="F35" s="142"/>
      <c r="G35" s="142"/>
      <c r="H35" s="142"/>
      <c r="I35" s="142"/>
      <c r="J35" s="143">
        <f>K35</f>
        <v>1000000</v>
      </c>
      <c r="K35" s="142">
        <v>1000000</v>
      </c>
      <c r="L35" s="142"/>
      <c r="M35" s="142"/>
      <c r="N35" s="142"/>
      <c r="O35" s="142">
        <v>1000000</v>
      </c>
      <c r="P35" s="143">
        <f>E35+J35</f>
        <v>1000000</v>
      </c>
    </row>
    <row r="36" spans="1:21" ht="25.5" x14ac:dyDescent="0.2">
      <c r="A36" s="246" t="s">
        <v>132</v>
      </c>
      <c r="B36" s="246"/>
      <c r="C36" s="247"/>
      <c r="D36" s="248" t="s">
        <v>133</v>
      </c>
      <c r="E36" s="250">
        <f>E37</f>
        <v>16018000</v>
      </c>
      <c r="F36" s="249">
        <f t="shared" ref="F36:H36" si="2">F37</f>
        <v>16018000</v>
      </c>
      <c r="G36" s="249">
        <f t="shared" si="2"/>
        <v>4208000</v>
      </c>
      <c r="H36" s="249">
        <f t="shared" si="2"/>
        <v>100000</v>
      </c>
      <c r="I36" s="167"/>
      <c r="J36" s="251">
        <f>J37</f>
        <v>1193000</v>
      </c>
      <c r="K36" s="167">
        <f t="shared" ref="K36:O36" si="3">K37</f>
        <v>1178000</v>
      </c>
      <c r="L36" s="167">
        <f t="shared" si="3"/>
        <v>15000</v>
      </c>
      <c r="M36" s="167">
        <f t="shared" si="3"/>
        <v>0</v>
      </c>
      <c r="N36" s="167">
        <f t="shared" si="3"/>
        <v>0</v>
      </c>
      <c r="O36" s="167">
        <f t="shared" si="3"/>
        <v>1178000</v>
      </c>
      <c r="P36" s="251">
        <f>P37</f>
        <v>17211000</v>
      </c>
    </row>
    <row r="37" spans="1:21" ht="25.5" x14ac:dyDescent="0.2">
      <c r="A37" s="246" t="s">
        <v>223</v>
      </c>
      <c r="B37" s="246"/>
      <c r="C37" s="247"/>
      <c r="D37" s="248" t="s">
        <v>133</v>
      </c>
      <c r="E37" s="250">
        <f>E38+E39+E40+E41+E42+E44+E43</f>
        <v>16018000</v>
      </c>
      <c r="F37" s="167">
        <f t="shared" ref="F37:O37" si="4">SUM(F38:F44)</f>
        <v>16018000</v>
      </c>
      <c r="G37" s="167">
        <f t="shared" si="4"/>
        <v>4208000</v>
      </c>
      <c r="H37" s="167">
        <f t="shared" si="4"/>
        <v>100000</v>
      </c>
      <c r="I37" s="167">
        <f t="shared" si="4"/>
        <v>0</v>
      </c>
      <c r="J37" s="251">
        <f t="shared" si="4"/>
        <v>1193000</v>
      </c>
      <c r="K37" s="167">
        <f t="shared" si="4"/>
        <v>1178000</v>
      </c>
      <c r="L37" s="167">
        <f t="shared" si="4"/>
        <v>15000</v>
      </c>
      <c r="M37" s="167">
        <f t="shared" si="4"/>
        <v>0</v>
      </c>
      <c r="N37" s="167">
        <f t="shared" si="4"/>
        <v>0</v>
      </c>
      <c r="O37" s="167">
        <f t="shared" si="4"/>
        <v>1178000</v>
      </c>
      <c r="P37" s="251">
        <f t="shared" si="1"/>
        <v>17211000</v>
      </c>
    </row>
    <row r="38" spans="1:21" ht="38.25" x14ac:dyDescent="0.2">
      <c r="A38" s="148" t="s">
        <v>134</v>
      </c>
      <c r="B38" s="148" t="s">
        <v>100</v>
      </c>
      <c r="C38" s="149" t="s">
        <v>68</v>
      </c>
      <c r="D38" s="145" t="s">
        <v>101</v>
      </c>
      <c r="E38" s="146">
        <f>F38</f>
        <v>2449000</v>
      </c>
      <c r="F38" s="147">
        <v>2449000</v>
      </c>
      <c r="G38" s="147">
        <v>1786000</v>
      </c>
      <c r="H38" s="147">
        <v>70000</v>
      </c>
      <c r="I38" s="147"/>
      <c r="J38" s="146"/>
      <c r="K38" s="147"/>
      <c r="L38" s="147"/>
      <c r="M38" s="147"/>
      <c r="N38" s="147"/>
      <c r="O38" s="147"/>
      <c r="P38" s="146">
        <f t="shared" si="1"/>
        <v>2449000</v>
      </c>
      <c r="R38" s="152"/>
    </row>
    <row r="39" spans="1:21" ht="25.5" x14ac:dyDescent="0.2">
      <c r="A39" s="148" t="s">
        <v>135</v>
      </c>
      <c r="B39" s="148" t="s">
        <v>73</v>
      </c>
      <c r="C39" s="149" t="s">
        <v>74</v>
      </c>
      <c r="D39" s="145" t="s">
        <v>75</v>
      </c>
      <c r="E39" s="146">
        <f>F39</f>
        <v>6000000</v>
      </c>
      <c r="F39" s="157">
        <v>6000000</v>
      </c>
      <c r="G39" s="147"/>
      <c r="H39" s="147"/>
      <c r="I39" s="147"/>
      <c r="J39" s="146">
        <f>L39+O39</f>
        <v>1178000</v>
      </c>
      <c r="K39" s="147">
        <v>1178000</v>
      </c>
      <c r="L39" s="147"/>
      <c r="M39" s="147"/>
      <c r="N39" s="147"/>
      <c r="O39" s="147">
        <v>1178000</v>
      </c>
      <c r="P39" s="146">
        <f t="shared" si="0"/>
        <v>7178000</v>
      </c>
      <c r="Q39" s="144"/>
      <c r="R39" s="360"/>
      <c r="S39" s="360"/>
      <c r="T39" s="360"/>
    </row>
    <row r="40" spans="1:21" ht="38.25" x14ac:dyDescent="0.2">
      <c r="A40" s="148" t="s">
        <v>136</v>
      </c>
      <c r="B40" s="148" t="s">
        <v>137</v>
      </c>
      <c r="C40" s="149" t="s">
        <v>76</v>
      </c>
      <c r="D40" s="145" t="s">
        <v>77</v>
      </c>
      <c r="E40" s="146">
        <f>F40</f>
        <v>2091000</v>
      </c>
      <c r="F40" s="147">
        <v>2091000</v>
      </c>
      <c r="G40" s="147"/>
      <c r="H40" s="147"/>
      <c r="I40" s="147"/>
      <c r="J40" s="146"/>
      <c r="K40" s="147"/>
      <c r="L40" s="147"/>
      <c r="M40" s="147"/>
      <c r="N40" s="147"/>
      <c r="O40" s="147"/>
      <c r="P40" s="146">
        <f t="shared" si="0"/>
        <v>2091000</v>
      </c>
      <c r="Q40" s="158"/>
      <c r="R40" s="159"/>
      <c r="S40" s="159"/>
      <c r="T40" s="159"/>
      <c r="U40" s="159"/>
    </row>
    <row r="41" spans="1:21" ht="51" x14ac:dyDescent="0.2">
      <c r="A41" s="148" t="s">
        <v>138</v>
      </c>
      <c r="B41" s="148" t="s">
        <v>139</v>
      </c>
      <c r="C41" s="149" t="s">
        <v>140</v>
      </c>
      <c r="D41" s="145" t="s">
        <v>78</v>
      </c>
      <c r="E41" s="146">
        <f>F41</f>
        <v>3588000</v>
      </c>
      <c r="F41" s="147">
        <v>3588000</v>
      </c>
      <c r="G41" s="147">
        <v>2422000</v>
      </c>
      <c r="H41" s="147">
        <v>30000</v>
      </c>
      <c r="I41" s="147"/>
      <c r="J41" s="146">
        <f>L41+O41</f>
        <v>15000</v>
      </c>
      <c r="K41" s="147"/>
      <c r="L41" s="299">
        <v>15000</v>
      </c>
      <c r="M41" s="147"/>
      <c r="N41" s="147"/>
      <c r="O41" s="147"/>
      <c r="P41" s="146">
        <f t="shared" si="0"/>
        <v>3603000</v>
      </c>
    </row>
    <row r="42" spans="1:21" ht="76.5" x14ac:dyDescent="0.2">
      <c r="A42" s="148" t="s">
        <v>141</v>
      </c>
      <c r="B42" s="148" t="s">
        <v>142</v>
      </c>
      <c r="C42" s="149" t="s">
        <v>103</v>
      </c>
      <c r="D42" s="145" t="s">
        <v>81</v>
      </c>
      <c r="E42" s="146">
        <f t="shared" ref="E42:E44" si="5">F42</f>
        <v>250000</v>
      </c>
      <c r="F42" s="147">
        <v>250000</v>
      </c>
      <c r="G42" s="147"/>
      <c r="H42" s="147"/>
      <c r="I42" s="147"/>
      <c r="J42" s="146"/>
      <c r="K42" s="147"/>
      <c r="L42" s="147"/>
      <c r="M42" s="147"/>
      <c r="N42" s="147"/>
      <c r="O42" s="147"/>
      <c r="P42" s="146">
        <f t="shared" si="0"/>
        <v>250000</v>
      </c>
      <c r="Q42" s="123"/>
    </row>
    <row r="43" spans="1:21" ht="51" x14ac:dyDescent="0.2">
      <c r="A43" s="160" t="s">
        <v>143</v>
      </c>
      <c r="B43" s="161">
        <v>3230</v>
      </c>
      <c r="C43" s="162">
        <v>1070</v>
      </c>
      <c r="D43" s="163" t="s">
        <v>144</v>
      </c>
      <c r="E43" s="146">
        <f t="shared" si="5"/>
        <v>200000</v>
      </c>
      <c r="F43" s="164">
        <v>200000</v>
      </c>
      <c r="G43" s="147"/>
      <c r="H43" s="147"/>
      <c r="I43" s="147"/>
      <c r="J43" s="146"/>
      <c r="K43" s="147"/>
      <c r="L43" s="147"/>
      <c r="M43" s="147"/>
      <c r="N43" s="147"/>
      <c r="O43" s="147"/>
      <c r="P43" s="165">
        <f>E43+J43</f>
        <v>200000</v>
      </c>
      <c r="Q43" s="152"/>
      <c r="R43" s="360"/>
      <c r="S43" s="360"/>
    </row>
    <row r="44" spans="1:21" ht="25.5" x14ac:dyDescent="0.2">
      <c r="A44" s="148" t="s">
        <v>145</v>
      </c>
      <c r="B44" s="148" t="s">
        <v>146</v>
      </c>
      <c r="C44" s="149" t="s">
        <v>82</v>
      </c>
      <c r="D44" s="145" t="s">
        <v>83</v>
      </c>
      <c r="E44" s="146">
        <f t="shared" si="5"/>
        <v>1440000</v>
      </c>
      <c r="F44" s="147">
        <v>1440000</v>
      </c>
      <c r="G44" s="147"/>
      <c r="H44" s="147"/>
      <c r="I44" s="147"/>
      <c r="J44" s="146"/>
      <c r="K44" s="147"/>
      <c r="L44" s="147"/>
      <c r="M44" s="147"/>
      <c r="N44" s="147"/>
      <c r="O44" s="147"/>
      <c r="P44" s="146">
        <f t="shared" si="0"/>
        <v>1440000</v>
      </c>
      <c r="Q44" s="123"/>
    </row>
    <row r="45" spans="1:21" ht="25.5" x14ac:dyDescent="0.2">
      <c r="A45" s="246" t="s">
        <v>225</v>
      </c>
      <c r="B45" s="148"/>
      <c r="C45" s="149"/>
      <c r="D45" s="254" t="s">
        <v>228</v>
      </c>
      <c r="E45" s="255">
        <f>E46</f>
        <v>1516500</v>
      </c>
      <c r="F45" s="256">
        <f>F46</f>
        <v>1516500</v>
      </c>
      <c r="G45" s="256">
        <f>G46</f>
        <v>1100000</v>
      </c>
      <c r="H45" s="256">
        <f>H46</f>
        <v>53000</v>
      </c>
      <c r="I45" s="147"/>
      <c r="J45" s="146"/>
      <c r="K45" s="147"/>
      <c r="L45" s="147"/>
      <c r="M45" s="147"/>
      <c r="N45" s="147"/>
      <c r="O45" s="147"/>
      <c r="P45" s="146">
        <f t="shared" si="0"/>
        <v>1516500</v>
      </c>
      <c r="Q45" s="123"/>
    </row>
    <row r="46" spans="1:21" ht="25.5" x14ac:dyDescent="0.2">
      <c r="A46" s="246" t="s">
        <v>227</v>
      </c>
      <c r="B46" s="148"/>
      <c r="C46" s="149"/>
      <c r="D46" s="254" t="s">
        <v>228</v>
      </c>
      <c r="E46" s="255">
        <f>E48+E47</f>
        <v>1516500</v>
      </c>
      <c r="F46" s="256">
        <f>F47+F48</f>
        <v>1516500</v>
      </c>
      <c r="G46" s="256">
        <f>G47+G48</f>
        <v>1100000</v>
      </c>
      <c r="H46" s="256">
        <f>H47+H48</f>
        <v>53000</v>
      </c>
      <c r="I46" s="147"/>
      <c r="J46" s="146"/>
      <c r="K46" s="147"/>
      <c r="L46" s="147"/>
      <c r="M46" s="147"/>
      <c r="N46" s="147"/>
      <c r="O46" s="147"/>
      <c r="P46" s="146">
        <f>E46+J46</f>
        <v>1516500</v>
      </c>
      <c r="Q46" s="123"/>
    </row>
    <row r="47" spans="1:21" ht="38.25" x14ac:dyDescent="0.2">
      <c r="A47" s="148" t="s">
        <v>226</v>
      </c>
      <c r="B47" s="148" t="s">
        <v>100</v>
      </c>
      <c r="C47" s="149" t="s">
        <v>68</v>
      </c>
      <c r="D47" s="145" t="s">
        <v>101</v>
      </c>
      <c r="E47" s="146">
        <f>F47</f>
        <v>1434500</v>
      </c>
      <c r="F47" s="147">
        <v>1434500</v>
      </c>
      <c r="G47" s="147">
        <v>1100000</v>
      </c>
      <c r="H47" s="147">
        <v>53000</v>
      </c>
      <c r="I47" s="147"/>
      <c r="J47" s="146"/>
      <c r="K47" s="147"/>
      <c r="L47" s="147"/>
      <c r="M47" s="147"/>
      <c r="N47" s="147"/>
      <c r="O47" s="147"/>
      <c r="P47" s="146">
        <f>E47+J47</f>
        <v>1434500</v>
      </c>
      <c r="Q47" s="123"/>
    </row>
    <row r="48" spans="1:21" ht="25.5" x14ac:dyDescent="0.2">
      <c r="A48" s="148" t="s">
        <v>229</v>
      </c>
      <c r="B48" s="148">
        <v>3112</v>
      </c>
      <c r="C48" s="275">
        <v>1040</v>
      </c>
      <c r="D48" s="145" t="s">
        <v>80</v>
      </c>
      <c r="E48" s="146">
        <f>F48</f>
        <v>82000</v>
      </c>
      <c r="F48" s="147">
        <v>82000</v>
      </c>
      <c r="G48" s="147"/>
      <c r="H48" s="147"/>
      <c r="I48" s="147"/>
      <c r="J48" s="146"/>
      <c r="K48" s="147"/>
      <c r="L48" s="147"/>
      <c r="M48" s="147"/>
      <c r="N48" s="147"/>
      <c r="O48" s="147"/>
      <c r="P48" s="146">
        <f>E48+J48</f>
        <v>82000</v>
      </c>
      <c r="Q48" s="123"/>
    </row>
    <row r="49" spans="1:17" ht="38.25" x14ac:dyDescent="0.2">
      <c r="A49" s="246">
        <v>1500000</v>
      </c>
      <c r="B49" s="252"/>
      <c r="C49" s="253"/>
      <c r="D49" s="248" t="s">
        <v>147</v>
      </c>
      <c r="E49" s="255">
        <f>E50</f>
        <v>10882100</v>
      </c>
      <c r="F49" s="167">
        <f t="shared" ref="F49:H49" si="6">F50</f>
        <v>10882100</v>
      </c>
      <c r="G49" s="167">
        <f t="shared" si="6"/>
        <v>4144452</v>
      </c>
      <c r="H49" s="167">
        <f t="shared" si="6"/>
        <v>413690</v>
      </c>
      <c r="I49" s="256"/>
      <c r="J49" s="255">
        <f>J50</f>
        <v>1125000</v>
      </c>
      <c r="K49" s="167">
        <f t="shared" ref="K49:O49" si="7">K50</f>
        <v>1000000</v>
      </c>
      <c r="L49" s="167">
        <f t="shared" si="7"/>
        <v>125000</v>
      </c>
      <c r="M49" s="167">
        <f t="shared" si="7"/>
        <v>0</v>
      </c>
      <c r="N49" s="167">
        <f t="shared" si="7"/>
        <v>0</v>
      </c>
      <c r="O49" s="167">
        <f t="shared" si="7"/>
        <v>1000000</v>
      </c>
      <c r="P49" s="255">
        <f t="shared" si="0"/>
        <v>12007100</v>
      </c>
      <c r="Q49" s="123"/>
    </row>
    <row r="50" spans="1:17" ht="38.25" x14ac:dyDescent="0.2">
      <c r="A50" s="246">
        <v>1510000</v>
      </c>
      <c r="B50" s="246"/>
      <c r="C50" s="247"/>
      <c r="D50" s="248" t="s">
        <v>147</v>
      </c>
      <c r="E50" s="251">
        <f>E51+E52+E53+E55+E57+E54+E56</f>
        <v>10882100</v>
      </c>
      <c r="F50" s="167">
        <f>F51+F52+F53+F55+F57+F54+F56</f>
        <v>10882100</v>
      </c>
      <c r="G50" s="167">
        <f>G51+G52+G53+G55+G57</f>
        <v>4144452</v>
      </c>
      <c r="H50" s="167">
        <f>H51+H52+H53+H55+H57</f>
        <v>413690</v>
      </c>
      <c r="I50" s="167"/>
      <c r="J50" s="251">
        <f>J51+J52+J55+J57+J53+J58</f>
        <v>1125000</v>
      </c>
      <c r="K50" s="167">
        <f>K51+K52+K53+K55+K57+K58</f>
        <v>1000000</v>
      </c>
      <c r="L50" s="167">
        <f>L51+L52+L53+L55+L57</f>
        <v>125000</v>
      </c>
      <c r="M50" s="167"/>
      <c r="N50" s="167"/>
      <c r="O50" s="167">
        <f>O51+O52+O53+O55+O57+O58</f>
        <v>1000000</v>
      </c>
      <c r="P50" s="251">
        <f>E50+J50</f>
        <v>12007100</v>
      </c>
    </row>
    <row r="51" spans="1:17" ht="38.25" x14ac:dyDescent="0.2">
      <c r="A51" s="148">
        <v>1510160</v>
      </c>
      <c r="B51" s="148" t="s">
        <v>100</v>
      </c>
      <c r="C51" s="166" t="s">
        <v>68</v>
      </c>
      <c r="D51" s="145" t="s">
        <v>101</v>
      </c>
      <c r="E51" s="146">
        <f>F51</f>
        <v>3726600</v>
      </c>
      <c r="F51" s="147">
        <v>3726600</v>
      </c>
      <c r="G51" s="147">
        <v>2907615</v>
      </c>
      <c r="H51" s="147">
        <v>102340</v>
      </c>
      <c r="I51" s="147"/>
      <c r="J51" s="146">
        <f t="shared" ref="J51:J53" si="8">L51+O51</f>
        <v>0</v>
      </c>
      <c r="K51" s="147"/>
      <c r="L51" s="147"/>
      <c r="M51" s="147"/>
      <c r="N51" s="147"/>
      <c r="O51" s="147"/>
      <c r="P51" s="146">
        <f>E51+J51</f>
        <v>3726600</v>
      </c>
    </row>
    <row r="52" spans="1:17" ht="21" customHeight="1" x14ac:dyDescent="0.2">
      <c r="A52" s="148">
        <v>1510180</v>
      </c>
      <c r="B52" s="148" t="s">
        <v>70</v>
      </c>
      <c r="C52" s="166" t="s">
        <v>71</v>
      </c>
      <c r="D52" s="145" t="s">
        <v>72</v>
      </c>
      <c r="E52" s="146">
        <f t="shared" ref="E52:E53" si="9">F52</f>
        <v>1652900</v>
      </c>
      <c r="F52" s="157">
        <v>1652900</v>
      </c>
      <c r="G52" s="147">
        <v>1236837</v>
      </c>
      <c r="H52" s="147"/>
      <c r="I52" s="147"/>
      <c r="J52" s="146">
        <f t="shared" si="8"/>
        <v>0</v>
      </c>
      <c r="K52" s="147"/>
      <c r="L52" s="147"/>
      <c r="M52" s="147"/>
      <c r="N52" s="147"/>
      <c r="O52" s="147"/>
      <c r="P52" s="146">
        <f>E52+J52</f>
        <v>1652900</v>
      </c>
    </row>
    <row r="53" spans="1:17" x14ac:dyDescent="0.2">
      <c r="A53" s="148">
        <v>1516030</v>
      </c>
      <c r="B53" s="148" t="s">
        <v>148</v>
      </c>
      <c r="C53" s="166" t="s">
        <v>84</v>
      </c>
      <c r="D53" s="145" t="s">
        <v>85</v>
      </c>
      <c r="E53" s="146">
        <f t="shared" si="9"/>
        <v>1302600</v>
      </c>
      <c r="F53" s="157">
        <v>1302600</v>
      </c>
      <c r="G53" s="147"/>
      <c r="H53" s="147">
        <v>311350</v>
      </c>
      <c r="I53" s="147"/>
      <c r="J53" s="146">
        <f t="shared" si="8"/>
        <v>75000</v>
      </c>
      <c r="K53" s="147"/>
      <c r="L53" s="147">
        <v>75000</v>
      </c>
      <c r="M53" s="147"/>
      <c r="N53" s="147"/>
      <c r="O53" s="147"/>
      <c r="P53" s="146">
        <f t="shared" si="0"/>
        <v>1377600</v>
      </c>
      <c r="Q53" s="150"/>
    </row>
    <row r="54" spans="1:17" x14ac:dyDescent="0.2">
      <c r="A54" s="148">
        <v>1517130</v>
      </c>
      <c r="B54" s="148">
        <v>7130</v>
      </c>
      <c r="C54" s="166" t="s">
        <v>283</v>
      </c>
      <c r="D54" s="145" t="s">
        <v>224</v>
      </c>
      <c r="E54" s="146">
        <f>F54</f>
        <v>1000000</v>
      </c>
      <c r="F54" s="325">
        <v>1000000</v>
      </c>
      <c r="G54" s="147"/>
      <c r="H54" s="147"/>
      <c r="I54" s="147"/>
      <c r="J54" s="146"/>
      <c r="K54" s="147"/>
      <c r="L54" s="147"/>
      <c r="M54" s="147"/>
      <c r="N54" s="147"/>
      <c r="O54" s="147"/>
      <c r="P54" s="146">
        <v>1000000</v>
      </c>
      <c r="Q54" s="150"/>
    </row>
    <row r="55" spans="1:17" ht="38.25" x14ac:dyDescent="0.2">
      <c r="A55" s="148">
        <v>1517461</v>
      </c>
      <c r="B55" s="148" t="s">
        <v>149</v>
      </c>
      <c r="C55" s="166" t="s">
        <v>150</v>
      </c>
      <c r="D55" s="145" t="s">
        <v>151</v>
      </c>
      <c r="E55" s="146">
        <f>F55</f>
        <v>2000000</v>
      </c>
      <c r="F55" s="157">
        <v>2000000</v>
      </c>
      <c r="G55" s="147"/>
      <c r="H55" s="147"/>
      <c r="I55" s="147"/>
      <c r="J55" s="146"/>
      <c r="K55" s="147"/>
      <c r="L55" s="147"/>
      <c r="M55" s="147"/>
      <c r="N55" s="147"/>
      <c r="O55" s="147"/>
      <c r="P55" s="146">
        <f>E55+J55</f>
        <v>2000000</v>
      </c>
    </row>
    <row r="56" spans="1:17" ht="25.5" x14ac:dyDescent="0.2">
      <c r="A56" s="301">
        <v>1517693</v>
      </c>
      <c r="B56" s="62">
        <v>7693</v>
      </c>
      <c r="C56" s="63" t="s">
        <v>87</v>
      </c>
      <c r="D56" s="302" t="s">
        <v>285</v>
      </c>
      <c r="E56" s="146">
        <f>F56</f>
        <v>1200000</v>
      </c>
      <c r="F56" s="157">
        <v>1200000</v>
      </c>
      <c r="G56" s="147"/>
      <c r="H56" s="147"/>
      <c r="I56" s="147"/>
      <c r="J56" s="146"/>
      <c r="K56" s="147"/>
      <c r="L56" s="147"/>
      <c r="M56" s="147"/>
      <c r="N56" s="147"/>
      <c r="O56" s="147"/>
      <c r="P56" s="146">
        <f>E56+J56</f>
        <v>1200000</v>
      </c>
    </row>
    <row r="57" spans="1:17" ht="32.65" customHeight="1" x14ac:dyDescent="0.2">
      <c r="A57" s="148">
        <v>1518340</v>
      </c>
      <c r="B57" s="148" t="s">
        <v>152</v>
      </c>
      <c r="C57" s="166" t="s">
        <v>153</v>
      </c>
      <c r="D57" s="145" t="s">
        <v>154</v>
      </c>
      <c r="E57" s="146"/>
      <c r="F57" s="147"/>
      <c r="G57" s="147"/>
      <c r="H57" s="147"/>
      <c r="I57" s="147"/>
      <c r="J57" s="146">
        <f>L57+O57</f>
        <v>50000</v>
      </c>
      <c r="K57" s="147"/>
      <c r="L57" s="147">
        <v>50000</v>
      </c>
      <c r="M57" s="147"/>
      <c r="N57" s="147"/>
      <c r="O57" s="147"/>
      <c r="P57" s="146">
        <f t="shared" ref="P57" si="10">E57+J57</f>
        <v>50000</v>
      </c>
    </row>
    <row r="58" spans="1:17" ht="32.65" customHeight="1" x14ac:dyDescent="0.2">
      <c r="A58" s="148">
        <v>1517330</v>
      </c>
      <c r="B58" s="148">
        <v>7330</v>
      </c>
      <c r="C58" s="166" t="s">
        <v>289</v>
      </c>
      <c r="D58" s="145" t="s">
        <v>290</v>
      </c>
      <c r="E58" s="146"/>
      <c r="F58" s="147"/>
      <c r="G58" s="147"/>
      <c r="H58" s="147"/>
      <c r="I58" s="147"/>
      <c r="J58" s="146">
        <f>K58</f>
        <v>1000000</v>
      </c>
      <c r="K58" s="147">
        <v>1000000</v>
      </c>
      <c r="L58" s="147"/>
      <c r="M58" s="147"/>
      <c r="N58" s="147"/>
      <c r="O58" s="147">
        <v>1000000</v>
      </c>
      <c r="P58" s="146">
        <f>E58+J58</f>
        <v>1000000</v>
      </c>
    </row>
    <row r="59" spans="1:17" ht="25.5" x14ac:dyDescent="0.2">
      <c r="A59" s="241" t="s">
        <v>155</v>
      </c>
      <c r="B59" s="242"/>
      <c r="C59" s="243"/>
      <c r="D59" s="244" t="s">
        <v>156</v>
      </c>
      <c r="E59" s="245">
        <f>E60</f>
        <v>3965800</v>
      </c>
      <c r="F59" s="168">
        <f t="shared" ref="F59:I59" si="11">F60</f>
        <v>1965800</v>
      </c>
      <c r="G59" s="168">
        <f t="shared" si="11"/>
        <v>1226000</v>
      </c>
      <c r="H59" s="168">
        <f t="shared" si="11"/>
        <v>55000</v>
      </c>
      <c r="I59" s="168">
        <f t="shared" si="11"/>
        <v>0</v>
      </c>
      <c r="J59" s="245">
        <f>J60</f>
        <v>0</v>
      </c>
      <c r="K59" s="168">
        <f>K60</f>
        <v>0</v>
      </c>
      <c r="L59" s="168">
        <v>0</v>
      </c>
      <c r="M59" s="168">
        <v>0</v>
      </c>
      <c r="N59" s="168">
        <v>0</v>
      </c>
      <c r="O59" s="168">
        <f>O60</f>
        <v>0</v>
      </c>
      <c r="P59" s="245">
        <f t="shared" si="0"/>
        <v>3965800</v>
      </c>
    </row>
    <row r="60" spans="1:17" ht="25.5" x14ac:dyDescent="0.2">
      <c r="A60" s="132" t="s">
        <v>157</v>
      </c>
      <c r="B60" s="133"/>
      <c r="C60" s="134"/>
      <c r="D60" s="244" t="s">
        <v>156</v>
      </c>
      <c r="E60" s="136">
        <f>E61+E62+E63</f>
        <v>3965800</v>
      </c>
      <c r="F60" s="167">
        <f>F61+F62+F63</f>
        <v>1965800</v>
      </c>
      <c r="G60" s="167">
        <f t="shared" ref="G60:I60" si="12">G61+G62+G63</f>
        <v>1226000</v>
      </c>
      <c r="H60" s="167">
        <f t="shared" si="12"/>
        <v>55000</v>
      </c>
      <c r="I60" s="167">
        <f t="shared" si="12"/>
        <v>0</v>
      </c>
      <c r="J60" s="136">
        <f>J61+J62+J63</f>
        <v>0</v>
      </c>
      <c r="K60" s="168">
        <f>K61+K62+K63</f>
        <v>0</v>
      </c>
      <c r="L60" s="168">
        <f t="shared" ref="L60:O60" si="13">L61+L62+L63</f>
        <v>0</v>
      </c>
      <c r="M60" s="168">
        <f t="shared" si="13"/>
        <v>0</v>
      </c>
      <c r="N60" s="168">
        <f t="shared" si="13"/>
        <v>0</v>
      </c>
      <c r="O60" s="168">
        <f t="shared" si="13"/>
        <v>0</v>
      </c>
      <c r="P60" s="136">
        <f t="shared" si="0"/>
        <v>3965800</v>
      </c>
    </row>
    <row r="61" spans="1:17" ht="38.25" x14ac:dyDescent="0.2">
      <c r="A61" s="138" t="s">
        <v>158</v>
      </c>
      <c r="B61" s="138" t="s">
        <v>100</v>
      </c>
      <c r="C61" s="139" t="s">
        <v>68</v>
      </c>
      <c r="D61" s="140" t="s">
        <v>101</v>
      </c>
      <c r="E61" s="143">
        <f>F61</f>
        <v>1695800</v>
      </c>
      <c r="F61" s="169">
        <v>1695800</v>
      </c>
      <c r="G61" s="169">
        <v>1226000</v>
      </c>
      <c r="H61" s="169">
        <v>55000</v>
      </c>
      <c r="I61" s="169"/>
      <c r="J61" s="143"/>
      <c r="K61" s="142"/>
      <c r="L61" s="142"/>
      <c r="M61" s="142"/>
      <c r="N61" s="142"/>
      <c r="O61" s="142"/>
      <c r="P61" s="143">
        <f t="shared" si="0"/>
        <v>1695800</v>
      </c>
    </row>
    <row r="62" spans="1:17" x14ac:dyDescent="0.2">
      <c r="A62" s="138" t="s">
        <v>159</v>
      </c>
      <c r="B62" s="138" t="s">
        <v>160</v>
      </c>
      <c r="C62" s="139" t="s">
        <v>71</v>
      </c>
      <c r="D62" s="140" t="s">
        <v>161</v>
      </c>
      <c r="E62" s="143">
        <v>2000000</v>
      </c>
      <c r="F62" s="142"/>
      <c r="G62" s="142"/>
      <c r="H62" s="142"/>
      <c r="I62" s="142"/>
      <c r="J62" s="143"/>
      <c r="K62" s="142"/>
      <c r="L62" s="142"/>
      <c r="M62" s="142"/>
      <c r="N62" s="142"/>
      <c r="O62" s="142"/>
      <c r="P62" s="143">
        <f t="shared" si="0"/>
        <v>2000000</v>
      </c>
    </row>
    <row r="63" spans="1:17" x14ac:dyDescent="0.2">
      <c r="A63" s="138">
        <v>3719770</v>
      </c>
      <c r="B63" s="138">
        <v>9770</v>
      </c>
      <c r="C63" s="139" t="s">
        <v>70</v>
      </c>
      <c r="D63" s="154" t="s">
        <v>162</v>
      </c>
      <c r="E63" s="143">
        <v>270000</v>
      </c>
      <c r="F63" s="142">
        <v>270000</v>
      </c>
      <c r="G63" s="142"/>
      <c r="H63" s="142"/>
      <c r="I63" s="142"/>
      <c r="J63" s="143"/>
      <c r="K63" s="142"/>
      <c r="L63" s="142"/>
      <c r="M63" s="142"/>
      <c r="N63" s="142"/>
      <c r="O63" s="142"/>
      <c r="P63" s="143">
        <f t="shared" ref="P63:P64" si="14">E63+J63</f>
        <v>270000</v>
      </c>
    </row>
    <row r="64" spans="1:17" ht="29.25" customHeight="1" x14ac:dyDescent="0.2">
      <c r="A64" s="138"/>
      <c r="B64" s="138"/>
      <c r="C64" s="139"/>
      <c r="D64" s="154" t="s">
        <v>163</v>
      </c>
      <c r="E64" s="143">
        <v>270000</v>
      </c>
      <c r="F64" s="142">
        <v>270000</v>
      </c>
      <c r="G64" s="142"/>
      <c r="H64" s="142"/>
      <c r="I64" s="142"/>
      <c r="J64" s="143"/>
      <c r="K64" s="142"/>
      <c r="L64" s="142"/>
      <c r="M64" s="142"/>
      <c r="N64" s="142"/>
      <c r="O64" s="142"/>
      <c r="P64" s="143">
        <f t="shared" si="14"/>
        <v>270000</v>
      </c>
      <c r="Q64" s="229"/>
    </row>
    <row r="65" spans="1:17" x14ac:dyDescent="0.2">
      <c r="A65" s="170" t="s">
        <v>6</v>
      </c>
      <c r="B65" s="171" t="s">
        <v>6</v>
      </c>
      <c r="C65" s="172" t="s">
        <v>6</v>
      </c>
      <c r="D65" s="173" t="s">
        <v>164</v>
      </c>
      <c r="E65" s="136">
        <f>E15+E37+E50+E23+E59+E45</f>
        <v>122908100</v>
      </c>
      <c r="F65" s="136">
        <f>F16+F37+F50+F23+F59+F45</f>
        <v>120908100</v>
      </c>
      <c r="G65" s="136">
        <f>G15+G37+G50+G23+G59+G45</f>
        <v>67411439</v>
      </c>
      <c r="H65" s="136">
        <f>H15+H37+H50+H23+H59+H45</f>
        <v>15509190</v>
      </c>
      <c r="I65" s="136">
        <v>0</v>
      </c>
      <c r="J65" s="136">
        <f>J15+J37+J50+J23+J60</f>
        <v>5480000</v>
      </c>
      <c r="K65" s="136">
        <f>K15+K37+K50+K23+K59</f>
        <v>4178000</v>
      </c>
      <c r="L65" s="136">
        <f>L15+L37+L50+L23+L59</f>
        <v>1302000</v>
      </c>
      <c r="M65" s="136">
        <v>0</v>
      </c>
      <c r="N65" s="136">
        <v>0</v>
      </c>
      <c r="O65" s="136">
        <f>O16+O23+O37+O50+O59</f>
        <v>4178000</v>
      </c>
      <c r="P65" s="136">
        <f t="shared" si="0"/>
        <v>128388100</v>
      </c>
      <c r="Q65" s="153"/>
    </row>
    <row r="66" spans="1:17" x14ac:dyDescent="0.2">
      <c r="E66" s="174"/>
      <c r="F66" s="174"/>
      <c r="G66" s="175"/>
      <c r="H66" s="176"/>
      <c r="I66" s="177"/>
      <c r="J66" s="176"/>
      <c r="K66" s="176"/>
      <c r="L66" s="176"/>
      <c r="M66" s="177"/>
      <c r="N66" s="177"/>
      <c r="O66" s="176"/>
      <c r="P66" s="174"/>
    </row>
    <row r="67" spans="1:17" x14ac:dyDescent="0.2">
      <c r="D67" s="150"/>
      <c r="E67" s="174"/>
      <c r="F67" s="178"/>
      <c r="G67" s="179"/>
      <c r="H67" s="179"/>
      <c r="I67" s="180"/>
      <c r="J67" s="179"/>
      <c r="K67" s="179"/>
      <c r="L67" s="179"/>
      <c r="M67" s="180"/>
      <c r="N67" s="180"/>
      <c r="O67" s="179"/>
      <c r="P67" s="179"/>
      <c r="Q67" s="181"/>
    </row>
    <row r="68" spans="1:17" x14ac:dyDescent="0.2">
      <c r="B68" s="182" t="s">
        <v>7</v>
      </c>
      <c r="E68" s="183"/>
      <c r="F68" s="177"/>
      <c r="G68" s="177"/>
      <c r="H68" s="183"/>
      <c r="I68" s="64" t="s">
        <v>190</v>
      </c>
    </row>
  </sheetData>
  <mergeCells count="26">
    <mergeCell ref="R43:S43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  <mergeCell ref="G11:H11"/>
    <mergeCell ref="G12:G13"/>
    <mergeCell ref="H12:H13"/>
    <mergeCell ref="M12:M13"/>
    <mergeCell ref="N12:N13"/>
    <mergeCell ref="R39:T39"/>
    <mergeCell ref="K11:K13"/>
    <mergeCell ref="L11:L13"/>
    <mergeCell ref="M11:N11"/>
    <mergeCell ref="I11:I13"/>
    <mergeCell ref="J11:J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zoomScale="75" zoomScaleNormal="75" workbookViewId="0">
      <selection activeCell="M3" sqref="M3:P3"/>
    </sheetView>
  </sheetViews>
  <sheetFormatPr defaultRowHeight="12.75" x14ac:dyDescent="0.2"/>
  <cols>
    <col min="1" max="1" width="13.42578125" style="56" customWidth="1"/>
    <col min="2" max="2" width="13.140625" style="56" customWidth="1"/>
    <col min="3" max="3" width="13.28515625" style="56" customWidth="1"/>
    <col min="4" max="4" width="40.7109375" style="56" customWidth="1"/>
    <col min="5" max="13" width="13.7109375" style="56" customWidth="1"/>
    <col min="14" max="14" width="12" style="56" customWidth="1"/>
    <col min="15" max="15" width="13.7109375" style="56" customWidth="1"/>
    <col min="16" max="16" width="12.140625" style="56" customWidth="1"/>
    <col min="17" max="16384" width="9.140625" style="56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281</v>
      </c>
      <c r="N1" s="1"/>
      <c r="O1" s="1"/>
      <c r="P1" s="1"/>
    </row>
    <row r="2" spans="1:16" ht="28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40" t="s">
        <v>318</v>
      </c>
      <c r="N2" s="340"/>
      <c r="O2" s="340"/>
      <c r="P2" s="340"/>
    </row>
    <row r="3" spans="1:16" ht="28.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40" t="s">
        <v>297</v>
      </c>
      <c r="N3" s="340"/>
      <c r="O3" s="340"/>
      <c r="P3" s="340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372" t="s">
        <v>191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</row>
    <row r="6" spans="1:16" x14ac:dyDescent="0.2">
      <c r="A6" s="372" t="s">
        <v>299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</row>
    <row r="7" spans="1:16" x14ac:dyDescent="0.2">
      <c r="A7" s="193" t="s">
        <v>8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13.5" thickBot="1" x14ac:dyDescent="0.25">
      <c r="A8" s="194" t="s">
        <v>51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0" t="s">
        <v>52</v>
      </c>
    </row>
    <row r="9" spans="1:16" ht="13.5" thickBot="1" x14ac:dyDescent="0.25">
      <c r="A9" s="368" t="s">
        <v>53</v>
      </c>
      <c r="B9" s="368" t="s">
        <v>54</v>
      </c>
      <c r="C9" s="368" t="s">
        <v>55</v>
      </c>
      <c r="D9" s="374" t="s">
        <v>192</v>
      </c>
      <c r="E9" s="370" t="s">
        <v>193</v>
      </c>
      <c r="F9" s="377"/>
      <c r="G9" s="377"/>
      <c r="H9" s="371"/>
      <c r="I9" s="370" t="s">
        <v>194</v>
      </c>
      <c r="J9" s="377"/>
      <c r="K9" s="377"/>
      <c r="L9" s="371"/>
      <c r="M9" s="370" t="s">
        <v>195</v>
      </c>
      <c r="N9" s="377"/>
      <c r="O9" s="377"/>
      <c r="P9" s="371"/>
    </row>
    <row r="10" spans="1:16" ht="13.5" thickBot="1" x14ac:dyDescent="0.25">
      <c r="A10" s="373"/>
      <c r="B10" s="373"/>
      <c r="C10" s="373"/>
      <c r="D10" s="375"/>
      <c r="E10" s="368" t="s">
        <v>41</v>
      </c>
      <c r="F10" s="370" t="s">
        <v>42</v>
      </c>
      <c r="G10" s="371"/>
      <c r="H10" s="368" t="s">
        <v>196</v>
      </c>
      <c r="I10" s="368" t="s">
        <v>41</v>
      </c>
      <c r="J10" s="370" t="s">
        <v>42</v>
      </c>
      <c r="K10" s="371"/>
      <c r="L10" s="368" t="s">
        <v>196</v>
      </c>
      <c r="M10" s="368" t="s">
        <v>41</v>
      </c>
      <c r="N10" s="370" t="s">
        <v>42</v>
      </c>
      <c r="O10" s="371"/>
      <c r="P10" s="368" t="s">
        <v>196</v>
      </c>
    </row>
    <row r="11" spans="1:16" ht="73.5" customHeight="1" thickBot="1" x14ac:dyDescent="0.25">
      <c r="A11" s="369"/>
      <c r="B11" s="369"/>
      <c r="C11" s="369"/>
      <c r="D11" s="376"/>
      <c r="E11" s="369"/>
      <c r="F11" s="203" t="s">
        <v>4</v>
      </c>
      <c r="G11" s="203" t="s">
        <v>5</v>
      </c>
      <c r="H11" s="369"/>
      <c r="I11" s="369"/>
      <c r="J11" s="203" t="s">
        <v>4</v>
      </c>
      <c r="K11" s="203" t="s">
        <v>5</v>
      </c>
      <c r="L11" s="369"/>
      <c r="M11" s="369"/>
      <c r="N11" s="203" t="s">
        <v>4</v>
      </c>
      <c r="O11" s="203" t="s">
        <v>5</v>
      </c>
      <c r="P11" s="369"/>
    </row>
    <row r="12" spans="1:16" ht="13.5" thickBot="1" x14ac:dyDescent="0.25">
      <c r="A12" s="204">
        <v>1</v>
      </c>
      <c r="B12" s="205">
        <v>2</v>
      </c>
      <c r="C12" s="205">
        <v>3</v>
      </c>
      <c r="D12" s="205">
        <v>4</v>
      </c>
      <c r="E12" s="205">
        <v>5</v>
      </c>
      <c r="F12" s="205">
        <v>6</v>
      </c>
      <c r="G12" s="205">
        <v>7</v>
      </c>
      <c r="H12" s="205">
        <v>8</v>
      </c>
      <c r="I12" s="205">
        <v>9</v>
      </c>
      <c r="J12" s="205">
        <v>10</v>
      </c>
      <c r="K12" s="205">
        <v>11</v>
      </c>
      <c r="L12" s="205">
        <v>12</v>
      </c>
      <c r="M12" s="205">
        <v>13</v>
      </c>
      <c r="N12" s="205">
        <v>14</v>
      </c>
      <c r="O12" s="205">
        <v>15</v>
      </c>
      <c r="P12" s="205">
        <v>16</v>
      </c>
    </row>
    <row r="13" spans="1:16" ht="13.5" thickBot="1" x14ac:dyDescent="0.25">
      <c r="A13" s="204" t="s">
        <v>197</v>
      </c>
      <c r="B13" s="205" t="s">
        <v>197</v>
      </c>
      <c r="C13" s="205" t="s">
        <v>197</v>
      </c>
      <c r="D13" s="205" t="s">
        <v>197</v>
      </c>
      <c r="E13" s="205" t="s">
        <v>197</v>
      </c>
      <c r="F13" s="205" t="s">
        <v>197</v>
      </c>
      <c r="G13" s="205" t="s">
        <v>197</v>
      </c>
      <c r="H13" s="205" t="s">
        <v>197</v>
      </c>
      <c r="I13" s="205" t="s">
        <v>197</v>
      </c>
      <c r="J13" s="205" t="s">
        <v>197</v>
      </c>
      <c r="K13" s="205" t="s">
        <v>197</v>
      </c>
      <c r="L13" s="205" t="s">
        <v>197</v>
      </c>
      <c r="M13" s="205" t="s">
        <v>197</v>
      </c>
      <c r="N13" s="205" t="s">
        <v>197</v>
      </c>
      <c r="O13" s="205" t="s">
        <v>197</v>
      </c>
      <c r="P13" s="205" t="s">
        <v>197</v>
      </c>
    </row>
    <row r="14" spans="1:16" ht="13.5" thickBot="1" x14ac:dyDescent="0.25">
      <c r="A14" s="204" t="s">
        <v>198</v>
      </c>
      <c r="B14" s="205" t="s">
        <v>198</v>
      </c>
      <c r="C14" s="205" t="s">
        <v>198</v>
      </c>
      <c r="D14" s="206" t="s">
        <v>164</v>
      </c>
      <c r="E14" s="205" t="s">
        <v>197</v>
      </c>
      <c r="F14" s="205" t="s">
        <v>197</v>
      </c>
      <c r="G14" s="205" t="s">
        <v>197</v>
      </c>
      <c r="H14" s="205" t="s">
        <v>197</v>
      </c>
      <c r="I14" s="205" t="s">
        <v>197</v>
      </c>
      <c r="J14" s="205" t="s">
        <v>197</v>
      </c>
      <c r="K14" s="205" t="s">
        <v>197</v>
      </c>
      <c r="L14" s="205" t="s">
        <v>197</v>
      </c>
      <c r="M14" s="205" t="s">
        <v>197</v>
      </c>
      <c r="N14" s="205" t="s">
        <v>197</v>
      </c>
      <c r="O14" s="205" t="s">
        <v>197</v>
      </c>
      <c r="P14" s="205" t="s">
        <v>197</v>
      </c>
    </row>
    <row r="15" spans="1: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1"/>
      <c r="B17" s="64" t="s">
        <v>7</v>
      </c>
      <c r="C17" s="1"/>
      <c r="D17" s="1"/>
      <c r="E17" s="1"/>
      <c r="F17" s="1"/>
      <c r="G17" s="1"/>
      <c r="H17" s="1"/>
      <c r="I17" s="47" t="s">
        <v>190</v>
      </c>
      <c r="J17" s="1"/>
      <c r="K17" s="1"/>
      <c r="L17" s="1"/>
      <c r="M17" s="1"/>
      <c r="N17" s="1"/>
      <c r="O17" s="1"/>
      <c r="P17" s="1"/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</sheetData>
  <mergeCells count="20">
    <mergeCell ref="H10:H11"/>
    <mergeCell ref="I10:I11"/>
    <mergeCell ref="J10:K10"/>
    <mergeCell ref="L10:L11"/>
    <mergeCell ref="M10:M11"/>
    <mergeCell ref="N10:O10"/>
    <mergeCell ref="P10:P11"/>
    <mergeCell ref="M2:P2"/>
    <mergeCell ref="M3:P3"/>
    <mergeCell ref="A5:P5"/>
    <mergeCell ref="A6:P6"/>
    <mergeCell ref="A9:A11"/>
    <mergeCell ref="B9:B11"/>
    <mergeCell ref="C9:C11"/>
    <mergeCell ref="D9:D11"/>
    <mergeCell ref="E9:H9"/>
    <mergeCell ref="I9:L9"/>
    <mergeCell ref="M9:P9"/>
    <mergeCell ref="E10:E11"/>
    <mergeCell ref="F10:G10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opLeftCell="A13" zoomScaleNormal="100" zoomScalePageLayoutView="85" workbookViewId="0">
      <selection activeCell="C31" sqref="C31"/>
    </sheetView>
  </sheetViews>
  <sheetFormatPr defaultRowHeight="12.75" x14ac:dyDescent="0.2"/>
  <cols>
    <col min="1" max="2" width="20.7109375" style="2" customWidth="1"/>
    <col min="3" max="3" width="108.28515625" style="2" customWidth="1"/>
    <col min="4" max="4" width="20.7109375" style="49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5" t="s">
        <v>221</v>
      </c>
      <c r="D1" s="5"/>
    </row>
    <row r="2" spans="1:11" s="7" customFormat="1" ht="12.2" customHeight="1" x14ac:dyDescent="0.2">
      <c r="C2" s="326" t="s">
        <v>319</v>
      </c>
      <c r="D2" s="8"/>
      <c r="E2" s="8"/>
      <c r="F2" s="8"/>
      <c r="G2" s="8"/>
    </row>
    <row r="3" spans="1:11" ht="13.7" customHeight="1" x14ac:dyDescent="0.2">
      <c r="A3" s="1"/>
      <c r="B3" s="1"/>
      <c r="C3" s="65" t="s">
        <v>300</v>
      </c>
      <c r="D3" s="65"/>
      <c r="E3" s="65"/>
      <c r="F3" s="65"/>
      <c r="G3" s="65"/>
      <c r="H3" s="65"/>
      <c r="I3" s="65"/>
      <c r="J3" s="65"/>
      <c r="K3" s="3"/>
    </row>
    <row r="4" spans="1:11" x14ac:dyDescent="0.2">
      <c r="A4" s="1"/>
      <c r="B4" s="1"/>
      <c r="C4" s="9"/>
      <c r="D4" s="9"/>
      <c r="E4" s="9"/>
      <c r="F4" s="9"/>
      <c r="G4" s="340"/>
      <c r="H4" s="340"/>
      <c r="I4" s="340"/>
      <c r="J4" s="340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381" t="s">
        <v>282</v>
      </c>
      <c r="B6" s="382"/>
      <c r="C6" s="382"/>
      <c r="D6" s="382"/>
    </row>
    <row r="7" spans="1:11" x14ac:dyDescent="0.2">
      <c r="A7" s="191">
        <v>11512000000</v>
      </c>
      <c r="B7" s="5"/>
      <c r="C7" s="5"/>
      <c r="D7" s="5"/>
    </row>
    <row r="8" spans="1:11" s="56" customFormat="1" x14ac:dyDescent="0.2">
      <c r="A8" s="188" t="s">
        <v>175</v>
      </c>
      <c r="B8" s="52"/>
      <c r="C8" s="190"/>
      <c r="D8" s="52"/>
    </row>
    <row r="9" spans="1:11" ht="15" x14ac:dyDescent="0.25">
      <c r="A9" s="12" t="s">
        <v>33</v>
      </c>
      <c r="B9" s="6"/>
      <c r="C9" s="6"/>
      <c r="D9" s="11"/>
    </row>
    <row r="10" spans="1:11" x14ac:dyDescent="0.2">
      <c r="A10" s="6"/>
      <c r="B10" s="6"/>
      <c r="C10" s="6"/>
      <c r="D10" s="11" t="s">
        <v>10</v>
      </c>
      <c r="G10" s="51"/>
    </row>
    <row r="11" spans="1:11" ht="38.25" x14ac:dyDescent="0.2">
      <c r="A11" s="13" t="s">
        <v>34</v>
      </c>
      <c r="B11" s="383" t="s">
        <v>35</v>
      </c>
      <c r="C11" s="384"/>
      <c r="D11" s="14" t="s">
        <v>1</v>
      </c>
    </row>
    <row r="12" spans="1:11" x14ac:dyDescent="0.2">
      <c r="A12" s="15">
        <v>1</v>
      </c>
      <c r="B12" s="385">
        <v>2</v>
      </c>
      <c r="C12" s="386"/>
      <c r="D12" s="16">
        <v>3</v>
      </c>
    </row>
    <row r="13" spans="1:11" x14ac:dyDescent="0.2">
      <c r="A13" s="378" t="s">
        <v>36</v>
      </c>
      <c r="B13" s="378"/>
      <c r="C13" s="378"/>
      <c r="D13" s="378"/>
    </row>
    <row r="14" spans="1:11" s="56" customFormat="1" x14ac:dyDescent="0.2">
      <c r="A14" s="184" t="s">
        <v>173</v>
      </c>
      <c r="B14" s="185"/>
      <c r="C14" s="186" t="s">
        <v>277</v>
      </c>
      <c r="D14" s="311">
        <v>9891100</v>
      </c>
      <c r="E14" s="187"/>
    </row>
    <row r="15" spans="1:11" s="56" customFormat="1" x14ac:dyDescent="0.2">
      <c r="A15" s="53">
        <v>99000000000</v>
      </c>
      <c r="B15" s="185"/>
      <c r="C15" s="332" t="s">
        <v>47</v>
      </c>
      <c r="D15" s="312">
        <v>9891100</v>
      </c>
      <c r="E15" s="187"/>
    </row>
    <row r="16" spans="1:11" x14ac:dyDescent="0.2">
      <c r="A16" s="17" t="s">
        <v>37</v>
      </c>
      <c r="B16" s="18" t="s">
        <v>29</v>
      </c>
      <c r="C16" s="19"/>
      <c r="D16" s="20">
        <f>D17</f>
        <v>22572800</v>
      </c>
    </row>
    <row r="17" spans="1:13" x14ac:dyDescent="0.2">
      <c r="A17" s="53">
        <v>99000000000</v>
      </c>
      <c r="B17" s="21"/>
      <c r="C17" s="22" t="s">
        <v>47</v>
      </c>
      <c r="D17" s="23">
        <v>22572800</v>
      </c>
    </row>
    <row r="18" spans="1:13" x14ac:dyDescent="0.2">
      <c r="A18" s="17" t="s">
        <v>38</v>
      </c>
      <c r="B18" s="18" t="s">
        <v>31</v>
      </c>
      <c r="C18" s="19"/>
      <c r="D18" s="20">
        <f>D19</f>
        <v>818600</v>
      </c>
    </row>
    <row r="19" spans="1:13" x14ac:dyDescent="0.2">
      <c r="A19" s="313">
        <v>11100000000</v>
      </c>
      <c r="B19" s="21"/>
      <c r="C19" s="22" t="s">
        <v>48</v>
      </c>
      <c r="D19" s="23">
        <v>818600</v>
      </c>
    </row>
    <row r="20" spans="1:13" s="56" customFormat="1" ht="12.75" customHeight="1" x14ac:dyDescent="0.2">
      <c r="A20" s="313"/>
      <c r="B20" s="59"/>
      <c r="C20" s="54"/>
      <c r="D20" s="60"/>
    </row>
    <row r="21" spans="1:13" x14ac:dyDescent="0.2">
      <c r="A21" s="378" t="s">
        <v>39</v>
      </c>
      <c r="B21" s="378"/>
      <c r="C21" s="378"/>
      <c r="D21" s="378"/>
    </row>
    <row r="22" spans="1:13" x14ac:dyDescent="0.2">
      <c r="A22" s="24" t="s">
        <v>6</v>
      </c>
      <c r="B22" s="25" t="s">
        <v>40</v>
      </c>
      <c r="C22" s="26"/>
      <c r="D22" s="27">
        <f>D14+D16+D18</f>
        <v>33282500</v>
      </c>
      <c r="E22" s="50"/>
    </row>
    <row r="23" spans="1:13" x14ac:dyDescent="0.2">
      <c r="A23" s="24" t="s">
        <v>6</v>
      </c>
      <c r="B23" s="25" t="s">
        <v>41</v>
      </c>
      <c r="C23" s="26"/>
      <c r="D23" s="28">
        <f>D22</f>
        <v>33282500</v>
      </c>
    </row>
    <row r="24" spans="1:13" x14ac:dyDescent="0.2">
      <c r="A24" s="24" t="s">
        <v>6</v>
      </c>
      <c r="B24" s="25" t="s">
        <v>42</v>
      </c>
      <c r="C24" s="26"/>
      <c r="D24" s="28"/>
    </row>
    <row r="25" spans="1:13" x14ac:dyDescent="0.2">
      <c r="A25" s="6"/>
      <c r="B25" s="6"/>
      <c r="C25" s="6"/>
      <c r="D25" s="11"/>
    </row>
    <row r="26" spans="1:13" ht="22.15" customHeight="1" x14ac:dyDescent="0.25">
      <c r="A26" s="12" t="s">
        <v>43</v>
      </c>
      <c r="B26" s="6"/>
      <c r="C26" s="6"/>
      <c r="D26" s="11" t="s">
        <v>10</v>
      </c>
      <c r="M26" s="121"/>
    </row>
    <row r="27" spans="1:13" ht="63.75" x14ac:dyDescent="0.2">
      <c r="A27" s="29" t="s">
        <v>44</v>
      </c>
      <c r="B27" s="29" t="s">
        <v>45</v>
      </c>
      <c r="C27" s="29" t="s">
        <v>46</v>
      </c>
      <c r="D27" s="30" t="s">
        <v>1</v>
      </c>
      <c r="E27" s="120"/>
      <c r="F27" s="119"/>
    </row>
    <row r="28" spans="1:13" x14ac:dyDescent="0.2">
      <c r="A28" s="31">
        <v>1</v>
      </c>
      <c r="B28" s="32">
        <v>2</v>
      </c>
      <c r="C28" s="33">
        <v>3</v>
      </c>
      <c r="D28" s="34">
        <v>4</v>
      </c>
    </row>
    <row r="29" spans="1:13" x14ac:dyDescent="0.2">
      <c r="A29" s="379" t="s">
        <v>36</v>
      </c>
      <c r="B29" s="379"/>
      <c r="C29" s="379"/>
      <c r="D29" s="379"/>
    </row>
    <row r="30" spans="1:13" x14ac:dyDescent="0.2">
      <c r="A30" s="58">
        <v>3719770</v>
      </c>
      <c r="B30" s="38">
        <v>9770</v>
      </c>
      <c r="C30" s="35" t="s">
        <v>9</v>
      </c>
      <c r="D30" s="36">
        <f>D31</f>
        <v>270000</v>
      </c>
    </row>
    <row r="31" spans="1:13" ht="45.75" customHeight="1" x14ac:dyDescent="0.2">
      <c r="A31" s="57">
        <v>11502000000</v>
      </c>
      <c r="B31" s="55"/>
      <c r="C31" s="290" t="s">
        <v>342</v>
      </c>
      <c r="D31" s="37">
        <v>270000</v>
      </c>
    </row>
    <row r="32" spans="1:13" ht="19.899999999999999" customHeight="1" x14ac:dyDescent="0.2">
      <c r="A32" s="379" t="s">
        <v>39</v>
      </c>
      <c r="B32" s="379"/>
      <c r="C32" s="379"/>
      <c r="D32" s="378"/>
    </row>
    <row r="33" spans="1:7" x14ac:dyDescent="0.2">
      <c r="A33" s="39"/>
      <c r="B33" s="40"/>
      <c r="C33" s="41" t="s">
        <v>9</v>
      </c>
      <c r="D33" s="42">
        <v>0</v>
      </c>
    </row>
    <row r="34" spans="1:7" x14ac:dyDescent="0.2">
      <c r="A34" s="43" t="s">
        <v>6</v>
      </c>
      <c r="B34" s="44" t="s">
        <v>6</v>
      </c>
      <c r="C34" s="25" t="s">
        <v>40</v>
      </c>
      <c r="D34" s="45">
        <f>D30</f>
        <v>270000</v>
      </c>
    </row>
    <row r="35" spans="1:7" x14ac:dyDescent="0.2">
      <c r="A35" s="43" t="s">
        <v>6</v>
      </c>
      <c r="B35" s="44" t="s">
        <v>6</v>
      </c>
      <c r="C35" s="25" t="s">
        <v>41</v>
      </c>
      <c r="D35" s="45">
        <v>0</v>
      </c>
    </row>
    <row r="36" spans="1:7" x14ac:dyDescent="0.2">
      <c r="A36" s="43" t="s">
        <v>6</v>
      </c>
      <c r="B36" s="44" t="s">
        <v>6</v>
      </c>
      <c r="C36" s="25" t="s">
        <v>42</v>
      </c>
      <c r="D36" s="45">
        <v>0</v>
      </c>
    </row>
    <row r="37" spans="1:7" x14ac:dyDescent="0.2">
      <c r="A37" s="46"/>
      <c r="B37" s="6"/>
      <c r="C37" s="6"/>
      <c r="D37" s="11"/>
    </row>
    <row r="38" spans="1:7" x14ac:dyDescent="0.2">
      <c r="A38" s="6"/>
      <c r="B38" s="6"/>
      <c r="C38" s="6"/>
      <c r="D38" s="11"/>
    </row>
    <row r="39" spans="1:7" x14ac:dyDescent="0.2">
      <c r="A39" s="6"/>
      <c r="B39" s="6"/>
      <c r="C39" s="6"/>
      <c r="D39" s="11"/>
    </row>
    <row r="40" spans="1:7" x14ac:dyDescent="0.2">
      <c r="A40" s="6"/>
      <c r="B40" s="47" t="s">
        <v>7</v>
      </c>
      <c r="C40" s="48" t="s">
        <v>190</v>
      </c>
      <c r="D40" s="11"/>
    </row>
    <row r="41" spans="1:7" x14ac:dyDescent="0.2">
      <c r="A41" s="380"/>
      <c r="B41" s="380"/>
      <c r="C41" s="380"/>
      <c r="D41" s="380"/>
    </row>
    <row r="42" spans="1:7" x14ac:dyDescent="0.2">
      <c r="G42" s="121"/>
    </row>
  </sheetData>
  <mergeCells count="9">
    <mergeCell ref="G4:J4"/>
    <mergeCell ref="A21:D21"/>
    <mergeCell ref="A29:D29"/>
    <mergeCell ref="A32:D32"/>
    <mergeCell ref="A41:D41"/>
    <mergeCell ref="A6:D6"/>
    <mergeCell ref="B11:C11"/>
    <mergeCell ref="B12:C12"/>
    <mergeCell ref="A13:D13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zoomScaleNormal="100" workbookViewId="0">
      <selection activeCell="A7" sqref="A7:J7"/>
    </sheetView>
  </sheetViews>
  <sheetFormatPr defaultRowHeight="12.75" x14ac:dyDescent="0.2"/>
  <cols>
    <col min="1" max="3" width="12.140625" style="56" customWidth="1"/>
    <col min="4" max="4" width="40.7109375" style="56" customWidth="1"/>
    <col min="5" max="5" width="59.85546875" style="56" customWidth="1"/>
    <col min="6" max="16" width="13.7109375" style="56" customWidth="1"/>
    <col min="17" max="16384" width="9.140625" style="56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199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40" t="s">
        <v>316</v>
      </c>
      <c r="H2" s="340"/>
      <c r="I2" s="340"/>
      <c r="J2" s="340"/>
    </row>
    <row r="3" spans="1:16" ht="28.15" customHeight="1" x14ac:dyDescent="0.2">
      <c r="A3" s="1"/>
      <c r="B3" s="1"/>
      <c r="C3" s="1"/>
      <c r="D3" s="1"/>
      <c r="E3" s="1"/>
      <c r="F3" s="1"/>
      <c r="G3" s="340" t="s">
        <v>297</v>
      </c>
      <c r="H3" s="340"/>
      <c r="I3" s="340"/>
      <c r="J3" s="340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x14ac:dyDescent="0.2">
      <c r="A5" s="372" t="s">
        <v>200</v>
      </c>
      <c r="B5" s="372"/>
      <c r="C5" s="372"/>
      <c r="D5" s="372"/>
      <c r="E5" s="372"/>
      <c r="F5" s="372"/>
      <c r="G5" s="372"/>
      <c r="H5" s="372"/>
      <c r="I5" s="372"/>
      <c r="J5" s="372"/>
      <c r="K5" s="207"/>
      <c r="L5" s="207"/>
      <c r="M5" s="207"/>
      <c r="N5" s="207"/>
      <c r="O5" s="207"/>
      <c r="P5" s="207"/>
    </row>
    <row r="6" spans="1:16" x14ac:dyDescent="0.2">
      <c r="A6" s="387" t="s">
        <v>341</v>
      </c>
      <c r="B6" s="387"/>
      <c r="C6" s="387"/>
      <c r="D6" s="387"/>
      <c r="E6" s="387"/>
      <c r="F6" s="387"/>
      <c r="G6" s="387"/>
      <c r="H6" s="387"/>
      <c r="I6" s="387"/>
      <c r="J6" s="387"/>
      <c r="K6" s="207"/>
      <c r="L6" s="207"/>
      <c r="M6" s="207"/>
      <c r="N6" s="207"/>
      <c r="O6" s="207"/>
      <c r="P6" s="207"/>
    </row>
    <row r="7" spans="1:16" x14ac:dyDescent="0.2">
      <c r="A7" s="387" t="s">
        <v>292</v>
      </c>
      <c r="B7" s="387"/>
      <c r="C7" s="387"/>
      <c r="D7" s="387"/>
      <c r="E7" s="387"/>
      <c r="F7" s="387"/>
      <c r="G7" s="387"/>
      <c r="H7" s="387"/>
      <c r="I7" s="387"/>
      <c r="J7" s="387"/>
      <c r="K7" s="208"/>
      <c r="L7" s="208"/>
      <c r="M7" s="208"/>
      <c r="N7" s="208"/>
      <c r="O7" s="208"/>
      <c r="P7" s="208"/>
    </row>
    <row r="8" spans="1:16" x14ac:dyDescent="0.2">
      <c r="A8" s="209" t="s">
        <v>8</v>
      </c>
      <c r="B8" s="210"/>
      <c r="C8" s="210"/>
      <c r="D8" s="210"/>
      <c r="E8" s="210"/>
      <c r="F8" s="210"/>
      <c r="G8" s="210"/>
      <c r="H8" s="210"/>
      <c r="I8" s="210"/>
      <c r="J8" s="210"/>
      <c r="K8" s="51"/>
      <c r="L8" s="51"/>
      <c r="M8" s="51"/>
      <c r="N8" s="51"/>
      <c r="O8" s="51"/>
      <c r="P8" s="51"/>
    </row>
    <row r="9" spans="1:16" ht="13.9" customHeight="1" x14ac:dyDescent="0.2">
      <c r="A9" s="211" t="s">
        <v>51</v>
      </c>
      <c r="B9" s="212"/>
      <c r="C9" s="212"/>
      <c r="D9" s="212"/>
      <c r="E9" s="212"/>
      <c r="F9" s="212"/>
      <c r="G9" s="212"/>
      <c r="H9" s="212"/>
      <c r="I9" s="212"/>
      <c r="J9" s="213" t="s">
        <v>52</v>
      </c>
    </row>
    <row r="10" spans="1:16" x14ac:dyDescent="0.2">
      <c r="A10" s="211"/>
      <c r="B10" s="212"/>
      <c r="C10" s="212"/>
      <c r="D10" s="212"/>
      <c r="E10" s="212"/>
      <c r="F10" s="212"/>
      <c r="G10" s="212"/>
      <c r="H10" s="212"/>
      <c r="I10" s="212"/>
      <c r="J10" s="212"/>
      <c r="P10" s="214"/>
    </row>
    <row r="11" spans="1:16" ht="122.45" customHeight="1" x14ac:dyDescent="0.2">
      <c r="A11" s="107" t="s">
        <v>53</v>
      </c>
      <c r="B11" s="107" t="s">
        <v>54</v>
      </c>
      <c r="C11" s="107" t="s">
        <v>55</v>
      </c>
      <c r="D11" s="107" t="s">
        <v>192</v>
      </c>
      <c r="E11" s="107" t="s">
        <v>201</v>
      </c>
      <c r="F11" s="107" t="s">
        <v>202</v>
      </c>
      <c r="G11" s="107" t="s">
        <v>203</v>
      </c>
      <c r="H11" s="107" t="s">
        <v>204</v>
      </c>
      <c r="I11" s="107" t="s">
        <v>293</v>
      </c>
      <c r="J11" s="107" t="s">
        <v>294</v>
      </c>
      <c r="P11" s="214"/>
    </row>
    <row r="12" spans="1:16" x14ac:dyDescent="0.2">
      <c r="A12" s="107">
        <v>1</v>
      </c>
      <c r="B12" s="107">
        <v>2</v>
      </c>
      <c r="C12" s="107">
        <v>3</v>
      </c>
      <c r="D12" s="107">
        <v>4</v>
      </c>
      <c r="E12" s="107">
        <v>5</v>
      </c>
      <c r="F12" s="107">
        <v>6</v>
      </c>
      <c r="G12" s="107">
        <v>7</v>
      </c>
      <c r="H12" s="107">
        <v>8</v>
      </c>
      <c r="I12" s="107">
        <v>9</v>
      </c>
      <c r="J12" s="107">
        <v>10</v>
      </c>
      <c r="P12" s="214"/>
    </row>
    <row r="13" spans="1:16" ht="103.5" customHeight="1" x14ac:dyDescent="0.2">
      <c r="A13" s="306" t="s">
        <v>135</v>
      </c>
      <c r="B13" s="306" t="s">
        <v>73</v>
      </c>
      <c r="C13" s="307" t="s">
        <v>74</v>
      </c>
      <c r="D13" s="308" t="s">
        <v>75</v>
      </c>
      <c r="E13" s="309" t="s">
        <v>304</v>
      </c>
      <c r="F13" s="107">
        <v>2025</v>
      </c>
      <c r="G13" s="216">
        <v>1178000</v>
      </c>
      <c r="H13" s="216">
        <v>1178000</v>
      </c>
      <c r="I13" s="216">
        <v>1178000</v>
      </c>
      <c r="J13" s="107">
        <v>100</v>
      </c>
      <c r="P13" s="214"/>
    </row>
    <row r="14" spans="1:16" ht="46.5" customHeight="1" x14ac:dyDescent="0.2">
      <c r="A14" s="92">
        <v>1517330</v>
      </c>
      <c r="B14" s="107">
        <v>7330</v>
      </c>
      <c r="C14" s="215" t="s">
        <v>289</v>
      </c>
      <c r="D14" s="78" t="s">
        <v>290</v>
      </c>
      <c r="E14" s="107" t="s">
        <v>291</v>
      </c>
      <c r="F14" s="107">
        <v>2025</v>
      </c>
      <c r="G14" s="216">
        <v>500000</v>
      </c>
      <c r="H14" s="216">
        <v>500000</v>
      </c>
      <c r="I14" s="216">
        <v>500000</v>
      </c>
      <c r="J14" s="107">
        <v>100</v>
      </c>
      <c r="P14" s="214"/>
    </row>
    <row r="15" spans="1:16" ht="36" customHeight="1" x14ac:dyDescent="0.2">
      <c r="A15" s="92">
        <v>1517330</v>
      </c>
      <c r="B15" s="107">
        <v>7330</v>
      </c>
      <c r="C15" s="215" t="s">
        <v>289</v>
      </c>
      <c r="D15" s="78" t="s">
        <v>290</v>
      </c>
      <c r="E15" s="107" t="s">
        <v>295</v>
      </c>
      <c r="F15" s="107">
        <v>2025</v>
      </c>
      <c r="G15" s="216">
        <v>500000</v>
      </c>
      <c r="H15" s="216">
        <v>500000</v>
      </c>
      <c r="I15" s="216">
        <v>500000</v>
      </c>
      <c r="J15" s="107">
        <v>100</v>
      </c>
      <c r="P15" s="214"/>
    </row>
    <row r="16" spans="1:16" ht="49.5" customHeight="1" x14ac:dyDescent="0.2">
      <c r="A16" s="315" t="s">
        <v>308</v>
      </c>
      <c r="B16" s="107">
        <v>1300</v>
      </c>
      <c r="C16" s="316" t="s">
        <v>119</v>
      </c>
      <c r="D16" s="314" t="s">
        <v>305</v>
      </c>
      <c r="E16" s="107" t="s">
        <v>339</v>
      </c>
      <c r="F16" s="107">
        <v>2025</v>
      </c>
      <c r="G16" s="216">
        <v>1634000</v>
      </c>
      <c r="H16" s="216">
        <v>1000000</v>
      </c>
      <c r="I16" s="216">
        <v>1000000</v>
      </c>
      <c r="J16" s="107">
        <v>62</v>
      </c>
      <c r="P16" s="214"/>
    </row>
    <row r="17" spans="1:16" ht="72" customHeight="1" x14ac:dyDescent="0.2">
      <c r="A17" s="92" t="s">
        <v>106</v>
      </c>
      <c r="B17" s="107">
        <v>1021</v>
      </c>
      <c r="C17" s="215" t="s">
        <v>306</v>
      </c>
      <c r="D17" s="234" t="s">
        <v>217</v>
      </c>
      <c r="E17" s="107" t="s">
        <v>307</v>
      </c>
      <c r="F17" s="107">
        <v>2025</v>
      </c>
      <c r="G17" s="216">
        <v>1000000</v>
      </c>
      <c r="H17" s="216">
        <v>1000000</v>
      </c>
      <c r="I17" s="216">
        <v>1000000</v>
      </c>
      <c r="J17" s="107">
        <v>100</v>
      </c>
      <c r="P17" s="214"/>
    </row>
    <row r="18" spans="1:16" x14ac:dyDescent="0.2">
      <c r="A18" s="107" t="s">
        <v>198</v>
      </c>
      <c r="B18" s="107" t="s">
        <v>198</v>
      </c>
      <c r="C18" s="107" t="s">
        <v>198</v>
      </c>
      <c r="D18" s="107" t="s">
        <v>164</v>
      </c>
      <c r="E18" s="107" t="s">
        <v>198</v>
      </c>
      <c r="F18" s="107" t="s">
        <v>198</v>
      </c>
      <c r="G18" s="107" t="s">
        <v>198</v>
      </c>
      <c r="H18" s="216">
        <v>4178000</v>
      </c>
      <c r="I18" s="216">
        <v>4178000</v>
      </c>
      <c r="J18" s="107" t="s">
        <v>198</v>
      </c>
      <c r="P18" s="214"/>
    </row>
    <row r="19" spans="1:16" x14ac:dyDescent="0.2">
      <c r="A19" s="217"/>
      <c r="B19" s="218"/>
      <c r="C19" s="218"/>
      <c r="D19" s="218"/>
      <c r="E19" s="218"/>
      <c r="F19" s="218"/>
      <c r="G19" s="218"/>
      <c r="H19" s="218"/>
      <c r="I19" s="218"/>
      <c r="J19" s="218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6" x14ac:dyDescent="0.2">
      <c r="A21" s="1"/>
      <c r="B21" s="64" t="s">
        <v>7</v>
      </c>
      <c r="C21" s="1"/>
      <c r="D21" s="1"/>
      <c r="E21" s="1"/>
      <c r="F21" s="1"/>
      <c r="G21" s="1"/>
      <c r="H21" s="1"/>
      <c r="I21" s="64" t="s">
        <v>190</v>
      </c>
      <c r="J21" s="1"/>
    </row>
  </sheetData>
  <mergeCells count="5">
    <mergeCell ref="G2:J2"/>
    <mergeCell ref="G3:J3"/>
    <mergeCell ref="A5:J5"/>
    <mergeCell ref="A6:J6"/>
    <mergeCell ref="A7:J7"/>
  </mergeCells>
  <pageMargins left="0.196850393700787" right="0.196850393700787" top="0.39370078740157499" bottom="0.196850393700787" header="0" footer="0"/>
  <pageSetup paperSize="9" scale="78" fitToHeight="50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view="pageLayout" zoomScaleNormal="90" workbookViewId="0">
      <selection activeCell="D3" sqref="D3:F3"/>
    </sheetView>
  </sheetViews>
  <sheetFormatPr defaultRowHeight="12.75" x14ac:dyDescent="0.2"/>
  <cols>
    <col min="1" max="2" width="12.140625" style="56" customWidth="1"/>
    <col min="3" max="3" width="11" style="56" customWidth="1"/>
    <col min="4" max="4" width="31.7109375" style="56" customWidth="1"/>
    <col min="5" max="5" width="41.28515625" style="56" customWidth="1"/>
    <col min="6" max="6" width="34.140625" style="56" customWidth="1"/>
    <col min="7" max="7" width="14.7109375" style="56" customWidth="1"/>
    <col min="8" max="8" width="15.7109375" style="56" customWidth="1"/>
    <col min="9" max="9" width="13.140625" style="56" customWidth="1"/>
    <col min="10" max="10" width="14.5703125" style="56" customWidth="1"/>
    <col min="11" max="16384" width="9.140625" style="56"/>
  </cols>
  <sheetData>
    <row r="1" spans="1:10" x14ac:dyDescent="0.2">
      <c r="A1" s="1"/>
      <c r="B1" s="1"/>
      <c r="C1" s="1"/>
      <c r="D1" s="1"/>
      <c r="E1" s="1"/>
      <c r="G1" s="65" t="s">
        <v>222</v>
      </c>
      <c r="H1" s="66"/>
      <c r="I1" s="66"/>
      <c r="J1" s="66"/>
    </row>
    <row r="2" spans="1:10" s="67" customFormat="1" ht="27" customHeight="1" x14ac:dyDescent="0.2">
      <c r="D2" s="397"/>
      <c r="E2" s="398"/>
      <c r="F2" s="398"/>
      <c r="G2" s="399" t="s">
        <v>320</v>
      </c>
      <c r="H2" s="397"/>
      <c r="I2" s="397"/>
      <c r="J2" s="397"/>
    </row>
    <row r="3" spans="1:10" s="67" customFormat="1" ht="26.45" customHeight="1" x14ac:dyDescent="0.2">
      <c r="D3" s="398"/>
      <c r="E3" s="398"/>
      <c r="F3" s="398"/>
      <c r="G3" s="400" t="s">
        <v>301</v>
      </c>
      <c r="H3" s="397"/>
      <c r="I3" s="397"/>
      <c r="J3" s="397"/>
    </row>
    <row r="4" spans="1:10" ht="15" customHeight="1" x14ac:dyDescent="0.2">
      <c r="A4" s="1"/>
      <c r="B4" s="1"/>
      <c r="C4" s="1"/>
      <c r="D4" s="340"/>
      <c r="E4" s="340"/>
      <c r="F4" s="340"/>
      <c r="G4" s="340"/>
      <c r="H4" s="340"/>
      <c r="I4" s="340"/>
      <c r="J4" s="340"/>
    </row>
    <row r="5" spans="1:10" ht="17.45" customHeight="1" x14ac:dyDescent="0.2">
      <c r="A5" s="68"/>
      <c r="B5" s="68"/>
      <c r="C5" s="68"/>
      <c r="D5" s="392" t="s">
        <v>302</v>
      </c>
      <c r="E5" s="392"/>
      <c r="F5" s="392"/>
      <c r="G5" s="392"/>
      <c r="H5" s="392"/>
      <c r="I5" s="392"/>
      <c r="J5" s="68"/>
    </row>
    <row r="6" spans="1:10" ht="15" x14ac:dyDescent="0.25">
      <c r="A6" s="232">
        <v>11512000000</v>
      </c>
      <c r="B6" s="68"/>
      <c r="C6" s="68"/>
      <c r="D6" s="392"/>
      <c r="E6" s="392"/>
      <c r="F6" s="392"/>
      <c r="G6" s="392"/>
      <c r="H6" s="68"/>
      <c r="I6" s="68"/>
      <c r="J6" s="68"/>
    </row>
    <row r="7" spans="1:10" x14ac:dyDescent="0.2">
      <c r="A7" s="233" t="s">
        <v>175</v>
      </c>
      <c r="B7" s="1"/>
      <c r="C7" s="1"/>
      <c r="D7" s="1"/>
      <c r="E7" s="69"/>
      <c r="F7" s="1"/>
      <c r="G7" s="1"/>
      <c r="H7" s="1"/>
      <c r="I7" s="1"/>
      <c r="J7" s="1"/>
    </row>
    <row r="8" spans="1:10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70" t="s">
        <v>52</v>
      </c>
    </row>
    <row r="9" spans="1:10" ht="13.9" customHeight="1" x14ac:dyDescent="0.2">
      <c r="A9" s="393" t="s">
        <v>53</v>
      </c>
      <c r="B9" s="393" t="s">
        <v>54</v>
      </c>
      <c r="C9" s="393" t="s">
        <v>55</v>
      </c>
      <c r="D9" s="388" t="s">
        <v>56</v>
      </c>
      <c r="E9" s="388" t="s">
        <v>165</v>
      </c>
      <c r="F9" s="393" t="s">
        <v>166</v>
      </c>
      <c r="G9" s="395" t="s">
        <v>1</v>
      </c>
      <c r="H9" s="388" t="s">
        <v>2</v>
      </c>
      <c r="I9" s="390" t="s">
        <v>3</v>
      </c>
      <c r="J9" s="391"/>
    </row>
    <row r="10" spans="1:10" ht="110.85" customHeight="1" x14ac:dyDescent="0.2">
      <c r="A10" s="394"/>
      <c r="B10" s="394"/>
      <c r="C10" s="394"/>
      <c r="D10" s="389"/>
      <c r="E10" s="389"/>
      <c r="F10" s="394"/>
      <c r="G10" s="396"/>
      <c r="H10" s="389"/>
      <c r="I10" s="71" t="s">
        <v>4</v>
      </c>
      <c r="J10" s="71" t="s">
        <v>5</v>
      </c>
    </row>
    <row r="11" spans="1:10" x14ac:dyDescent="0.2">
      <c r="A11" s="72">
        <v>1</v>
      </c>
      <c r="B11" s="72">
        <v>2</v>
      </c>
      <c r="C11" s="72">
        <v>3</v>
      </c>
      <c r="D11" s="72">
        <v>4</v>
      </c>
      <c r="E11" s="72">
        <v>5</v>
      </c>
      <c r="F11" s="72">
        <v>6</v>
      </c>
      <c r="G11" s="73">
        <v>7</v>
      </c>
      <c r="H11" s="72">
        <v>8</v>
      </c>
      <c r="I11" s="72">
        <v>9</v>
      </c>
      <c r="J11" s="72">
        <v>10</v>
      </c>
    </row>
    <row r="12" spans="1:10" ht="15.75" customHeight="1" x14ac:dyDescent="0.2">
      <c r="A12" s="258" t="s">
        <v>63</v>
      </c>
      <c r="B12" s="72"/>
      <c r="C12" s="72"/>
      <c r="D12" s="259" t="s">
        <v>168</v>
      </c>
      <c r="E12" s="72"/>
      <c r="F12" s="72"/>
      <c r="G12" s="76">
        <f>H12+I12</f>
        <v>15933600</v>
      </c>
      <c r="H12" s="260">
        <f>H15+H16+H17+H18</f>
        <v>15793600</v>
      </c>
      <c r="I12" s="291">
        <f>I13</f>
        <v>140000</v>
      </c>
      <c r="J12" s="72"/>
    </row>
    <row r="13" spans="1:10" ht="22.5" customHeight="1" x14ac:dyDescent="0.2">
      <c r="A13" s="258" t="s">
        <v>65</v>
      </c>
      <c r="B13" s="257" t="s">
        <v>167</v>
      </c>
      <c r="C13" s="257" t="s">
        <v>167</v>
      </c>
      <c r="D13" s="259" t="s">
        <v>168</v>
      </c>
      <c r="E13" s="257" t="s">
        <v>167</v>
      </c>
      <c r="F13" s="257" t="s">
        <v>167</v>
      </c>
      <c r="G13" s="76">
        <f>H13+I13</f>
        <v>15933600</v>
      </c>
      <c r="H13" s="260">
        <f>SUM(H15:H18)</f>
        <v>15793600</v>
      </c>
      <c r="I13" s="260">
        <f>SUM(I15:I18)</f>
        <v>140000</v>
      </c>
      <c r="J13" s="260">
        <f>SUM(J15:J18)</f>
        <v>0</v>
      </c>
    </row>
    <row r="14" spans="1:10" x14ac:dyDescent="0.2">
      <c r="A14" s="258"/>
      <c r="B14" s="257"/>
      <c r="C14" s="257"/>
      <c r="D14" s="259"/>
      <c r="E14" s="257"/>
      <c r="F14" s="257"/>
      <c r="G14" s="76"/>
      <c r="H14" s="260"/>
      <c r="I14" s="260"/>
      <c r="J14" s="260"/>
    </row>
    <row r="15" spans="1:10" ht="76.5" x14ac:dyDescent="0.2">
      <c r="A15" s="77" t="s">
        <v>66</v>
      </c>
      <c r="B15" s="62" t="s">
        <v>67</v>
      </c>
      <c r="C15" s="62" t="s">
        <v>68</v>
      </c>
      <c r="D15" s="78" t="s">
        <v>69</v>
      </c>
      <c r="E15" s="102" t="s">
        <v>314</v>
      </c>
      <c r="F15" s="79" t="s">
        <v>323</v>
      </c>
      <c r="G15" s="80">
        <f t="shared" ref="G15" si="0">H15+I15</f>
        <v>15338600</v>
      </c>
      <c r="H15" s="81">
        <v>15198600</v>
      </c>
      <c r="I15" s="81">
        <v>140000</v>
      </c>
      <c r="J15" s="81"/>
    </row>
    <row r="16" spans="1:10" ht="38.25" x14ac:dyDescent="0.2">
      <c r="A16" s="62" t="s">
        <v>86</v>
      </c>
      <c r="B16" s="71">
        <v>7680</v>
      </c>
      <c r="C16" s="63" t="s">
        <v>87</v>
      </c>
      <c r="D16" s="87" t="s">
        <v>88</v>
      </c>
      <c r="E16" s="102" t="s">
        <v>314</v>
      </c>
      <c r="F16" s="79" t="s">
        <v>323</v>
      </c>
      <c r="G16" s="80">
        <f t="shared" ref="G16" si="1">H16+I16</f>
        <v>25000</v>
      </c>
      <c r="H16" s="88">
        <v>25000</v>
      </c>
      <c r="I16" s="81"/>
      <c r="J16" s="81"/>
    </row>
    <row r="17" spans="1:10" ht="51" x14ac:dyDescent="0.2">
      <c r="A17" s="89" t="s">
        <v>89</v>
      </c>
      <c r="B17" s="71">
        <v>8110</v>
      </c>
      <c r="C17" s="90" t="s">
        <v>90</v>
      </c>
      <c r="D17" s="91" t="s">
        <v>91</v>
      </c>
      <c r="E17" s="91" t="s">
        <v>343</v>
      </c>
      <c r="F17" s="79" t="s">
        <v>322</v>
      </c>
      <c r="G17" s="80">
        <f>I17+H17</f>
        <v>270000</v>
      </c>
      <c r="H17" s="86">
        <v>270000</v>
      </c>
      <c r="I17" s="81"/>
      <c r="J17" s="81"/>
    </row>
    <row r="18" spans="1:10" ht="63.75" customHeight="1" x14ac:dyDescent="0.2">
      <c r="A18" s="89" t="s">
        <v>92</v>
      </c>
      <c r="B18" s="62">
        <v>8240</v>
      </c>
      <c r="C18" s="90" t="s">
        <v>93</v>
      </c>
      <c r="D18" s="91" t="s">
        <v>94</v>
      </c>
      <c r="E18" s="91" t="s">
        <v>309</v>
      </c>
      <c r="F18" s="79" t="s">
        <v>310</v>
      </c>
      <c r="G18" s="80">
        <f>H18</f>
        <v>300000</v>
      </c>
      <c r="H18" s="81">
        <v>300000</v>
      </c>
      <c r="I18" s="81"/>
      <c r="J18" s="81"/>
    </row>
    <row r="19" spans="1:10" ht="37.5" customHeight="1" x14ac:dyDescent="0.2">
      <c r="A19" s="261" t="s">
        <v>95</v>
      </c>
      <c r="B19" s="262"/>
      <c r="C19" s="262"/>
      <c r="D19" s="257" t="s">
        <v>169</v>
      </c>
      <c r="E19" s="262"/>
      <c r="F19" s="262"/>
      <c r="G19" s="240">
        <f>G20</f>
        <v>55181300</v>
      </c>
      <c r="H19" s="260">
        <f t="shared" ref="H19:J19" si="2">H20</f>
        <v>52159300</v>
      </c>
      <c r="I19" s="260">
        <f t="shared" si="2"/>
        <v>3022000</v>
      </c>
      <c r="J19" s="260">
        <f t="shared" si="2"/>
        <v>2000000</v>
      </c>
    </row>
    <row r="20" spans="1:10" s="85" customFormat="1" ht="39.200000000000003" customHeight="1" x14ac:dyDescent="0.2">
      <c r="A20" s="261" t="s">
        <v>97</v>
      </c>
      <c r="B20" s="257" t="s">
        <v>167</v>
      </c>
      <c r="C20" s="263" t="s">
        <v>167</v>
      </c>
      <c r="D20" s="257" t="s">
        <v>169</v>
      </c>
      <c r="E20" s="257" t="s">
        <v>167</v>
      </c>
      <c r="F20" s="257" t="s">
        <v>167</v>
      </c>
      <c r="G20" s="240">
        <f>H20+I20</f>
        <v>55181300</v>
      </c>
      <c r="H20" s="264">
        <f>SUM(H21:H30)</f>
        <v>52159300</v>
      </c>
      <c r="I20" s="264">
        <f>SUM(I21:I30)</f>
        <v>3022000</v>
      </c>
      <c r="J20" s="264">
        <f>SUM(J21:J30)</f>
        <v>2000000</v>
      </c>
    </row>
    <row r="21" spans="1:10" s="94" customFormat="1" ht="51" x14ac:dyDescent="0.2">
      <c r="A21" s="77" t="s">
        <v>170</v>
      </c>
      <c r="B21" s="62" t="s">
        <v>100</v>
      </c>
      <c r="C21" s="62" t="s">
        <v>68</v>
      </c>
      <c r="D21" s="79" t="s">
        <v>101</v>
      </c>
      <c r="E21" s="79" t="s">
        <v>171</v>
      </c>
      <c r="F21" s="79" t="s">
        <v>322</v>
      </c>
      <c r="G21" s="80">
        <f>H21+I21</f>
        <v>4841200</v>
      </c>
      <c r="H21" s="93">
        <v>4841200</v>
      </c>
      <c r="I21" s="81"/>
      <c r="J21" s="81"/>
    </row>
    <row r="22" spans="1:10" ht="51" x14ac:dyDescent="0.2">
      <c r="A22" s="77" t="s">
        <v>102</v>
      </c>
      <c r="B22" s="71">
        <v>1010</v>
      </c>
      <c r="C22" s="62" t="s">
        <v>104</v>
      </c>
      <c r="D22" s="79" t="s">
        <v>105</v>
      </c>
      <c r="E22" s="79" t="s">
        <v>171</v>
      </c>
      <c r="F22" s="79" t="s">
        <v>322</v>
      </c>
      <c r="G22" s="80">
        <f>H22+I22</f>
        <v>14928000</v>
      </c>
      <c r="H22" s="93">
        <v>14668000</v>
      </c>
      <c r="I22" s="81">
        <v>260000</v>
      </c>
      <c r="J22" s="81"/>
    </row>
    <row r="23" spans="1:10" ht="51" x14ac:dyDescent="0.2">
      <c r="A23" s="82" t="s">
        <v>106</v>
      </c>
      <c r="B23" s="71" t="s">
        <v>107</v>
      </c>
      <c r="C23" s="71" t="s">
        <v>108</v>
      </c>
      <c r="D23" s="79" t="s">
        <v>217</v>
      </c>
      <c r="E23" s="79" t="s">
        <v>171</v>
      </c>
      <c r="F23" s="79" t="s">
        <v>322</v>
      </c>
      <c r="G23" s="80">
        <f>H23+I23</f>
        <v>21875800</v>
      </c>
      <c r="H23" s="93">
        <v>20236800</v>
      </c>
      <c r="I23" s="81">
        <v>1639000</v>
      </c>
      <c r="J23" s="81">
        <v>1000000</v>
      </c>
    </row>
    <row r="24" spans="1:10" ht="51" x14ac:dyDescent="0.2">
      <c r="A24" s="77" t="s">
        <v>111</v>
      </c>
      <c r="B24" s="71">
        <v>1070</v>
      </c>
      <c r="C24" s="62" t="s">
        <v>112</v>
      </c>
      <c r="D24" s="78" t="s">
        <v>172</v>
      </c>
      <c r="E24" s="79" t="s">
        <v>171</v>
      </c>
      <c r="F24" s="79" t="s">
        <v>322</v>
      </c>
      <c r="G24" s="80">
        <f t="shared" ref="G24:G25" si="3">H24+I24</f>
        <v>5331000</v>
      </c>
      <c r="H24" s="81">
        <v>5306000</v>
      </c>
      <c r="I24" s="81">
        <v>25000</v>
      </c>
      <c r="J24" s="81"/>
    </row>
    <row r="25" spans="1:10" ht="51" x14ac:dyDescent="0.2">
      <c r="A25" s="77" t="s">
        <v>114</v>
      </c>
      <c r="B25" s="71">
        <v>1080</v>
      </c>
      <c r="C25" s="62" t="s">
        <v>112</v>
      </c>
      <c r="D25" s="140" t="s">
        <v>116</v>
      </c>
      <c r="E25" s="79" t="s">
        <v>171</v>
      </c>
      <c r="F25" s="79" t="s">
        <v>322</v>
      </c>
      <c r="G25" s="80">
        <f t="shared" si="3"/>
        <v>4148000</v>
      </c>
      <c r="H25" s="81">
        <v>4050000</v>
      </c>
      <c r="I25" s="81">
        <v>98000</v>
      </c>
      <c r="J25" s="81"/>
    </row>
    <row r="26" spans="1:10" ht="51" x14ac:dyDescent="0.2">
      <c r="A26" s="77" t="s">
        <v>117</v>
      </c>
      <c r="B26" s="71">
        <v>1142</v>
      </c>
      <c r="C26" s="96" t="s">
        <v>119</v>
      </c>
      <c r="D26" s="97" t="s">
        <v>120</v>
      </c>
      <c r="E26" s="79" t="s">
        <v>171</v>
      </c>
      <c r="F26" s="79" t="s">
        <v>322</v>
      </c>
      <c r="G26" s="236">
        <f>H26+I26</f>
        <v>10000</v>
      </c>
      <c r="H26" s="81">
        <v>10000</v>
      </c>
      <c r="I26" s="95"/>
      <c r="J26" s="95"/>
    </row>
    <row r="27" spans="1:10" ht="51" x14ac:dyDescent="0.2">
      <c r="A27" s="138" t="s">
        <v>121</v>
      </c>
      <c r="B27" s="138" t="s">
        <v>122</v>
      </c>
      <c r="C27" s="139" t="s">
        <v>119</v>
      </c>
      <c r="D27" s="140" t="s">
        <v>123</v>
      </c>
      <c r="E27" s="79" t="s">
        <v>171</v>
      </c>
      <c r="F27" s="79" t="s">
        <v>322</v>
      </c>
      <c r="G27" s="156">
        <f>H27</f>
        <v>818600</v>
      </c>
      <c r="H27" s="142">
        <v>818600</v>
      </c>
      <c r="I27" s="95"/>
      <c r="J27" s="95"/>
    </row>
    <row r="28" spans="1:10" ht="51" x14ac:dyDescent="0.2">
      <c r="A28" s="321" t="s">
        <v>308</v>
      </c>
      <c r="B28" s="138">
        <v>1300</v>
      </c>
      <c r="C28" s="139" t="s">
        <v>119</v>
      </c>
      <c r="D28" s="322" t="s">
        <v>305</v>
      </c>
      <c r="E28" s="79" t="s">
        <v>171</v>
      </c>
      <c r="F28" s="79" t="s">
        <v>322</v>
      </c>
      <c r="G28" s="156">
        <f>H28+I28</f>
        <v>1000000</v>
      </c>
      <c r="H28" s="142"/>
      <c r="I28" s="323">
        <v>1000000</v>
      </c>
      <c r="J28" s="323">
        <v>1000000</v>
      </c>
    </row>
    <row r="29" spans="1:10" ht="38.25" x14ac:dyDescent="0.2">
      <c r="A29" s="82" t="s">
        <v>124</v>
      </c>
      <c r="B29" s="71" t="s">
        <v>125</v>
      </c>
      <c r="C29" s="71" t="s">
        <v>126</v>
      </c>
      <c r="D29" s="79" t="s">
        <v>127</v>
      </c>
      <c r="E29" s="79" t="s">
        <v>311</v>
      </c>
      <c r="F29" s="79" t="s">
        <v>312</v>
      </c>
      <c r="G29" s="80">
        <f>H29+I29</f>
        <v>508700</v>
      </c>
      <c r="H29" s="81">
        <v>508700</v>
      </c>
      <c r="I29" s="81"/>
      <c r="J29" s="81"/>
    </row>
    <row r="30" spans="1:10" ht="38.25" x14ac:dyDescent="0.2">
      <c r="A30" s="77" t="s">
        <v>128</v>
      </c>
      <c r="B30" s="71">
        <v>4060</v>
      </c>
      <c r="C30" s="62" t="s">
        <v>130</v>
      </c>
      <c r="D30" s="78" t="s">
        <v>331</v>
      </c>
      <c r="E30" s="79" t="s">
        <v>311</v>
      </c>
      <c r="F30" s="79" t="s">
        <v>312</v>
      </c>
      <c r="G30" s="80">
        <f>H30+I30</f>
        <v>1720000</v>
      </c>
      <c r="H30" s="84">
        <v>1720000</v>
      </c>
      <c r="I30" s="84"/>
      <c r="J30" s="81"/>
    </row>
    <row r="31" spans="1:10" ht="38.25" x14ac:dyDescent="0.2">
      <c r="A31" s="261" t="s">
        <v>132</v>
      </c>
      <c r="B31" s="263"/>
      <c r="C31" s="265"/>
      <c r="D31" s="269" t="s">
        <v>332</v>
      </c>
      <c r="E31" s="257"/>
      <c r="F31" s="257"/>
      <c r="G31" s="76">
        <f>G32</f>
        <v>17211000</v>
      </c>
      <c r="H31" s="260">
        <f t="shared" ref="H31:I31" si="4">H32</f>
        <v>16018000</v>
      </c>
      <c r="I31" s="260">
        <f t="shared" si="4"/>
        <v>1193000</v>
      </c>
      <c r="J31" s="264">
        <f>J32</f>
        <v>1178000</v>
      </c>
    </row>
    <row r="32" spans="1:10" ht="38.25" x14ac:dyDescent="0.2">
      <c r="A32" s="266" t="s">
        <v>223</v>
      </c>
      <c r="B32" s="267"/>
      <c r="C32" s="268"/>
      <c r="D32" s="269" t="s">
        <v>332</v>
      </c>
      <c r="E32" s="270"/>
      <c r="F32" s="270"/>
      <c r="G32" s="98">
        <f>H32+I32</f>
        <v>17211000</v>
      </c>
      <c r="H32" s="271">
        <f>H33+H36+H34+H35+H37+H39+H40+H41+H38</f>
        <v>16018000</v>
      </c>
      <c r="I32" s="272">
        <f>I33+I36+I34+I35+I37+I39+I40+I41</f>
        <v>1193000</v>
      </c>
      <c r="J32" s="272">
        <f>J34</f>
        <v>1178000</v>
      </c>
    </row>
    <row r="33" spans="1:10" ht="51" x14ac:dyDescent="0.2">
      <c r="A33" s="99" t="s">
        <v>134</v>
      </c>
      <c r="B33" s="99" t="s">
        <v>100</v>
      </c>
      <c r="C33" s="100" t="s">
        <v>68</v>
      </c>
      <c r="D33" s="101" t="s">
        <v>101</v>
      </c>
      <c r="E33" s="102" t="s">
        <v>314</v>
      </c>
      <c r="F33" s="79" t="s">
        <v>323</v>
      </c>
      <c r="G33" s="103">
        <f>H33</f>
        <v>2449000</v>
      </c>
      <c r="H33" s="104">
        <v>2449000</v>
      </c>
      <c r="I33" s="105"/>
      <c r="J33" s="106"/>
    </row>
    <row r="34" spans="1:10" ht="51" x14ac:dyDescent="0.2">
      <c r="A34" s="99" t="s">
        <v>135</v>
      </c>
      <c r="B34" s="107">
        <v>2020</v>
      </c>
      <c r="C34" s="100" t="s">
        <v>74</v>
      </c>
      <c r="D34" s="101" t="s">
        <v>75</v>
      </c>
      <c r="E34" s="102" t="s">
        <v>324</v>
      </c>
      <c r="F34" s="102" t="s">
        <v>325</v>
      </c>
      <c r="G34" s="103">
        <f>H34+I34</f>
        <v>7178000</v>
      </c>
      <c r="H34" s="109">
        <v>6000000</v>
      </c>
      <c r="I34" s="105">
        <v>1178000</v>
      </c>
      <c r="J34" s="106">
        <v>1178000</v>
      </c>
    </row>
    <row r="35" spans="1:10" ht="60.75" customHeight="1" x14ac:dyDescent="0.2">
      <c r="A35" s="99" t="s">
        <v>136</v>
      </c>
      <c r="B35" s="99" t="s">
        <v>137</v>
      </c>
      <c r="C35" s="100" t="s">
        <v>76</v>
      </c>
      <c r="D35" s="101" t="s">
        <v>77</v>
      </c>
      <c r="E35" s="108" t="s">
        <v>326</v>
      </c>
      <c r="F35" s="108" t="s">
        <v>325</v>
      </c>
      <c r="G35" s="103">
        <f t="shared" ref="G35:G41" si="5">H35</f>
        <v>2091000</v>
      </c>
      <c r="H35" s="110">
        <v>2091000</v>
      </c>
      <c r="I35" s="106"/>
      <c r="J35" s="106"/>
    </row>
    <row r="36" spans="1:10" ht="76.5" x14ac:dyDescent="0.2">
      <c r="A36" s="99" t="s">
        <v>138</v>
      </c>
      <c r="B36" s="99">
        <v>3104</v>
      </c>
      <c r="C36" s="100" t="s">
        <v>140</v>
      </c>
      <c r="D36" s="101" t="s">
        <v>78</v>
      </c>
      <c r="E36" s="102" t="s">
        <v>314</v>
      </c>
      <c r="F36" s="79" t="s">
        <v>323</v>
      </c>
      <c r="G36" s="112">
        <f>H36+I36</f>
        <v>3603000</v>
      </c>
      <c r="H36" s="109">
        <v>3588000</v>
      </c>
      <c r="I36" s="109">
        <v>15000</v>
      </c>
      <c r="J36" s="106"/>
    </row>
    <row r="37" spans="1:10" ht="104.25" customHeight="1" x14ac:dyDescent="0.2">
      <c r="A37" s="99" t="s">
        <v>141</v>
      </c>
      <c r="B37" s="99">
        <v>3160</v>
      </c>
      <c r="C37" s="100" t="s">
        <v>103</v>
      </c>
      <c r="D37" s="329" t="s">
        <v>81</v>
      </c>
      <c r="E37" s="330" t="s">
        <v>335</v>
      </c>
      <c r="F37" s="108" t="s">
        <v>312</v>
      </c>
      <c r="G37" s="103">
        <f t="shared" si="5"/>
        <v>250000</v>
      </c>
      <c r="H37" s="111">
        <v>250000</v>
      </c>
      <c r="I37" s="106">
        <v>0</v>
      </c>
      <c r="J37" s="106"/>
    </row>
    <row r="38" spans="1:10" ht="76.7" customHeight="1" x14ac:dyDescent="0.2">
      <c r="A38" s="238" t="s">
        <v>143</v>
      </c>
      <c r="B38" s="113">
        <v>3230</v>
      </c>
      <c r="C38" s="114">
        <v>1070</v>
      </c>
      <c r="D38" s="327" t="s">
        <v>344</v>
      </c>
      <c r="E38" s="328" t="s">
        <v>333</v>
      </c>
      <c r="F38" s="108" t="s">
        <v>334</v>
      </c>
      <c r="G38" s="103">
        <f>H38</f>
        <v>200000</v>
      </c>
      <c r="H38" s="61">
        <v>200000</v>
      </c>
      <c r="I38" s="106"/>
      <c r="J38" s="106"/>
    </row>
    <row r="39" spans="1:10" ht="121.7" customHeight="1" x14ac:dyDescent="0.2">
      <c r="A39" s="99" t="s">
        <v>145</v>
      </c>
      <c r="B39" s="99">
        <v>3242</v>
      </c>
      <c r="C39" s="100" t="s">
        <v>82</v>
      </c>
      <c r="D39" s="329" t="s">
        <v>83</v>
      </c>
      <c r="E39" s="108" t="s">
        <v>313</v>
      </c>
      <c r="F39" s="108" t="s">
        <v>312</v>
      </c>
      <c r="G39" s="103">
        <f t="shared" si="5"/>
        <v>778000</v>
      </c>
      <c r="H39" s="104">
        <v>778000</v>
      </c>
      <c r="I39" s="106"/>
      <c r="J39" s="106"/>
    </row>
    <row r="40" spans="1:10" ht="51" x14ac:dyDescent="0.2">
      <c r="A40" s="99" t="s">
        <v>145</v>
      </c>
      <c r="B40" s="99">
        <v>3242</v>
      </c>
      <c r="C40" s="100" t="s">
        <v>82</v>
      </c>
      <c r="D40" s="329" t="s">
        <v>83</v>
      </c>
      <c r="E40" s="108" t="s">
        <v>336</v>
      </c>
      <c r="F40" s="108" t="s">
        <v>325</v>
      </c>
      <c r="G40" s="103">
        <f t="shared" si="5"/>
        <v>128800</v>
      </c>
      <c r="H40" s="111">
        <v>128800</v>
      </c>
      <c r="I40" s="106"/>
      <c r="J40" s="106"/>
    </row>
    <row r="41" spans="1:10" ht="38.25" x14ac:dyDescent="0.2">
      <c r="A41" s="99" t="s">
        <v>145</v>
      </c>
      <c r="B41" s="99">
        <v>3242</v>
      </c>
      <c r="C41" s="100" t="s">
        <v>82</v>
      </c>
      <c r="D41" s="101" t="s">
        <v>83</v>
      </c>
      <c r="E41" s="102" t="s">
        <v>327</v>
      </c>
      <c r="F41" s="108" t="s">
        <v>325</v>
      </c>
      <c r="G41" s="103">
        <f t="shared" si="5"/>
        <v>533200</v>
      </c>
      <c r="H41" s="111">
        <v>533200</v>
      </c>
      <c r="I41" s="106"/>
      <c r="J41" s="106"/>
    </row>
    <row r="42" spans="1:10" ht="25.5" x14ac:dyDescent="0.2">
      <c r="A42" s="292" t="s">
        <v>225</v>
      </c>
      <c r="B42" s="292"/>
      <c r="C42" s="293"/>
      <c r="D42" s="254" t="s">
        <v>228</v>
      </c>
      <c r="E42" s="294"/>
      <c r="F42" s="270"/>
      <c r="G42" s="98">
        <f>H42</f>
        <v>1516500</v>
      </c>
      <c r="H42" s="295">
        <f>H44+H45</f>
        <v>1516500</v>
      </c>
      <c r="I42" s="296"/>
      <c r="J42" s="296"/>
    </row>
    <row r="43" spans="1:10" ht="47.25" customHeight="1" x14ac:dyDescent="0.2">
      <c r="A43" s="292" t="s">
        <v>227</v>
      </c>
      <c r="B43" s="292"/>
      <c r="C43" s="293"/>
      <c r="D43" s="254" t="s">
        <v>228</v>
      </c>
      <c r="E43" s="294"/>
      <c r="F43" s="270"/>
      <c r="G43" s="98">
        <f>G42</f>
        <v>1516500</v>
      </c>
      <c r="H43" s="295">
        <f>H42</f>
        <v>1516500</v>
      </c>
      <c r="I43" s="296"/>
      <c r="J43" s="296"/>
    </row>
    <row r="44" spans="1:10" ht="51.75" customHeight="1" x14ac:dyDescent="0.2">
      <c r="A44" s="99" t="s">
        <v>226</v>
      </c>
      <c r="B44" s="99" t="s">
        <v>100</v>
      </c>
      <c r="C44" s="100" t="s">
        <v>68</v>
      </c>
      <c r="D44" s="101" t="s">
        <v>101</v>
      </c>
      <c r="E44" s="102" t="s">
        <v>314</v>
      </c>
      <c r="F44" s="79" t="s">
        <v>323</v>
      </c>
      <c r="G44" s="103">
        <f>H44</f>
        <v>1434500</v>
      </c>
      <c r="H44" s="111">
        <v>1434500</v>
      </c>
      <c r="I44" s="106"/>
      <c r="J44" s="106"/>
    </row>
    <row r="45" spans="1:10" ht="63.75" x14ac:dyDescent="0.2">
      <c r="A45" s="77" t="s">
        <v>229</v>
      </c>
      <c r="B45" s="99">
        <v>3112</v>
      </c>
      <c r="C45" s="297">
        <v>1040</v>
      </c>
      <c r="D45" s="298" t="s">
        <v>80</v>
      </c>
      <c r="E45" s="331" t="s">
        <v>337</v>
      </c>
      <c r="F45" s="108" t="s">
        <v>312</v>
      </c>
      <c r="G45" s="103">
        <f>H45</f>
        <v>82000</v>
      </c>
      <c r="H45" s="111">
        <v>82000</v>
      </c>
      <c r="I45" s="106"/>
      <c r="J45" s="106"/>
    </row>
    <row r="46" spans="1:10" ht="38.25" x14ac:dyDescent="0.2">
      <c r="A46" s="266">
        <v>1500000</v>
      </c>
      <c r="B46" s="266"/>
      <c r="C46" s="273"/>
      <c r="D46" s="269" t="s">
        <v>147</v>
      </c>
      <c r="E46" s="270"/>
      <c r="F46" s="270"/>
      <c r="G46" s="98">
        <f>G47</f>
        <v>12007100</v>
      </c>
      <c r="H46" s="274">
        <f t="shared" ref="H46:J46" si="6">H47</f>
        <v>10882100</v>
      </c>
      <c r="I46" s="274">
        <f t="shared" si="6"/>
        <v>1125000</v>
      </c>
      <c r="J46" s="274">
        <f t="shared" si="6"/>
        <v>1000000</v>
      </c>
    </row>
    <row r="47" spans="1:10" ht="38.25" x14ac:dyDescent="0.2">
      <c r="A47" s="266">
        <v>1510000</v>
      </c>
      <c r="B47" s="267"/>
      <c r="C47" s="273"/>
      <c r="D47" s="269" t="s">
        <v>147</v>
      </c>
      <c r="E47" s="270"/>
      <c r="F47" s="270"/>
      <c r="G47" s="98">
        <f>H47+I47</f>
        <v>12007100</v>
      </c>
      <c r="H47" s="271">
        <f>H48+H49+H50+H51+H53+H54</f>
        <v>10882100</v>
      </c>
      <c r="I47" s="272">
        <f>I48+I49+I50+I53+I55+I54+I52</f>
        <v>1125000</v>
      </c>
      <c r="J47" s="272">
        <f>J48+J49+J50+J53+J54+J55+J52</f>
        <v>1000000</v>
      </c>
    </row>
    <row r="48" spans="1:10" ht="51" x14ac:dyDescent="0.2">
      <c r="A48" s="99">
        <v>1510160</v>
      </c>
      <c r="B48" s="99" t="s">
        <v>100</v>
      </c>
      <c r="C48" s="100" t="s">
        <v>68</v>
      </c>
      <c r="D48" s="101" t="s">
        <v>101</v>
      </c>
      <c r="E48" s="102" t="s">
        <v>314</v>
      </c>
      <c r="F48" s="79" t="s">
        <v>323</v>
      </c>
      <c r="G48" s="103">
        <f>H48</f>
        <v>3726600</v>
      </c>
      <c r="H48" s="104">
        <v>3726600</v>
      </c>
      <c r="I48" s="105"/>
      <c r="J48" s="106"/>
    </row>
    <row r="49" spans="1:10" ht="38.25" x14ac:dyDescent="0.2">
      <c r="A49" s="99">
        <v>1510180</v>
      </c>
      <c r="B49" s="99" t="s">
        <v>70</v>
      </c>
      <c r="C49" s="100" t="s">
        <v>71</v>
      </c>
      <c r="D49" s="101" t="s">
        <v>72</v>
      </c>
      <c r="E49" s="102" t="s">
        <v>314</v>
      </c>
      <c r="F49" s="79" t="s">
        <v>323</v>
      </c>
      <c r="G49" s="103">
        <f>H49</f>
        <v>1652900</v>
      </c>
      <c r="H49" s="104">
        <v>1652900</v>
      </c>
      <c r="I49" s="105"/>
      <c r="J49" s="106"/>
    </row>
    <row r="50" spans="1:10" ht="25.5" x14ac:dyDescent="0.2">
      <c r="A50" s="99">
        <v>1516030</v>
      </c>
      <c r="B50" s="99" t="s">
        <v>148</v>
      </c>
      <c r="C50" s="100" t="s">
        <v>84</v>
      </c>
      <c r="D50" s="101" t="s">
        <v>85</v>
      </c>
      <c r="E50" s="102" t="s">
        <v>340</v>
      </c>
      <c r="F50" s="79" t="s">
        <v>323</v>
      </c>
      <c r="G50" s="103">
        <f>H50+I50</f>
        <v>1377600</v>
      </c>
      <c r="H50" s="104">
        <v>1302600</v>
      </c>
      <c r="I50" s="104">
        <v>75000</v>
      </c>
      <c r="J50" s="106"/>
    </row>
    <row r="51" spans="1:10" ht="38.25" x14ac:dyDescent="0.2">
      <c r="A51" s="99">
        <v>1517130</v>
      </c>
      <c r="B51" s="99">
        <v>7130</v>
      </c>
      <c r="C51" s="100" t="s">
        <v>283</v>
      </c>
      <c r="D51" s="101" t="s">
        <v>224</v>
      </c>
      <c r="E51" s="102" t="s">
        <v>328</v>
      </c>
      <c r="F51" s="79" t="s">
        <v>323</v>
      </c>
      <c r="G51" s="103">
        <f>H51</f>
        <v>1000000</v>
      </c>
      <c r="H51" s="104">
        <v>1000000</v>
      </c>
      <c r="I51" s="104"/>
      <c r="J51" s="106"/>
    </row>
    <row r="52" spans="1:10" ht="38.25" x14ac:dyDescent="0.2">
      <c r="A52" s="99">
        <v>1517330</v>
      </c>
      <c r="B52" s="99">
        <v>7330</v>
      </c>
      <c r="C52" s="100" t="s">
        <v>289</v>
      </c>
      <c r="D52" s="101" t="s">
        <v>290</v>
      </c>
      <c r="E52" s="102" t="s">
        <v>329</v>
      </c>
      <c r="F52" s="79" t="s">
        <v>323</v>
      </c>
      <c r="G52" s="103">
        <f>I52</f>
        <v>1000000</v>
      </c>
      <c r="H52" s="104"/>
      <c r="I52" s="104">
        <v>1000000</v>
      </c>
      <c r="J52" s="106">
        <v>1000000</v>
      </c>
    </row>
    <row r="53" spans="1:10" ht="51" x14ac:dyDescent="0.2">
      <c r="A53" s="99">
        <v>1517461</v>
      </c>
      <c r="B53" s="107">
        <v>7461</v>
      </c>
      <c r="C53" s="100" t="s">
        <v>150</v>
      </c>
      <c r="D53" s="101" t="s">
        <v>151</v>
      </c>
      <c r="E53" s="102" t="s">
        <v>314</v>
      </c>
      <c r="F53" s="79" t="s">
        <v>323</v>
      </c>
      <c r="G53" s="103">
        <f>H53</f>
        <v>2000000</v>
      </c>
      <c r="H53" s="104">
        <v>2000000</v>
      </c>
      <c r="I53" s="105"/>
      <c r="J53" s="106"/>
    </row>
    <row r="54" spans="1:10" ht="38.25" x14ac:dyDescent="0.2">
      <c r="A54" s="148">
        <v>1517693</v>
      </c>
      <c r="B54" s="148">
        <v>7693</v>
      </c>
      <c r="C54" s="100" t="s">
        <v>87</v>
      </c>
      <c r="D54" s="145" t="s">
        <v>287</v>
      </c>
      <c r="E54" s="102" t="s">
        <v>314</v>
      </c>
      <c r="F54" s="79" t="s">
        <v>323</v>
      </c>
      <c r="G54" s="103">
        <f>H54+I54</f>
        <v>1200000</v>
      </c>
      <c r="H54" s="147">
        <v>1200000</v>
      </c>
      <c r="I54" s="147"/>
      <c r="J54" s="147"/>
    </row>
    <row r="55" spans="1:10" ht="38.25" x14ac:dyDescent="0.2">
      <c r="A55" s="99">
        <v>1518340</v>
      </c>
      <c r="B55" s="107">
        <v>8340</v>
      </c>
      <c r="C55" s="100" t="s">
        <v>153</v>
      </c>
      <c r="D55" s="101" t="s">
        <v>154</v>
      </c>
      <c r="E55" s="108" t="s">
        <v>330</v>
      </c>
      <c r="F55" s="79" t="s">
        <v>323</v>
      </c>
      <c r="G55" s="103">
        <f>H55+I55</f>
        <v>50000</v>
      </c>
      <c r="H55" s="104"/>
      <c r="I55" s="105">
        <v>50000</v>
      </c>
      <c r="J55" s="106"/>
    </row>
    <row r="56" spans="1:10" ht="25.5" x14ac:dyDescent="0.2">
      <c r="A56" s="266">
        <v>3700000</v>
      </c>
      <c r="B56" s="267"/>
      <c r="C56" s="273"/>
      <c r="D56" s="257" t="s">
        <v>156</v>
      </c>
      <c r="E56" s="270"/>
      <c r="F56" s="270"/>
      <c r="G56" s="98">
        <f>G57</f>
        <v>1965800</v>
      </c>
      <c r="H56" s="274">
        <f t="shared" ref="H56:J56" si="7">H57</f>
        <v>1965800</v>
      </c>
      <c r="I56" s="274">
        <f t="shared" si="7"/>
        <v>0</v>
      </c>
      <c r="J56" s="274">
        <f t="shared" si="7"/>
        <v>0</v>
      </c>
    </row>
    <row r="57" spans="1:10" ht="25.5" x14ac:dyDescent="0.2">
      <c r="A57" s="262">
        <v>3710000</v>
      </c>
      <c r="B57" s="257" t="s">
        <v>167</v>
      </c>
      <c r="C57" s="263" t="s">
        <v>167</v>
      </c>
      <c r="D57" s="257" t="s">
        <v>156</v>
      </c>
      <c r="E57" s="257" t="s">
        <v>167</v>
      </c>
      <c r="F57" s="257" t="s">
        <v>167</v>
      </c>
      <c r="G57" s="76">
        <f>G58+G59</f>
        <v>1965800</v>
      </c>
      <c r="H57" s="264">
        <f>H58+H59</f>
        <v>1965800</v>
      </c>
      <c r="I57" s="264">
        <f>I58+I59</f>
        <v>0</v>
      </c>
      <c r="J57" s="264">
        <v>0</v>
      </c>
    </row>
    <row r="58" spans="1:10" s="94" customFormat="1" ht="51" x14ac:dyDescent="0.2">
      <c r="A58" s="77">
        <v>3710160</v>
      </c>
      <c r="B58" s="62" t="s">
        <v>100</v>
      </c>
      <c r="C58" s="62" t="s">
        <v>68</v>
      </c>
      <c r="D58" s="79" t="s">
        <v>101</v>
      </c>
      <c r="E58" s="102" t="s">
        <v>314</v>
      </c>
      <c r="F58" s="79" t="s">
        <v>323</v>
      </c>
      <c r="G58" s="80">
        <f>H58+I58</f>
        <v>1695800</v>
      </c>
      <c r="H58" s="81">
        <v>1695800</v>
      </c>
      <c r="I58" s="81"/>
      <c r="J58" s="81"/>
    </row>
    <row r="59" spans="1:10" ht="38.25" x14ac:dyDescent="0.2">
      <c r="A59" s="82">
        <v>3719770</v>
      </c>
      <c r="B59" s="83">
        <v>9770</v>
      </c>
      <c r="C59" s="92" t="s">
        <v>70</v>
      </c>
      <c r="D59" s="97" t="s">
        <v>9</v>
      </c>
      <c r="E59" s="102" t="s">
        <v>314</v>
      </c>
      <c r="F59" s="79" t="s">
        <v>323</v>
      </c>
      <c r="G59" s="80">
        <f>H59</f>
        <v>270000</v>
      </c>
      <c r="H59" s="115">
        <v>270000</v>
      </c>
      <c r="I59" s="84">
        <v>0</v>
      </c>
      <c r="J59" s="84"/>
    </row>
    <row r="60" spans="1:10" x14ac:dyDescent="0.2">
      <c r="A60" s="116" t="s">
        <v>6</v>
      </c>
      <c r="B60" s="116" t="s">
        <v>6</v>
      </c>
      <c r="C60" s="116" t="s">
        <v>6</v>
      </c>
      <c r="D60" s="117" t="s">
        <v>164</v>
      </c>
      <c r="E60" s="117" t="s">
        <v>6</v>
      </c>
      <c r="F60" s="117" t="s">
        <v>6</v>
      </c>
      <c r="G60" s="118">
        <f>G12+G19+G31+G42+G46+G56</f>
        <v>103815300</v>
      </c>
      <c r="H60" s="118">
        <f>H12+H19+H31+H42+H46+H56</f>
        <v>98335300</v>
      </c>
      <c r="I60" s="118">
        <f>I13+I19+I31+I46</f>
        <v>5480000</v>
      </c>
      <c r="J60" s="118">
        <f>J13+J20+J32+J47+J57</f>
        <v>4178000</v>
      </c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64"/>
      <c r="C62" s="1"/>
      <c r="D62" s="1"/>
      <c r="E62" s="1"/>
      <c r="F62" s="1"/>
      <c r="G62" s="1"/>
      <c r="H62" s="239"/>
      <c r="I62" s="64"/>
      <c r="J62" s="1"/>
    </row>
    <row r="63" spans="1:10" x14ac:dyDescent="0.2">
      <c r="A63" s="1"/>
      <c r="B63" s="64" t="s">
        <v>7</v>
      </c>
      <c r="C63" s="1"/>
      <c r="D63" s="1"/>
      <c r="E63" s="1"/>
      <c r="F63" s="64" t="s">
        <v>190</v>
      </c>
      <c r="G63" s="1"/>
      <c r="H63" s="1"/>
      <c r="I63" s="1"/>
      <c r="J63" s="1"/>
    </row>
  </sheetData>
  <mergeCells count="17">
    <mergeCell ref="D2:F2"/>
    <mergeCell ref="G2:J2"/>
    <mergeCell ref="D3:F3"/>
    <mergeCell ref="G3:J3"/>
    <mergeCell ref="D4:F4"/>
    <mergeCell ref="G4:J4"/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workbookViewId="0">
      <selection activeCell="G3" sqref="G3:J3"/>
    </sheetView>
  </sheetViews>
  <sheetFormatPr defaultColWidth="8.85546875" defaultRowHeight="12.75" x14ac:dyDescent="0.2"/>
  <cols>
    <col min="1" max="3" width="12.140625" style="56" customWidth="1"/>
    <col min="4" max="5" width="30.7109375" style="56" customWidth="1"/>
    <col min="6" max="8" width="13.7109375" style="56" customWidth="1"/>
    <col min="9" max="9" width="15.5703125" style="56" customWidth="1"/>
    <col min="10" max="16" width="13.7109375" style="56" customWidth="1"/>
    <col min="17" max="16384" width="8.85546875" style="56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205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40" t="s">
        <v>321</v>
      </c>
      <c r="H2" s="340"/>
      <c r="I2" s="340"/>
      <c r="J2" s="340"/>
    </row>
    <row r="3" spans="1:16" ht="28.15" customHeight="1" x14ac:dyDescent="0.2">
      <c r="A3" s="1"/>
      <c r="B3" s="1"/>
      <c r="C3" s="1"/>
      <c r="D3" s="1"/>
      <c r="E3" s="1"/>
      <c r="F3" s="1"/>
      <c r="G3" s="340" t="s">
        <v>297</v>
      </c>
      <c r="H3" s="340"/>
      <c r="I3" s="340"/>
      <c r="J3" s="340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x14ac:dyDescent="0.2">
      <c r="A5" s="372" t="s">
        <v>206</v>
      </c>
      <c r="B5" s="372"/>
      <c r="C5" s="372"/>
      <c r="D5" s="372"/>
      <c r="E5" s="372"/>
      <c r="F5" s="372"/>
      <c r="G5" s="372"/>
      <c r="H5" s="372"/>
      <c r="I5" s="372"/>
      <c r="J5" s="372"/>
      <c r="K5" s="207"/>
      <c r="L5" s="207"/>
      <c r="M5" s="207"/>
      <c r="N5" s="207"/>
      <c r="O5" s="207"/>
      <c r="P5" s="207"/>
    </row>
    <row r="6" spans="1:16" x14ac:dyDescent="0.2">
      <c r="A6" s="372" t="s">
        <v>303</v>
      </c>
      <c r="B6" s="372"/>
      <c r="C6" s="372"/>
      <c r="D6" s="372"/>
      <c r="E6" s="372"/>
      <c r="F6" s="372"/>
      <c r="G6" s="372"/>
      <c r="H6" s="372"/>
      <c r="I6" s="372"/>
      <c r="J6" s="372"/>
      <c r="K6" s="207"/>
      <c r="L6" s="207"/>
      <c r="M6" s="207"/>
      <c r="N6" s="207"/>
      <c r="O6" s="207"/>
      <c r="P6" s="207"/>
    </row>
    <row r="7" spans="1:16" x14ac:dyDescent="0.2">
      <c r="A7" s="193" t="s">
        <v>8</v>
      </c>
      <c r="B7" s="66"/>
      <c r="C7" s="66"/>
      <c r="D7" s="66"/>
      <c r="E7" s="66"/>
      <c r="F7" s="66"/>
      <c r="G7" s="66"/>
      <c r="H7" s="66"/>
      <c r="I7" s="66"/>
      <c r="J7" s="66"/>
      <c r="K7" s="51"/>
      <c r="L7" s="51"/>
      <c r="M7" s="51"/>
      <c r="N7" s="51"/>
      <c r="O7" s="51"/>
      <c r="P7" s="51"/>
    </row>
    <row r="8" spans="1:16" ht="13.9" customHeight="1" x14ac:dyDescent="0.2">
      <c r="A8" s="194" t="s">
        <v>51</v>
      </c>
      <c r="B8" s="1"/>
      <c r="C8" s="1"/>
      <c r="D8" s="1"/>
      <c r="E8" s="1"/>
      <c r="F8" s="1"/>
      <c r="G8" s="1"/>
      <c r="H8" s="1"/>
      <c r="I8" s="1"/>
      <c r="J8" s="70" t="s">
        <v>52</v>
      </c>
    </row>
    <row r="9" spans="1:16" x14ac:dyDescent="0.2">
      <c r="A9" s="194"/>
      <c r="B9" s="1"/>
      <c r="C9" s="1"/>
      <c r="D9" s="1"/>
      <c r="E9" s="1"/>
      <c r="F9" s="1"/>
      <c r="G9" s="1"/>
      <c r="H9" s="1"/>
      <c r="I9" s="1"/>
      <c r="J9" s="1"/>
      <c r="P9" s="214"/>
    </row>
    <row r="10" spans="1:16" ht="122.45" customHeight="1" x14ac:dyDescent="0.2">
      <c r="A10" s="71" t="s">
        <v>53</v>
      </c>
      <c r="B10" s="71" t="s">
        <v>54</v>
      </c>
      <c r="C10" s="71" t="s">
        <v>55</v>
      </c>
      <c r="D10" s="71" t="s">
        <v>192</v>
      </c>
      <c r="E10" s="71" t="s">
        <v>207</v>
      </c>
      <c r="F10" s="71" t="s">
        <v>208</v>
      </c>
      <c r="G10" s="71" t="s">
        <v>209</v>
      </c>
      <c r="H10" s="71" t="s">
        <v>210</v>
      </c>
      <c r="I10" s="71" t="s">
        <v>211</v>
      </c>
      <c r="J10" s="71" t="s">
        <v>212</v>
      </c>
      <c r="P10" s="214"/>
    </row>
    <row r="11" spans="1:16" x14ac:dyDescent="0.2">
      <c r="A11" s="71">
        <v>1</v>
      </c>
      <c r="B11" s="71">
        <v>2</v>
      </c>
      <c r="C11" s="71">
        <v>3</v>
      </c>
      <c r="D11" s="71">
        <v>4</v>
      </c>
      <c r="E11" s="71">
        <v>5</v>
      </c>
      <c r="F11" s="71">
        <v>6</v>
      </c>
      <c r="G11" s="71">
        <v>7</v>
      </c>
      <c r="H11" s="71">
        <v>8</v>
      </c>
      <c r="I11" s="71">
        <v>9</v>
      </c>
      <c r="J11" s="71">
        <v>10</v>
      </c>
      <c r="P11" s="214"/>
    </row>
    <row r="12" spans="1:16" x14ac:dyDescent="0.2">
      <c r="A12" s="219" t="s">
        <v>63</v>
      </c>
      <c r="B12" s="220"/>
      <c r="C12" s="221"/>
      <c r="D12" s="222" t="s">
        <v>64</v>
      </c>
      <c r="E12" s="220"/>
      <c r="F12" s="220"/>
      <c r="G12" s="220"/>
      <c r="H12" s="220"/>
      <c r="I12" s="221">
        <v>50000</v>
      </c>
      <c r="J12" s="220"/>
      <c r="P12" s="214"/>
    </row>
    <row r="13" spans="1:16" x14ac:dyDescent="0.2">
      <c r="A13" s="219" t="s">
        <v>65</v>
      </c>
      <c r="B13" s="220"/>
      <c r="C13" s="221"/>
      <c r="D13" s="222" t="s">
        <v>64</v>
      </c>
      <c r="E13" s="220"/>
      <c r="F13" s="220"/>
      <c r="G13" s="220"/>
      <c r="H13" s="220"/>
      <c r="I13" s="221">
        <v>50000</v>
      </c>
      <c r="J13" s="220"/>
      <c r="P13" s="214"/>
    </row>
    <row r="14" spans="1:16" ht="25.5" x14ac:dyDescent="0.2">
      <c r="A14" s="62" t="s">
        <v>213</v>
      </c>
      <c r="B14" s="62" t="s">
        <v>152</v>
      </c>
      <c r="C14" s="63" t="s">
        <v>153</v>
      </c>
      <c r="D14" s="78" t="s">
        <v>154</v>
      </c>
      <c r="E14" s="71"/>
      <c r="F14" s="71"/>
      <c r="G14" s="71"/>
      <c r="H14" s="71"/>
      <c r="I14" s="223">
        <v>50000</v>
      </c>
      <c r="J14" s="71"/>
      <c r="P14" s="214"/>
    </row>
    <row r="15" spans="1:16" x14ac:dyDescent="0.2">
      <c r="A15" s="62"/>
      <c r="B15" s="71"/>
      <c r="C15" s="223"/>
      <c r="D15" s="224" t="s">
        <v>214</v>
      </c>
      <c r="E15" s="71"/>
      <c r="F15" s="71"/>
      <c r="G15" s="71"/>
      <c r="H15" s="71"/>
      <c r="I15" s="223"/>
      <c r="J15" s="71"/>
      <c r="P15" s="214"/>
    </row>
    <row r="16" spans="1:16" ht="25.5" x14ac:dyDescent="0.2">
      <c r="A16" s="225"/>
      <c r="B16" s="226"/>
      <c r="C16" s="227"/>
      <c r="D16" s="228"/>
      <c r="E16" s="226" t="s">
        <v>215</v>
      </c>
      <c r="F16" s="226"/>
      <c r="G16" s="226"/>
      <c r="H16" s="226"/>
      <c r="I16" s="227">
        <v>50000</v>
      </c>
      <c r="J16" s="226"/>
      <c r="P16" s="214"/>
    </row>
    <row r="17" spans="1:16" x14ac:dyDescent="0.2">
      <c r="A17" s="220" t="s">
        <v>198</v>
      </c>
      <c r="B17" s="220" t="s">
        <v>198</v>
      </c>
      <c r="C17" s="220" t="s">
        <v>198</v>
      </c>
      <c r="D17" s="220" t="s">
        <v>164</v>
      </c>
      <c r="E17" s="220" t="s">
        <v>198</v>
      </c>
      <c r="F17" s="220" t="s">
        <v>198</v>
      </c>
      <c r="G17" s="220" t="s">
        <v>198</v>
      </c>
      <c r="H17" s="220" t="s">
        <v>197</v>
      </c>
      <c r="I17" s="221">
        <f>SUM(I16)</f>
        <v>50000</v>
      </c>
      <c r="J17" s="220" t="s">
        <v>198</v>
      </c>
      <c r="P17" s="214"/>
    </row>
    <row r="18" spans="1:16" x14ac:dyDescent="0.2">
      <c r="A18" s="194"/>
      <c r="B18" s="1"/>
      <c r="C18" s="1"/>
      <c r="D18" s="1"/>
      <c r="E18" s="1"/>
      <c r="F18" s="1"/>
      <c r="G18" s="1"/>
      <c r="H18" s="1"/>
      <c r="I18" s="1"/>
      <c r="J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6" x14ac:dyDescent="0.2">
      <c r="A20" s="1"/>
      <c r="B20" s="64" t="s">
        <v>7</v>
      </c>
      <c r="C20" s="1"/>
      <c r="D20" s="1"/>
      <c r="E20" s="1"/>
      <c r="F20" s="1"/>
      <c r="G20" s="1"/>
      <c r="H20" s="1"/>
      <c r="I20" s="64" t="s">
        <v>190</v>
      </c>
      <c r="J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mergeCells count="4">
    <mergeCell ref="G2:J2"/>
    <mergeCell ref="G3:J3"/>
    <mergeCell ref="A5:J5"/>
    <mergeCell ref="A6:J6"/>
  </mergeCells>
  <pageMargins left="0.196850393700787" right="0.196850393700787" top="0.39370078740157499" bottom="0.196850393700787" header="0" footer="0"/>
  <pageSetup paperSize="9" scale="9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Дод.1</vt:lpstr>
      <vt:lpstr>Дод.2</vt:lpstr>
      <vt:lpstr>Дод.3</vt:lpstr>
      <vt:lpstr>Дод.4</vt:lpstr>
      <vt:lpstr>Дод.5</vt:lpstr>
      <vt:lpstr>Дод.6</vt:lpstr>
      <vt:lpstr>Дод.7</vt:lpstr>
      <vt:lpstr>Дод.8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2025-01-10T06:45:43Z</cp:lastPrinted>
  <dcterms:created xsi:type="dcterms:W3CDTF">2020-12-23T06:51:23Z</dcterms:created>
  <dcterms:modified xsi:type="dcterms:W3CDTF">2025-01-10T06:50:12Z</dcterms:modified>
</cp:coreProperties>
</file>