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210" yWindow="315" windowWidth="27300" windowHeight="12465"/>
  </bookViews>
  <sheets>
    <sheet name="Дод.1" sheetId="16" r:id="rId1"/>
    <sheet name="Дод.2" sheetId="21" r:id="rId2"/>
    <sheet name="Дод.3" sheetId="20" r:id="rId3"/>
    <sheet name="Дод.5" sheetId="17" r:id="rId4"/>
    <sheet name="Дод.7" sheetId="19" r:id="rId5"/>
  </sheets>
  <definedNames>
    <definedName name="_xlnm.Print_Area" localSheetId="0">Дод.1!$A$1:$F$99</definedName>
    <definedName name="_xlnm.Print_Area" localSheetId="2">Дод.3!$A$1:$P$78</definedName>
    <definedName name="_xlnm.Print_Area" localSheetId="3">Дод.5!$A$1:$D$49</definedName>
    <definedName name="_xlnm.Print_Area" localSheetId="4">Дод.7!$A$1:$J$74</definedName>
  </definedNames>
  <calcPr calcId="145621"/>
</workbook>
</file>

<file path=xl/calcChain.xml><?xml version="1.0" encoding="utf-8"?>
<calcChain xmlns="http://schemas.openxmlformats.org/spreadsheetml/2006/main">
  <c r="H24" i="19" l="1"/>
  <c r="K2" i="20" l="1"/>
  <c r="G22" i="19" l="1"/>
  <c r="O26" i="20" l="1"/>
  <c r="O25" i="20" s="1"/>
  <c r="K26" i="20"/>
  <c r="K17" i="20"/>
  <c r="K16" i="20" s="1"/>
  <c r="D90" i="16"/>
  <c r="H19" i="19" l="1"/>
  <c r="E23" i="20" l="1"/>
  <c r="E24" i="20"/>
  <c r="P24" i="20" s="1"/>
  <c r="F46" i="20" l="1"/>
  <c r="F26" i="20"/>
  <c r="F17" i="20"/>
  <c r="F69" i="20"/>
  <c r="D37" i="17" l="1"/>
  <c r="I24" i="19" l="1"/>
  <c r="J24" i="19"/>
  <c r="G40" i="19"/>
  <c r="G36" i="19"/>
  <c r="G35" i="19"/>
  <c r="G21" i="19"/>
  <c r="G20" i="19" l="1"/>
  <c r="H12" i="19"/>
  <c r="H13" i="19"/>
  <c r="G19" i="19"/>
  <c r="L26" i="20" l="1"/>
  <c r="F59" i="20" l="1"/>
  <c r="G46" i="20" l="1"/>
  <c r="G26" i="20"/>
  <c r="D83" i="16" l="1"/>
  <c r="D80" i="16" s="1"/>
  <c r="I42" i="19" l="1"/>
  <c r="H42" i="19"/>
  <c r="H26" i="20" l="1"/>
  <c r="J42" i="19" l="1"/>
  <c r="J41" i="19" s="1"/>
  <c r="J57" i="19"/>
  <c r="I57" i="19"/>
  <c r="G62" i="19"/>
  <c r="J44" i="20" l="1"/>
  <c r="P44" i="20" s="1"/>
  <c r="D48" i="16" l="1"/>
  <c r="D39" i="16"/>
  <c r="D25" i="16"/>
  <c r="D16" i="16"/>
  <c r="H46" i="20" l="1"/>
  <c r="I46" i="20"/>
  <c r="K46" i="20"/>
  <c r="L46" i="20"/>
  <c r="N46" i="20"/>
  <c r="N45" i="20" s="1"/>
  <c r="O46" i="20"/>
  <c r="O45" i="20" s="1"/>
  <c r="M46" i="20"/>
  <c r="M45" i="20" s="1"/>
  <c r="J48" i="20"/>
  <c r="O59" i="20" l="1"/>
  <c r="K59" i="20"/>
  <c r="J67" i="20"/>
  <c r="P67" i="20" s="1"/>
  <c r="E65" i="20" l="1"/>
  <c r="P65" i="20" s="1"/>
  <c r="L59" i="20" l="1"/>
  <c r="H59" i="20"/>
  <c r="G59" i="20"/>
  <c r="H57" i="19" l="1"/>
  <c r="C21" i="16" l="1"/>
  <c r="E20" i="20" l="1"/>
  <c r="G61" i="19" l="1"/>
  <c r="H52" i="19"/>
  <c r="G55" i="19"/>
  <c r="G54" i="19"/>
  <c r="G64" i="19"/>
  <c r="G63" i="19"/>
  <c r="G31" i="19"/>
  <c r="G52" i="19" l="1"/>
  <c r="G53" i="19" s="1"/>
  <c r="H53" i="19"/>
  <c r="E64" i="20"/>
  <c r="E43" i="20"/>
  <c r="E42" i="20"/>
  <c r="E32" i="20"/>
  <c r="E31" i="20"/>
  <c r="E29" i="20"/>
  <c r="E28" i="20"/>
  <c r="E26" i="20" l="1"/>
  <c r="E15" i="16"/>
  <c r="E53" i="16" l="1"/>
  <c r="E52" i="16" s="1"/>
  <c r="E14" i="16" s="1"/>
  <c r="E75" i="16"/>
  <c r="E74" i="16" s="1"/>
  <c r="C92" i="16"/>
  <c r="C90" i="16"/>
  <c r="C84" i="16"/>
  <c r="C77" i="16"/>
  <c r="C76" i="16"/>
  <c r="C73" i="16"/>
  <c r="D72" i="16"/>
  <c r="C72" i="16" s="1"/>
  <c r="C70" i="16"/>
  <c r="C69" i="16"/>
  <c r="D68" i="16"/>
  <c r="C68" i="16" s="1"/>
  <c r="C67" i="16"/>
  <c r="D66" i="16"/>
  <c r="C66" i="16" s="1"/>
  <c r="C65" i="16"/>
  <c r="C64" i="16"/>
  <c r="C63" i="16"/>
  <c r="D62" i="16"/>
  <c r="C62" i="16" s="1"/>
  <c r="C60" i="16"/>
  <c r="D59" i="16"/>
  <c r="C59" i="16" s="1"/>
  <c r="C56" i="16"/>
  <c r="C55" i="16"/>
  <c r="C54" i="16"/>
  <c r="C51" i="16"/>
  <c r="C50" i="16"/>
  <c r="C49" i="16"/>
  <c r="C48" i="16"/>
  <c r="C47" i="16"/>
  <c r="C46" i="16"/>
  <c r="C45" i="16"/>
  <c r="C44" i="16"/>
  <c r="C43" i="16"/>
  <c r="C42" i="16"/>
  <c r="C41" i="16"/>
  <c r="C40" i="16"/>
  <c r="C39" i="16"/>
  <c r="C37" i="16"/>
  <c r="C36" i="16"/>
  <c r="D35" i="16"/>
  <c r="C35" i="16" s="1"/>
  <c r="C34" i="16"/>
  <c r="D33" i="16"/>
  <c r="C33" i="16" s="1"/>
  <c r="C32" i="16"/>
  <c r="D31" i="16"/>
  <c r="C29" i="16"/>
  <c r="D28" i="16"/>
  <c r="C28" i="16" s="1"/>
  <c r="C27" i="16"/>
  <c r="C26" i="16"/>
  <c r="C25" i="16"/>
  <c r="C23" i="16"/>
  <c r="C22" i="16"/>
  <c r="C20" i="16"/>
  <c r="C19" i="16"/>
  <c r="C17" i="16"/>
  <c r="C16" i="16"/>
  <c r="C53" i="16" l="1"/>
  <c r="C75" i="16"/>
  <c r="C31" i="16"/>
  <c r="D30" i="16"/>
  <c r="D79" i="16"/>
  <c r="C79" i="16" s="1"/>
  <c r="D71" i="16"/>
  <c r="C71" i="16" s="1"/>
  <c r="D15" i="16"/>
  <c r="C15" i="16" s="1"/>
  <c r="C74" i="16"/>
  <c r="E57" i="16"/>
  <c r="E78" i="16" s="1"/>
  <c r="C52" i="16"/>
  <c r="D58" i="16"/>
  <c r="C58" i="16" s="1"/>
  <c r="D38" i="16"/>
  <c r="C38" i="16" s="1"/>
  <c r="C83" i="16"/>
  <c r="D61" i="16"/>
  <c r="C61" i="16" s="1"/>
  <c r="D24" i="16"/>
  <c r="C24" i="16" s="1"/>
  <c r="C80" i="16" l="1"/>
  <c r="E93" i="16"/>
  <c r="C30" i="16"/>
  <c r="D14" i="16"/>
  <c r="D57" i="16"/>
  <c r="C57" i="16" s="1"/>
  <c r="D78" i="16" l="1"/>
  <c r="D93" i="16" s="1"/>
  <c r="C14" i="16"/>
  <c r="C93" i="16" l="1"/>
  <c r="C78" i="16"/>
  <c r="J18" i="20" l="1"/>
  <c r="J17" i="20" s="1"/>
  <c r="G69" i="19" l="1"/>
  <c r="H55" i="20" l="1"/>
  <c r="H54" i="20" s="1"/>
  <c r="G55" i="20"/>
  <c r="G54" i="20" s="1"/>
  <c r="F55" i="20"/>
  <c r="F54" i="20" s="1"/>
  <c r="E57" i="20"/>
  <c r="P57" i="20" s="1"/>
  <c r="E56" i="20"/>
  <c r="P56" i="20" s="1"/>
  <c r="E22" i="20"/>
  <c r="H17" i="20"/>
  <c r="G17" i="20"/>
  <c r="E19" i="20"/>
  <c r="E18" i="20"/>
  <c r="E17" i="20" s="1"/>
  <c r="P17" i="20" s="1"/>
  <c r="E55" i="20" l="1"/>
  <c r="E70" i="20"/>
  <c r="E69" i="20" s="1"/>
  <c r="E54" i="20" l="1"/>
  <c r="P54" i="20" s="1"/>
  <c r="P55" i="20"/>
  <c r="E50" i="20"/>
  <c r="E47" i="20"/>
  <c r="E48" i="20"/>
  <c r="E63" i="20" l="1"/>
  <c r="I67" i="19" l="1"/>
  <c r="H67" i="19"/>
  <c r="J66" i="19" l="1"/>
  <c r="M58" i="20"/>
  <c r="N58" i="20"/>
  <c r="O58" i="20" l="1"/>
  <c r="F58" i="20"/>
  <c r="L58" i="20"/>
  <c r="H58" i="20"/>
  <c r="G58" i="20"/>
  <c r="F45" i="20" l="1"/>
  <c r="J56" i="19" l="1"/>
  <c r="I56" i="19"/>
  <c r="G32" i="19"/>
  <c r="H66" i="19" l="1"/>
  <c r="H56" i="19"/>
  <c r="G34" i="19"/>
  <c r="P30" i="20" l="1"/>
  <c r="J29" i="20" l="1"/>
  <c r="J26" i="20" s="1"/>
  <c r="P26" i="20" l="1"/>
  <c r="N17" i="20"/>
  <c r="M17" i="20"/>
  <c r="L17" i="20"/>
  <c r="I17" i="20"/>
  <c r="C31" i="21" l="1"/>
  <c r="C30" i="21"/>
  <c r="C29" i="21"/>
  <c r="C28" i="21"/>
  <c r="C27" i="21"/>
  <c r="C26" i="21"/>
  <c r="C24" i="21"/>
  <c r="C23" i="21"/>
  <c r="C22" i="21"/>
  <c r="C21" i="21"/>
  <c r="C20" i="21"/>
  <c r="C17" i="21"/>
  <c r="C16" i="21"/>
  <c r="C15" i="21"/>
  <c r="C14" i="21"/>
  <c r="L69" i="20" l="1"/>
  <c r="M69" i="20"/>
  <c r="N69" i="20"/>
  <c r="O69" i="20"/>
  <c r="K69" i="20"/>
  <c r="J69" i="20"/>
  <c r="G69" i="20"/>
  <c r="H69" i="20"/>
  <c r="I69" i="20"/>
  <c r="D16" i="17" l="1"/>
  <c r="P74" i="20" l="1"/>
  <c r="P71" i="20"/>
  <c r="I68" i="20"/>
  <c r="H68" i="20"/>
  <c r="F68" i="20"/>
  <c r="O68" i="20"/>
  <c r="K68" i="20"/>
  <c r="J68" i="20"/>
  <c r="G68" i="20"/>
  <c r="J66" i="20"/>
  <c r="J62" i="20"/>
  <c r="E62" i="20"/>
  <c r="J61" i="20"/>
  <c r="E61" i="20"/>
  <c r="J60" i="20"/>
  <c r="E60" i="20"/>
  <c r="K58" i="20"/>
  <c r="E53" i="20"/>
  <c r="P53" i="20" s="1"/>
  <c r="E52" i="20"/>
  <c r="P52" i="20" s="1"/>
  <c r="E51" i="20"/>
  <c r="J50" i="20"/>
  <c r="E49" i="20"/>
  <c r="P48" i="20"/>
  <c r="L45" i="20"/>
  <c r="K45" i="20"/>
  <c r="H45" i="20"/>
  <c r="P43" i="20"/>
  <c r="P42" i="20"/>
  <c r="P40" i="20"/>
  <c r="P33" i="20"/>
  <c r="P32" i="20"/>
  <c r="P31" i="20"/>
  <c r="P29" i="20"/>
  <c r="P28" i="20"/>
  <c r="P27" i="20"/>
  <c r="L25" i="20"/>
  <c r="K25" i="20"/>
  <c r="J25" i="20"/>
  <c r="H25" i="20"/>
  <c r="G25" i="20"/>
  <c r="F25" i="20"/>
  <c r="P23" i="20"/>
  <c r="P22" i="20"/>
  <c r="P21" i="20"/>
  <c r="P20" i="20"/>
  <c r="P19" i="20"/>
  <c r="L16" i="20"/>
  <c r="J16" i="20"/>
  <c r="H16" i="20"/>
  <c r="G16" i="20"/>
  <c r="K75" i="20" l="1"/>
  <c r="E59" i="20"/>
  <c r="E58" i="20" s="1"/>
  <c r="E46" i="20"/>
  <c r="J59" i="20"/>
  <c r="P49" i="20"/>
  <c r="J46" i="20"/>
  <c r="J45" i="20" s="1"/>
  <c r="P51" i="20"/>
  <c r="G75" i="20"/>
  <c r="H75" i="20"/>
  <c r="F75" i="20"/>
  <c r="G45" i="20"/>
  <c r="P47" i="20"/>
  <c r="P66" i="20"/>
  <c r="P64" i="20"/>
  <c r="P18" i="20"/>
  <c r="P62" i="20"/>
  <c r="P70" i="20"/>
  <c r="P69" i="20"/>
  <c r="P60" i="20"/>
  <c r="P72" i="20"/>
  <c r="P50" i="20"/>
  <c r="P61" i="20"/>
  <c r="L75" i="20"/>
  <c r="O75" i="20"/>
  <c r="E25" i="20"/>
  <c r="F16" i="20"/>
  <c r="E68" i="20"/>
  <c r="J75" i="20" l="1"/>
  <c r="P68" i="20"/>
  <c r="J58" i="20"/>
  <c r="P58" i="20" s="1"/>
  <c r="P46" i="20"/>
  <c r="P45" i="20" s="1"/>
  <c r="E45" i="20"/>
  <c r="P25" i="20"/>
  <c r="P59" i="20"/>
  <c r="E16" i="20"/>
  <c r="E75" i="20" s="1"/>
  <c r="P75" i="20" l="1"/>
  <c r="P16" i="20"/>
  <c r="G68" i="19"/>
  <c r="G67" i="19" s="1"/>
  <c r="I66" i="19"/>
  <c r="G65" i="19"/>
  <c r="G60" i="19"/>
  <c r="G59" i="19"/>
  <c r="G58" i="19"/>
  <c r="G51" i="19"/>
  <c r="G50" i="19"/>
  <c r="G49" i="19"/>
  <c r="G48" i="19"/>
  <c r="G47" i="19"/>
  <c r="G46" i="19"/>
  <c r="G45" i="19"/>
  <c r="G44" i="19"/>
  <c r="G43" i="19"/>
  <c r="I41" i="19"/>
  <c r="H41" i="19"/>
  <c r="G33" i="19"/>
  <c r="G30" i="19"/>
  <c r="G29" i="19"/>
  <c r="G28" i="19"/>
  <c r="G27" i="19"/>
  <c r="G26" i="19"/>
  <c r="G25" i="19"/>
  <c r="J23" i="19"/>
  <c r="I23" i="19"/>
  <c r="H23" i="19"/>
  <c r="G18" i="19"/>
  <c r="G17" i="19"/>
  <c r="G16" i="19"/>
  <c r="G15" i="19"/>
  <c r="J13" i="19"/>
  <c r="I13" i="19"/>
  <c r="I12" i="19" l="1"/>
  <c r="G12" i="19" s="1"/>
  <c r="I70" i="19"/>
  <c r="H70" i="19"/>
  <c r="J70" i="19"/>
  <c r="G66" i="19"/>
  <c r="G57" i="19"/>
  <c r="G56" i="19" s="1"/>
  <c r="G13" i="19"/>
  <c r="G42" i="19"/>
  <c r="G41" i="19" s="1"/>
  <c r="G24" i="19"/>
  <c r="G23" i="19" s="1"/>
  <c r="G70" i="19" l="1"/>
  <c r="D42" i="17"/>
  <c r="D24" i="17" l="1"/>
  <c r="D29" i="17" s="1"/>
  <c r="D30" i="17" l="1"/>
</calcChain>
</file>

<file path=xl/sharedStrings.xml><?xml version="1.0" encoding="utf-8"?>
<sst xmlns="http://schemas.openxmlformats.org/spreadsheetml/2006/main" count="670" uniqueCount="339">
  <si>
    <t>Додаток 1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</si>
  <si>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</si>
  <si>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</si>
  <si>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</si>
  <si>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</si>
  <si>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</si>
  <si>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X</t>
  </si>
  <si>
    <t>Селищний голова</t>
  </si>
  <si>
    <t>Інші субвенції з місцевого бюджету</t>
  </si>
  <si>
    <t>(грн)</t>
  </si>
  <si>
    <t>Код</t>
  </si>
  <si>
    <t>Найменування згідно з Класифікацією доходів бюджету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</si>
  <si>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</si>
  <si>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</si>
  <si>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 з грошового забезпечення, грошових винагород та інших виплат, одержаних військовослужбовцями та особами рядового і начальницького складу, що сплачується податковими агентами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</si>
  <si>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</si>
  <si>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</si>
  <si>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Рентна плата за користування надрами загальнодержавного значення</t>
  </si>
  <si>
    <t>Рентна плата за користування надрами для видобування інших корисних копалин загальнодержавного значення</t>
  </si>
  <si>
    <t>Пальне</t>
  </si>
  <si>
    <t>Місцеві податки та збори, що сплачуються (перераховуються) згідно з Податковим кодексом України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</si>
  <si>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</si>
  <si>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Плата за надання адміністративних послуг</t>
  </si>
  <si>
    <t>Плата за надання інших адміністративних послуг</t>
  </si>
  <si>
    <t>Надходження від орендної плати за користування майновим комплексом та іншим майном, що перебуває в комунальній власності</t>
  </si>
  <si>
    <t>Плата за оренду майна бюджетних установ, що здійснюється відповідно до Закону України `Про оренду державного та комунального майна`</t>
  </si>
  <si>
    <t>Усього доходів (без урахування міжбюджетних трансфертів)</t>
  </si>
  <si>
    <t>Субвенції з державного бюджету місцевим бюджетам</t>
  </si>
  <si>
    <t>Освітня субвенція з державного бюджету місцевим бюджетам </t>
  </si>
  <si>
    <t>Субвенції з місцевих бюджетів іншим місцевим бюджетам</t>
  </si>
  <si>
    <t>Субвенція з місцевого бюджету на здійснення переданих видатків у сфері освіти за рахунок коштів освітньої субвенції</t>
  </si>
  <si>
    <t>Разом доходів</t>
  </si>
  <si>
    <t xml:space="preserve">      1. Показники міжбюджетних трансфертів з інших бюджетів</t>
  </si>
  <si>
    <t>Код Класифікації доходу бюджету/ Код бюджету</t>
  </si>
  <si>
    <t>Найменування трансферту/ Найменування бюджету – надавача міжбюджетного трансферту</t>
  </si>
  <si>
    <t>І. Трансферти до загального фонду бюджету</t>
  </si>
  <si>
    <t>41033900</t>
  </si>
  <si>
    <t>41051000</t>
  </si>
  <si>
    <t>ІІ. Трансферти до спеціального фонду бюджету</t>
  </si>
  <si>
    <t xml:space="preserve">УСЬОГО за розділом І та ІІ, у тому числі: </t>
  </si>
  <si>
    <t>загальний фонд</t>
  </si>
  <si>
    <t>спеціальний фонд</t>
  </si>
  <si>
    <t xml:space="preserve">      2. Показники міжбюджетних трансфертів іншим бюджетам</t>
  </si>
  <si>
    <t>Код Програмної класифікації видатків та кредитування місцевого бюджету/ Код бюджету</t>
  </si>
  <si>
    <t xml:space="preserve">Код типової програмної класифікації видатків та кредитування місцевого бюджету </t>
  </si>
  <si>
    <t>Найменування трансферту/ Найменування бюджету – отримувача міжбюджетного трансферту</t>
  </si>
  <si>
    <t>Державний бюджет</t>
  </si>
  <si>
    <t>Обласний бюджет</t>
  </si>
  <si>
    <t>Додаток 2</t>
  </si>
  <si>
    <t>РОЗПОДІЛ</t>
  </si>
  <si>
    <t>(код бюджету)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</si>
  <si>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</si>
  <si>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</si>
  <si>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</si>
  <si>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</si>
  <si>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</si>
  <si>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Разом</t>
  </si>
  <si>
    <t>видатки споживання</t>
  </si>
  <si>
    <t>з них</t>
  </si>
  <si>
    <t>видатки розвитку</t>
  </si>
  <si>
    <t>оплата праці</t>
  </si>
  <si>
    <t>комунальні послуги та енергоносії</t>
  </si>
  <si>
    <t>0100000</t>
  </si>
  <si>
    <t>Смолінська селищна рада</t>
  </si>
  <si>
    <t>0110000</t>
  </si>
  <si>
    <t>0110150</t>
  </si>
  <si>
    <t>0150</t>
  </si>
  <si>
    <t>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</si>
  <si>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</si>
  <si>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0180</t>
  </si>
  <si>
    <t>0133</t>
  </si>
  <si>
    <t>Інша діяльність у сфері державного управління</t>
  </si>
  <si>
    <t>2020</t>
  </si>
  <si>
    <t>0732</t>
  </si>
  <si>
    <t>Спеціалізована стаціонарна медична допомога населенню</t>
  </si>
  <si>
    <t>0726</t>
  </si>
  <si>
    <t>Первинна медична допомога населенню, що надається центрами первинної медичної (медико-санітарної) допомоги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</si>
  <si>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</si>
  <si>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1070</t>
  </si>
  <si>
    <t>Заходи державної політики з питань дітей та їх соціального захисту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</si>
  <si>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</si>
  <si>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1090</t>
  </si>
  <si>
    <t>Інші заходи у сфері соціального захисту і соціального забезпечення</t>
  </si>
  <si>
    <t>0620</t>
  </si>
  <si>
    <t>Організація благоустрою населених пунктів</t>
  </si>
  <si>
    <t>0117680</t>
  </si>
  <si>
    <t>0490</t>
  </si>
  <si>
    <t>Членські внески до асоціацій органів місцевого самоврядування</t>
  </si>
  <si>
    <t>0118110</t>
  </si>
  <si>
    <t>0320</t>
  </si>
  <si>
    <t>Заходи із запобігання та ліквідації надзвичайних ситуацій та наслідків стихійного лиха в т. ч. :</t>
  </si>
  <si>
    <t>0118240</t>
  </si>
  <si>
    <t>0380</t>
  </si>
  <si>
    <t>Заходи та робота з територіальної оборони</t>
  </si>
  <si>
    <t>0600000</t>
  </si>
  <si>
    <t>Відділ освіти Смолінської селищної ради</t>
  </si>
  <si>
    <t>0610000</t>
  </si>
  <si>
    <t>Відділ освіти Смолінської селищної рад</t>
  </si>
  <si>
    <t>0610160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</si>
  <si>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</si>
  <si>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</si>
  <si>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0611010</t>
  </si>
  <si>
    <t>1010</t>
  </si>
  <si>
    <t>0910</t>
  </si>
  <si>
    <t>Надання дошкільної освіти</t>
  </si>
  <si>
    <t>0611021</t>
  </si>
  <si>
    <t>1021</t>
  </si>
  <si>
    <t>0921</t>
  </si>
  <si>
    <t>0611031</t>
  </si>
  <si>
    <t>1031</t>
  </si>
  <si>
    <t>0611070</t>
  </si>
  <si>
    <t>0960</t>
  </si>
  <si>
    <t>Надання позашкільної освіти закладами позашкільної освіти, заходи із позашкільної роботи з дітьми</t>
  </si>
  <si>
    <t>0611080</t>
  </si>
  <si>
    <t>1080</t>
  </si>
  <si>
    <t>Надання спеціалізованої освіти мистецькими школами</t>
  </si>
  <si>
    <t>0611142</t>
  </si>
  <si>
    <t>1142</t>
  </si>
  <si>
    <t>0990</t>
  </si>
  <si>
    <t>Інші програми та заходи у сфері освіти</t>
  </si>
  <si>
    <t>0611152</t>
  </si>
  <si>
    <t>1152</t>
  </si>
  <si>
    <t>Забезпечення діяльності інклюзивно-ресурсних центрів за рахунок освітньої субвенції</t>
  </si>
  <si>
    <t>0614030</t>
  </si>
  <si>
    <t>4030</t>
  </si>
  <si>
    <t>0824</t>
  </si>
  <si>
    <t>Забезпечення діяльності бібліотек</t>
  </si>
  <si>
    <t>0614060</t>
  </si>
  <si>
    <t>4060</t>
  </si>
  <si>
    <t>0828</t>
  </si>
  <si>
    <t>Забезпечення діяльності палаців i будинків культури, клубів, центрів дозвілля та iнших клубних закладів</t>
  </si>
  <si>
    <t>0800000</t>
  </si>
  <si>
    <t>Відділ соціального захисту , соціального забезпечення та охорони здоровя</t>
  </si>
  <si>
    <t>0810160</t>
  </si>
  <si>
    <t>0812020</t>
  </si>
  <si>
    <t>0812111</t>
  </si>
  <si>
    <t>2111</t>
  </si>
  <si>
    <t>0813104</t>
  </si>
  <si>
    <t>3104</t>
  </si>
  <si>
    <t>1020</t>
  </si>
  <si>
    <t>0813160</t>
  </si>
  <si>
    <t>3160</t>
  </si>
  <si>
    <t>0813230</t>
  </si>
  <si>
    <t>0813242</t>
  </si>
  <si>
    <t>3242</t>
  </si>
  <si>
    <t>Відділ будівництва, земельних ресурсів, архітертури та житлово - комунального господарства</t>
  </si>
  <si>
    <t>6030</t>
  </si>
  <si>
    <t>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</si>
  <si>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</si>
  <si>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</si>
  <si>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8340</t>
  </si>
  <si>
    <t>0540</t>
  </si>
  <si>
    <t>Природоохоронні заходи за рахунок цільових фондів</t>
  </si>
  <si>
    <t>3700000</t>
  </si>
  <si>
    <t>Фінансовий відділ Смолінської селищної ради</t>
  </si>
  <si>
    <t>3710000</t>
  </si>
  <si>
    <t>3710160</t>
  </si>
  <si>
    <t>3718710</t>
  </si>
  <si>
    <t>8710</t>
  </si>
  <si>
    <t>Резервний фонд місцевого бюджету</t>
  </si>
  <si>
    <t>Інші субвенції з місцевого бюджету , в.т.ч:</t>
  </si>
  <si>
    <t>УСЬОГО</t>
  </si>
  <si>
    <t>Найменування місцевої/ регіональної програми</t>
  </si>
  <si>
    <t>Дата та номер документа, яким затверджено місцеву регіональну програму</t>
  </si>
  <si>
    <t/>
  </si>
  <si>
    <t>Смолiнська селищна рада</t>
  </si>
  <si>
    <t>Вiддiл освiти, культури, молодi та спорту Смолiнської селищної ради</t>
  </si>
  <si>
    <t>06110160</t>
  </si>
  <si>
    <t>Комплексна програма розвитку освіти Смолінської селищної територіальної громади на 2021-2025 роки</t>
  </si>
  <si>
    <t xml:space="preserve">Надання позашкільної освіти закладами позашкільної освіти, заходи із позашкільної роботи з дітьми </t>
  </si>
  <si>
    <t>41020100</t>
  </si>
  <si>
    <t>( код бюджету)</t>
  </si>
  <si>
    <t>Найменування згідно з Класифікацією фінансування бюджету</t>
  </si>
  <si>
    <t>Фінансування за типом кредитора</t>
  </si>
  <si>
    <t>Внутрішнє фінансування</t>
  </si>
  <si>
    <t>Інше внутрішнє фінансування</t>
  </si>
  <si>
    <t>Одержано</t>
  </si>
  <si>
    <t>Фінансування за рахунок залишків коштів на рахунках бюджетних установ</t>
  </si>
  <si>
    <t>На початок періоду</t>
  </si>
  <si>
    <t>На кінець періоду</t>
  </si>
  <si>
    <t>Фінансування за рахунок зміни залишків коштів бюджетів</t>
  </si>
  <si>
    <t>Кошти, що передаються із загального фонду бюджету до бюджету розвитку (спеціального фонду)</t>
  </si>
  <si>
    <t>Загальне фінансування</t>
  </si>
  <si>
    <t>Фінансування за типом боргового зобов’язання</t>
  </si>
  <si>
    <t>Фінансування за активними операціями</t>
  </si>
  <si>
    <t>Зміни обсягів бюджетних коштів</t>
  </si>
  <si>
    <t>Микола МАЗУРА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</si>
  <si>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</si>
  <si>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Надання загальної середньої освіти закладами загальної середньої освіти за рахунок коштів місцевого бюджету</t>
  </si>
  <si>
    <t>Надання загальної середньої освіти закладами загальної середньої освіти за рахунок освітньої субвенції</t>
  </si>
  <si>
    <t>"програма цивільного захисту населення і території Смолінської селищної територіальної громади на 2021 - 2025 роки"</t>
  </si>
  <si>
    <t>Додаток 3</t>
  </si>
  <si>
    <t xml:space="preserve">                                                                                                                                                           Додаток 5</t>
  </si>
  <si>
    <t>Додаток 7</t>
  </si>
  <si>
    <t>0810000</t>
  </si>
  <si>
    <t>Здійснення заходів із землеустрою</t>
  </si>
  <si>
    <t>0900000</t>
  </si>
  <si>
    <t>0910160</t>
  </si>
  <si>
    <t>0910000</t>
  </si>
  <si>
    <t>Служба у справах дітей Смолінської селищної ради</t>
  </si>
  <si>
    <t>0913112</t>
  </si>
  <si>
    <t>Податкові надходження</t>
  </si>
  <si>
    <t>Податки на доходи, податки на прибуток, податки на збільшення ринкової вартості</t>
  </si>
  <si>
    <t>Податок на прибуток підприємств</t>
  </si>
  <si>
    <t>Податок на прибуток підприємств та фінансових установ комунальної власності</t>
  </si>
  <si>
    <t>Рентна плата та плата за використання інших природних ресурсів</t>
  </si>
  <si>
    <t>Рентна плата за спеціальне використання лісових ресурсів</t>
  </si>
  <si>
    <t>Рентна плата за спеціальне використання лісових ресурсів в частині деревини, заготовленої в порядку рубок головного користування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</si>
  <si>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</si>
  <si>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Внутрішні податки на товари та послуги</t>
  </si>
  <si>
    <t>Акцизний податок з вироблених в Україні підакцизних товарів (продукції)</t>
  </si>
  <si>
    <t>Акцизний податок з ввезених на митну територію України підакцизних товарів (продукції)</t>
  </si>
  <si>
    <t>Акцизний податок з реалізації суб`єктами господарювання роздрібної торгівлі підакцизних товарів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</si>
  <si>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</t>
  </si>
  <si>
    <t>Податок на майно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</si>
  <si>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</si>
  <si>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</si>
  <si>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</si>
  <si>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Земельний податок з юридичних осіб</t>
  </si>
  <si>
    <t>Орендна плата з юридичних осіб</t>
  </si>
  <si>
    <t>Земельний податок з фізичних осіб</t>
  </si>
  <si>
    <t>Орендна плата з фізичних осіб</t>
  </si>
  <si>
    <t>Транспортний податок з юридичних осіб</t>
  </si>
  <si>
    <t>Єдиний податок</t>
  </si>
  <si>
    <t>Єдиний податок з юридичних осіб</t>
  </si>
  <si>
    <t>Єдиний податок з фізичних осіб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</si>
  <si>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</si>
  <si>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Інші податки та збори</t>
  </si>
  <si>
    <t>Екологічний податок</t>
  </si>
  <si>
    <t>Надходження від скидів забруднюючих речовин безпосередньо у водні об`єкти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</si>
  <si>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</t>
  </si>
  <si>
    <t>Неподаткові надходження</t>
  </si>
  <si>
    <t>Доходи від власності та підприємницької діяльності</t>
  </si>
  <si>
    <t>Інші надходження</t>
  </si>
  <si>
    <t>Адміністративні штрафи та інші санкції</t>
  </si>
  <si>
    <t>Адміністративні збори та платежі, доходи від некомерційної господарської діяльності</t>
  </si>
  <si>
    <t>Адміністративний збір за державну реєстрацію речових прав на нерухоме майно та їх обтяжень</t>
  </si>
  <si>
    <t>Надходження від орендної плати за користування цілісним майновим комплексом та іншим державним майном</t>
  </si>
  <si>
    <t>Державне мито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</si>
  <si>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</si>
  <si>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Державне мито, пов`язане з видачею та оформленням закордонних паспортів (посвідок) та паспортів громадян України</t>
  </si>
  <si>
    <t>Інші неподаткові надходження</t>
  </si>
  <si>
    <t>Власні надходження бюджетних установ</t>
  </si>
  <si>
    <t>Надходження від плати за послуги, що надаються бюджетними установами згідно із законодавством</t>
  </si>
  <si>
    <t>Плата за послуги, що надаються бюджетними установами згідно з їх основною діяльністю</t>
  </si>
  <si>
    <t>Офіційні трансферти</t>
  </si>
  <si>
    <t>Від органів державного управління</t>
  </si>
  <si>
    <t>Дотації з державного бюджету місцевим бюджетам</t>
  </si>
  <si>
    <t>Базова дотація</t>
  </si>
  <si>
    <t>Освітня субвенція з державного бюджету місцевим бюджетам</t>
  </si>
  <si>
    <t>Дотації з місцевих бюджетів іншим місцевим бюджетам</t>
  </si>
  <si>
    <t>Інші дотації  з місцевого бюджету</t>
  </si>
  <si>
    <t>0421</t>
  </si>
  <si>
    <r>
      <t>« Підготовка та забезпечення завдань територіальної оборони та добровольчих формувань Смолінської селищної  територіальної громади» на 2024-2025</t>
    </r>
    <r>
      <rPr>
        <sz val="10"/>
        <color rgb="FFFF000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роки</t>
    </r>
  </si>
  <si>
    <t>Податок на доходи фізичних осіб у вигляді мінімального податкового зобов`язання, що підлягає сплаті фізичними особами</t>
  </si>
  <si>
    <t>Інші заходи, пов'язані з економічною діяльністю</t>
  </si>
  <si>
    <t xml:space="preserve">видатків бюджету Смолінської селищної територіальної громади на 2025 рік </t>
  </si>
  <si>
    <t>0443</t>
  </si>
  <si>
    <t>Будівництво інших об'єктів комунальної власності</t>
  </si>
  <si>
    <t>ДОХОДИ_x000D_
місцевого бюджету на 2025 рік</t>
  </si>
  <si>
    <t>"Про бюджет Смолінської селищної територіальної громади на 2025 рік"</t>
  </si>
  <si>
    <t>ФІНАНСУВАННЯ_x000D_
місцевого бюджету на 2025 рік</t>
  </si>
  <si>
    <t>Розподіл витрат бюджету Смолінської територіальної громади  на реалізацію місцевих програм у 2025 році</t>
  </si>
  <si>
    <t>Будівництво освітніх установ та закладів</t>
  </si>
  <si>
    <t>0611300</t>
  </si>
  <si>
    <t>Забезпечення основних завдань територіальної оборони Смолінської селищної територіальної громади, підтримка підрозділів добровольчих формувань та Збройних Сил України на 2024 -2025 роки</t>
  </si>
  <si>
    <t>Рішення сесії Смолінської селищної ради від 15 грудня 2023 року № 536</t>
  </si>
  <si>
    <t>Програма розвитку культури Смолінської селищної територіальної громади на 2024-2026 роки</t>
  </si>
  <si>
    <t>Рішення сесії Смолінської селищної ради від 15 грудня 2023 року № 526</t>
  </si>
  <si>
    <t>Комплексна програма соціальної підтримки  учасників АТО, операції Об’єднаних сил, постраждалих учасників Революції Гідності, учасників-добровольців, які брали участь у захисті територіальної цілісності та державного суверенітету на Сході України та вшанування пам’яті загиблих  Смолінської селищної територіальної громади</t>
  </si>
  <si>
    <t>Програма економічного і соціального розвитку Смолінської селищної територіальної громади на 2025 рік</t>
  </si>
  <si>
    <t>Рішення сесії Смолінської селищної ради від 18 грудня 2020 року № 35 в редакції рішення селищної ради від 25 грудня 2024 року № 738</t>
  </si>
  <si>
    <t>Рішення сесії Смолінської селищної ради № 738 від 25 грудня 2024 року</t>
  </si>
  <si>
    <t>Програма розвитку та фінансової підтримки комунального некомерційного підприємства "Смолінська медико - санітарна частина" Смолінської селищної ради на 2025-2027 роки</t>
  </si>
  <si>
    <t>Рішення сесії Смолінської селищної ради від 25 грудня 2024 року № 738</t>
  </si>
  <si>
    <t xml:space="preserve">Програма підтримки та розвитку комунального некомерційного підприємства "Смолінський центр первинної медико-санітарної допомоги" Смолінської селищної ради  </t>
  </si>
  <si>
    <t>Програма соціального захисту малозабезпечених верств населення Смолінської селищної територіальної громади на 2025-2027 роки</t>
  </si>
  <si>
    <t>Програма розвитку земельних відносин на території Смолінської територіальної громади на 2025-2029 роки</t>
  </si>
  <si>
    <t>Програма благоустрою населених пунктів Смолінської територіальної громади на 2025-2029 роки</t>
  </si>
  <si>
    <t>Програма охорони навколишнього природного середовища Смолінської територіальної громади на 2025 – 2029 роки</t>
  </si>
  <si>
    <t>Забезпечення діяльності палаців і будинків культури, клубів, центрів дозвілля та інших клубних закладів</t>
  </si>
  <si>
    <t>Відділ соціального захисту, соціального забезпечення та охорони здоров'я</t>
  </si>
  <si>
    <t>Програма надання підтримки внутрішньо переміщеним та/або евакуйованим особам у зв'язку із введенням воєного стану на 2024 - 2026 роки</t>
  </si>
  <si>
    <t>Рішення виконавчого комітету Смолінської селищної ради від 05 травня 2022 року № 69 в редакції рішення від 23 серпня 2024 року № 662</t>
  </si>
  <si>
    <t>Програма призначення і виплати компенсацій фізичним особам, які надають соціальні послуги на 2024 - 2026 роки</t>
  </si>
  <si>
    <t>Програма соціального захисту громадян Смолінської селищної територіальної громади, які постраждали внаслідок Чорнобильської катастрофи на 2025 - 2027 роки</t>
  </si>
  <si>
    <t>Програма соціального та правового захисту дітей, попередження безпритульності та бездоглядності серед дітей служби у справах дітей Смолінської селищної ради на 2024 -2025 роки</t>
  </si>
  <si>
    <t>Адміністративний збір ,що справляється відповідно до Закону України"Про державну реєстрацію юридичних осіб ,фізичних осіб- підприємців та громадських формувань"</t>
  </si>
  <si>
    <t>Програма благоустрою Смолінської територіальної громади на 2025 - 2029 роки</t>
  </si>
  <si>
    <t>"програма цивільного захисту Смолінської селищної громади на 2022 - 2026 роки"</t>
  </si>
  <si>
    <t>Видатки, пов'язані з наданням підтримки внутрішньо переміщеним та / або евакуйованим особам у зв'язку із введенням воєнного стану</t>
  </si>
  <si>
    <t xml:space="preserve">Субвенція з державного бюджету місцевим бюджетам на надання державної підтримки особам з особливими освітніми потребами </t>
  </si>
  <si>
    <t xml:space="preserve"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"Нова українська школа" 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</si>
  <si>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</si>
  <si>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0119800</t>
  </si>
  <si>
    <t>Субвенція з місцевого бюджету державному бюджету на виконання програм соціально-економічного розвитку регіонів</t>
  </si>
  <si>
    <t>0611200</t>
  </si>
  <si>
    <t>0611184</t>
  </si>
  <si>
    <t>Виконання заходів, спрямованих на реалізацію публічного інвестиційного проекту на забезпечення якісної,сучасної та доступної загальної середньої освіти "Нова українська школа" за рахунок субвенції з державного бюджету місцевим бюджетам</t>
  </si>
  <si>
    <t>0611600</t>
  </si>
  <si>
    <t>Здійснення доплат педагогічним працівникам закладів загальної середньої освіти за рахунок субвенції з державного бюджету місцевим бюджетам</t>
  </si>
  <si>
    <t>0611403</t>
  </si>
  <si>
    <t>Забезпечення харчуванням учнів початкових класів закладів загальної середньої освіти за рахунок субвенції з державного бюджету місцевим бюджетам</t>
  </si>
  <si>
    <t>субвенція до бюджету Маловисківської міської територіальної громади</t>
  </si>
  <si>
    <t>субвенція до бюджету  Новоархангельської селищної територіальної громади</t>
  </si>
  <si>
    <t>Субвенція з місцевого бюджету державному бюджету на виконання програм соціально - економічного розвитку регіонів</t>
  </si>
  <si>
    <t>Головному управлінню Національної поліції в Кіровоградській області, для Новоукраїнського районного відділу поліції Головного управління Національної поліції в Кіровоградській області</t>
  </si>
  <si>
    <t>Комплексна Програма профілактики злочинності і правопорушень на 2021 - 2025 роки</t>
  </si>
  <si>
    <t>Рішення сесії Смолінської селищної ради від 23.02.2021 року № 72</t>
  </si>
  <si>
    <t>субвенція Новоукраїнській районній державній адміністрації на виконання програми соціально - економічного розвитку Смолінської селищної територіальної громади на 2025 рік</t>
  </si>
  <si>
    <t>Проведення (надання) додаткових психолого - педагогічних і корекційно - розвиткових занять (послуг) за рахунок субвенцій з державного бюджету місцевим бюджетам на надання державної підтримки особам з особливими освітніми потребами</t>
  </si>
  <si>
    <t>Проведення (надання) додаткових психолого-педагогічних і корекційно-розвиткових занять (послуг) за рахунок субвенцій з державного бююджету місцевим бюджетам на надання державної підтримки особам з особливими освітніми потребами</t>
  </si>
  <si>
    <t>Виконання заходів, спрямованих на реалізацію публічного інвестиційного проекту на забезпечення якісної, сучасної та доступної загальної середньої освіти "Нова українська школа" за рахунок субвенції з державного бюджету місцевим бюджетам</t>
  </si>
  <si>
    <t>Субвенція з державного бюджету місцевим бюджетам на надання державної підтримки особам з особливими освітніми потребами</t>
  </si>
  <si>
    <t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"Нова українська школа"</t>
  </si>
  <si>
    <t>Субвенція бюджету Новоархангельської селищної територіальної громади</t>
  </si>
  <si>
    <t>Субвенція до Маловисківського міського бюджету - надання фінансової підтримки КНП" Маловисківська лікарня" (проведення медичного профогляду призовників та військовозобов'язаних -70,00 тис.грн; придбання фармацевтичної продукції для проведення гемодіалізу 50,00 тис.грн.; придбання медикаментів 50,00 тис. грн утримання патанатомічної служби 100,00 тис.грн.)</t>
  </si>
  <si>
    <t>Субвенція з місцевого бюджету державному бюджету на виконання програм соціально - економічного розвитку регіонів (для в/ч А7049)</t>
  </si>
  <si>
    <t>Видатки, повязані з наданням підтримки внутрішньо переміщеним та / або евакуйованим особам у зв'язку із введенням воєнного стану</t>
  </si>
  <si>
    <t>1151200000</t>
  </si>
  <si>
    <t>Міжбюджетні трансферти на 2025 рік</t>
  </si>
  <si>
    <t xml:space="preserve">  </t>
  </si>
  <si>
    <t>Виконання заходів щодо реалізації публічного інвестиційного проекту на безперешкодний доступ до якісної освіти – шкільні автобуси за рахунок субвенції з державного бюджету місцевим бюджетам</t>
  </si>
  <si>
    <t xml:space="preserve">Субвенція з місцевого бюджету  на реалізацію  реалізації публічного інвестиційного проекту на безперешкодний доступ до якісної освіти – шкільні автобуси за рахунок відповідної субвенції з державного  бюджету </t>
  </si>
  <si>
    <t>0611183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</si>
  <si>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 «Нова українська школа»</t>
  </si>
  <si>
    <t>061252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</si>
  <si>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безперешкодний доступ до якісної освіти – шкільні автобуси</t>
  </si>
  <si>
    <t xml:space="preserve">Про внесення змін до рішення Смолінської селищної ради від 25.12.2024 року № 736
  територіальної громади на 2025 рік
</t>
  </si>
  <si>
    <t xml:space="preserve">                                                                                                                                       до рішення сесії Смолінської селищної ради  від 21.02.2025 року №786</t>
  </si>
  <si>
    <t xml:space="preserve">                                                                                                                                                Про внесення змін до рішення Смолінської селищної ради від 25.12.2024 року № 736
  територіальної громади на 2025 рік
</t>
  </si>
  <si>
    <t xml:space="preserve">                                                                                                                                              "Про бюджет Смолінської селищної територіальної громади на 2025 рік""</t>
  </si>
  <si>
    <t xml:space="preserve">Про внесення змін до рішення Смолінської селищної ради від 25.12.2024 року № 736"Про бюджет Смолінської селищної територіальної громади на 2025 рік"
  територіальної громади на 2025 рік
</t>
  </si>
  <si>
    <t>територіальної громади на 2025 рік"</t>
  </si>
  <si>
    <t>0611251</t>
  </si>
  <si>
    <t>до рішення сесії Смолінської селищної ради від 21.02.2025 року №786</t>
  </si>
  <si>
    <t>до рішення Смолінської селищної ради від  21.02.2025 року №786</t>
  </si>
  <si>
    <t xml:space="preserve">Про внесення змін до рішення Смолінської селищної ради від 25.12.2024 року № 736 "Про бюджет Смолінської селищної територіальної громади на 2025 рік"
  територіальної громади на 2025 рік
</t>
  </si>
  <si>
    <t>до рішення сесії Смолінської селищної ради від  21.02.2025 року №786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</si>
</sst>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₴_-;\-* #,##0.00_₴_-;_-* &quot;-&quot;??_₴_-;_-@_-"/>
    <numFmt numFmtId="165" formatCode="_-* #,##0.00_р_._-;\-* #,##0.00_р_._-;_-* &quot;-&quot;??_р_._-;_-@_-"/>
    <numFmt numFmtId="166" formatCode="0_ ;\-0\ "/>
    <numFmt numFmtId="167" formatCode="#,##0.00_ ;\-#,##0.00\ "/>
  </numFmts>
  <fonts count="50" x14ac:knownFonts="1">
    <font>
      <sz val="10"/>
      <color theme="1"/>
      <name val="Calibri"/>
      <family val="2"/>
      <charset val="204"/>
      <scheme val="minor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0"/>
      <name val="Arial Cyr"/>
      <charset val="204"/>
    </font>
    <font>
      <sz val="10"/>
      <name val="Courier New"/>
      <family val="3"/>
      <charset val="204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0"/>
      <name val="Helv"/>
      <charset val="204"/>
    </font>
    <font>
      <sz val="11"/>
      <color theme="1"/>
      <name val="Times New Roman"/>
      <family val="1"/>
      <charset val="204"/>
    </font>
    <font>
      <sz val="10"/>
      <color rgb="FFFF0000"/>
      <name val="Times New Roman"/>
      <family val="2"/>
      <charset val="204"/>
    </font>
    <font>
      <sz val="8"/>
      <color theme="1"/>
      <name val="Times New Roman"/>
      <family val="2"/>
      <charset val="204"/>
    </font>
    <font>
      <sz val="10"/>
      <name val="Times New Roman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Arial Cyr"/>
      <family val="2"/>
      <charset val="204"/>
    </font>
    <font>
      <u/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37">
    <xf numFmtId="0" fontId="0" fillId="0" borderId="0"/>
    <xf numFmtId="0" fontId="28" fillId="0" borderId="0"/>
    <xf numFmtId="0" fontId="26" fillId="0" borderId="0"/>
    <xf numFmtId="0" fontId="31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7" fillId="0" borderId="0"/>
    <xf numFmtId="0" fontId="32" fillId="0" borderId="0"/>
    <xf numFmtId="0" fontId="32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33" fillId="0" borderId="0"/>
    <xf numFmtId="0" fontId="32" fillId="0" borderId="0"/>
    <xf numFmtId="0" fontId="34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33" fillId="0" borderId="0"/>
    <xf numFmtId="0" fontId="32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34" fillId="0" borderId="0"/>
    <xf numFmtId="0" fontId="31" fillId="0" borderId="0"/>
    <xf numFmtId="0" fontId="31" fillId="0" borderId="0"/>
    <xf numFmtId="0" fontId="31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0" fontId="35" fillId="0" borderId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0" fontId="25" fillId="0" borderId="0"/>
    <xf numFmtId="0" fontId="24" fillId="0" borderId="0"/>
    <xf numFmtId="0" fontId="24" fillId="0" borderId="0"/>
    <xf numFmtId="0" fontId="23" fillId="0" borderId="0"/>
    <xf numFmtId="0" fontId="23" fillId="0" borderId="0"/>
    <xf numFmtId="0" fontId="22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46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0" fontId="14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9" fillId="0" borderId="0"/>
    <xf numFmtId="0" fontId="5" fillId="0" borderId="0"/>
  </cellStyleXfs>
  <cellXfs count="384">
    <xf numFmtId="0" fontId="0" fillId="0" borderId="0" xfId="0"/>
    <xf numFmtId="0" fontId="28" fillId="0" borderId="0" xfId="0" applyFont="1"/>
    <xf numFmtId="0" fontId="0" fillId="0" borderId="0" xfId="0"/>
    <xf numFmtId="0" fontId="28" fillId="0" borderId="0" xfId="0" applyFont="1" applyAlignment="1">
      <alignment horizontal="center" vertical="center"/>
    </xf>
    <xf numFmtId="0" fontId="22" fillId="0" borderId="0" xfId="113"/>
    <xf numFmtId="164" fontId="28" fillId="0" borderId="0" xfId="103" applyFont="1" applyAlignment="1"/>
    <xf numFmtId="164" fontId="28" fillId="0" borderId="0" xfId="103" applyFont="1"/>
    <xf numFmtId="0" fontId="21" fillId="0" borderId="0" xfId="115"/>
    <xf numFmtId="0" fontId="21" fillId="0" borderId="0" xfId="115" applyFont="1" applyAlignment="1"/>
    <xf numFmtId="164" fontId="28" fillId="0" borderId="0" xfId="103" applyFont="1" applyAlignment="1">
      <alignment horizontal="right"/>
    </xf>
    <xf numFmtId="4" fontId="28" fillId="0" borderId="0" xfId="103" applyNumberFormat="1" applyFont="1" applyAlignment="1">
      <alignment horizontal="center" vertical="center"/>
    </xf>
    <xf numFmtId="164" fontId="36" fillId="0" borderId="0" xfId="103" applyFont="1" applyAlignment="1">
      <alignment horizontal="left"/>
    </xf>
    <xf numFmtId="164" fontId="28" fillId="0" borderId="3" xfId="103" applyFont="1" applyBorder="1" applyAlignment="1">
      <alignment horizontal="center" vertical="top" wrapText="1"/>
    </xf>
    <xf numFmtId="4" fontId="28" fillId="0" borderId="4" xfId="103" applyNumberFormat="1" applyFont="1" applyBorder="1" applyAlignment="1">
      <alignment horizontal="center" vertical="center" wrapText="1"/>
    </xf>
    <xf numFmtId="166" fontId="28" fillId="0" borderId="7" xfId="103" applyNumberFormat="1" applyFont="1" applyBorder="1" applyAlignment="1">
      <alignment horizontal="center" vertical="top" wrapText="1"/>
    </xf>
    <xf numFmtId="1" fontId="28" fillId="0" borderId="8" xfId="103" applyNumberFormat="1" applyFont="1" applyBorder="1" applyAlignment="1">
      <alignment horizontal="center" vertical="center" wrapText="1"/>
    </xf>
    <xf numFmtId="164" fontId="29" fillId="0" borderId="3" xfId="103" applyFont="1" applyBorder="1" applyAlignment="1">
      <alignment horizontal="center" vertical="center"/>
    </xf>
    <xf numFmtId="164" fontId="29" fillId="0" borderId="3" xfId="103" applyFont="1" applyBorder="1" applyAlignment="1">
      <alignment horizontal="centerContinuous" vertical="center" wrapText="1"/>
    </xf>
    <xf numFmtId="164" fontId="29" fillId="0" borderId="4" xfId="103" applyFont="1" applyBorder="1" applyAlignment="1">
      <alignment horizontal="centerContinuous" vertical="center"/>
    </xf>
    <xf numFmtId="4" fontId="29" fillId="2" borderId="4" xfId="103" applyNumberFormat="1" applyFont="1" applyFill="1" applyBorder="1" applyAlignment="1">
      <alignment horizontal="center" vertical="center"/>
    </xf>
    <xf numFmtId="164" fontId="28" fillId="0" borderId="3" xfId="103" applyFont="1" applyBorder="1" applyAlignment="1">
      <alignment horizontal="centerContinuous" vertical="center" wrapText="1"/>
    </xf>
    <xf numFmtId="164" fontId="28" fillId="0" borderId="4" xfId="103" applyFont="1" applyBorder="1" applyAlignment="1">
      <alignment horizontal="centerContinuous" vertical="center"/>
    </xf>
    <xf numFmtId="4" fontId="28" fillId="0" borderId="4" xfId="103" applyNumberFormat="1" applyFont="1" applyBorder="1" applyAlignment="1">
      <alignment horizontal="center" vertical="center"/>
    </xf>
    <xf numFmtId="164" fontId="29" fillId="3" borderId="3" xfId="103" applyFont="1" applyFill="1" applyBorder="1" applyAlignment="1">
      <alignment horizontal="center"/>
    </xf>
    <xf numFmtId="164" fontId="29" fillId="3" borderId="3" xfId="103" applyFont="1" applyFill="1" applyBorder="1" applyAlignment="1">
      <alignment horizontal="left" vertical="center"/>
    </xf>
    <xf numFmtId="164" fontId="29" fillId="3" borderId="4" xfId="103" applyFont="1" applyFill="1" applyBorder="1" applyAlignment="1">
      <alignment horizontal="centerContinuous" vertical="center"/>
    </xf>
    <xf numFmtId="4" fontId="29" fillId="3" borderId="4" xfId="103" applyNumberFormat="1" applyFont="1" applyFill="1" applyBorder="1" applyAlignment="1">
      <alignment horizontal="center" vertical="top"/>
    </xf>
    <xf numFmtId="4" fontId="29" fillId="3" borderId="4" xfId="103" applyNumberFormat="1" applyFont="1" applyFill="1" applyBorder="1" applyAlignment="1">
      <alignment horizontal="center" vertical="center"/>
    </xf>
    <xf numFmtId="164" fontId="28" fillId="0" borderId="2" xfId="103" applyFont="1" applyBorder="1" applyAlignment="1">
      <alignment horizontal="center" vertical="top" wrapText="1"/>
    </xf>
    <xf numFmtId="4" fontId="28" fillId="0" borderId="2" xfId="103" applyNumberFormat="1" applyFont="1" applyBorder="1" applyAlignment="1">
      <alignment horizontal="center" vertical="center" wrapText="1"/>
    </xf>
    <xf numFmtId="166" fontId="28" fillId="0" borderId="2" xfId="103" applyNumberFormat="1" applyFont="1" applyBorder="1" applyAlignment="1">
      <alignment horizontal="center" vertical="top" wrapText="1"/>
    </xf>
    <xf numFmtId="166" fontId="28" fillId="0" borderId="8" xfId="103" applyNumberFormat="1" applyFont="1" applyBorder="1" applyAlignment="1">
      <alignment horizontal="center" vertical="top" wrapText="1"/>
    </xf>
    <xf numFmtId="166" fontId="28" fillId="0" borderId="5" xfId="103" applyNumberFormat="1" applyFont="1" applyBorder="1" applyAlignment="1">
      <alignment horizontal="center" vertical="top" wrapText="1"/>
    </xf>
    <xf numFmtId="1" fontId="28" fillId="0" borderId="5" xfId="103" applyNumberFormat="1" applyFont="1" applyBorder="1" applyAlignment="1">
      <alignment horizontal="center" vertical="center" wrapText="1"/>
    </xf>
    <xf numFmtId="164" fontId="28" fillId="0" borderId="2" xfId="103" applyFont="1" applyBorder="1" applyAlignment="1">
      <alignment horizontal="center"/>
    </xf>
    <xf numFmtId="167" fontId="29" fillId="0" borderId="2" xfId="103" applyNumberFormat="1" applyFont="1" applyBorder="1" applyAlignment="1">
      <alignment horizontal="center"/>
    </xf>
    <xf numFmtId="4" fontId="28" fillId="2" borderId="2" xfId="103" applyNumberFormat="1" applyFont="1" applyFill="1" applyBorder="1" applyAlignment="1">
      <alignment horizontal="center" vertical="center"/>
    </xf>
    <xf numFmtId="0" fontId="29" fillId="0" borderId="2" xfId="103" applyNumberFormat="1" applyFont="1" applyBorder="1" applyAlignment="1">
      <alignment horizontal="centerContinuous" vertical="center"/>
    </xf>
    <xf numFmtId="164" fontId="29" fillId="0" borderId="2" xfId="103" applyFont="1" applyBorder="1" applyAlignment="1">
      <alignment horizontal="center" vertical="center"/>
    </xf>
    <xf numFmtId="164" fontId="29" fillId="0" borderId="4" xfId="103" applyFont="1" applyBorder="1" applyAlignment="1">
      <alignment horizontal="center" vertical="center"/>
    </xf>
    <xf numFmtId="164" fontId="29" fillId="0" borderId="3" xfId="103" applyFont="1" applyBorder="1" applyAlignment="1">
      <alignment horizontal="center" vertical="center" wrapText="1"/>
    </xf>
    <xf numFmtId="4" fontId="29" fillId="2" borderId="2" xfId="103" applyNumberFormat="1" applyFont="1" applyFill="1" applyBorder="1" applyAlignment="1">
      <alignment horizontal="center" vertical="center"/>
    </xf>
    <xf numFmtId="164" fontId="29" fillId="3" borderId="2" xfId="103" applyFont="1" applyFill="1" applyBorder="1" applyAlignment="1">
      <alignment horizontal="center" vertical="center"/>
    </xf>
    <xf numFmtId="164" fontId="29" fillId="3" borderId="4" xfId="103" applyFont="1" applyFill="1" applyBorder="1" applyAlignment="1">
      <alignment horizontal="center" vertical="center"/>
    </xf>
    <xf numFmtId="4" fontId="29" fillId="3" borderId="2" xfId="103" applyNumberFormat="1" applyFont="1" applyFill="1" applyBorder="1" applyAlignment="1">
      <alignment horizontal="center" vertical="center"/>
    </xf>
    <xf numFmtId="164" fontId="28" fillId="0" borderId="9" xfId="103" applyFont="1" applyBorder="1"/>
    <xf numFmtId="164" fontId="29" fillId="0" borderId="0" xfId="103" applyFont="1" applyAlignment="1">
      <alignment horizontal="left"/>
    </xf>
    <xf numFmtId="164" fontId="29" fillId="0" borderId="0" xfId="103" applyFont="1" applyAlignment="1">
      <alignment horizontal="right"/>
    </xf>
    <xf numFmtId="4" fontId="0" fillId="0" borderId="0" xfId="0" applyNumberFormat="1" applyAlignment="1">
      <alignment horizontal="center" vertical="center"/>
    </xf>
    <xf numFmtId="4" fontId="0" fillId="0" borderId="0" xfId="0" applyNumberFormat="1"/>
    <xf numFmtId="0" fontId="0" fillId="0" borderId="0" xfId="0" applyAlignment="1">
      <alignment horizontal="center"/>
    </xf>
    <xf numFmtId="164" fontId="28" fillId="0" borderId="0" xfId="103" applyFont="1" applyAlignment="1">
      <alignment horizontal="left"/>
    </xf>
    <xf numFmtId="0" fontId="28" fillId="0" borderId="3" xfId="103" applyNumberFormat="1" applyFont="1" applyBorder="1" applyAlignment="1">
      <alignment horizontal="center" vertical="center"/>
    </xf>
    <xf numFmtId="0" fontId="29" fillId="0" borderId="4" xfId="103" quotePrefix="1" applyNumberFormat="1" applyFont="1" applyBorder="1" applyAlignment="1">
      <alignment horizontal="centerContinuous" vertical="center" wrapText="1"/>
    </xf>
    <xf numFmtId="0" fontId="0" fillId="0" borderId="0" xfId="0"/>
    <xf numFmtId="0" fontId="28" fillId="0" borderId="2" xfId="0" applyFont="1" applyBorder="1" applyAlignment="1">
      <alignment horizontal="center" vertical="center"/>
    </xf>
    <xf numFmtId="0" fontId="29" fillId="0" borderId="2" xfId="103" quotePrefix="1" applyNumberFormat="1" applyFont="1" applyBorder="1" applyAlignment="1">
      <alignment horizontal="centerContinuous" vertical="center"/>
    </xf>
    <xf numFmtId="164" fontId="28" fillId="0" borderId="7" xfId="103" applyFont="1" applyBorder="1" applyAlignment="1">
      <alignment horizontal="centerContinuous" vertical="center" wrapText="1"/>
    </xf>
    <xf numFmtId="4" fontId="28" fillId="0" borderId="2" xfId="113" applyNumberFormat="1" applyFont="1" applyBorder="1" applyAlignment="1">
      <alignment horizontal="center" vertical="center"/>
    </xf>
    <xf numFmtId="4" fontId="39" fillId="0" borderId="2" xfId="123" applyNumberFormat="1" applyFont="1" applyFill="1" applyBorder="1" applyAlignment="1">
      <alignment vertical="center" wrapText="1"/>
    </xf>
    <xf numFmtId="0" fontId="28" fillId="0" borderId="2" xfId="0" quotePrefix="1" applyFont="1" applyBorder="1" applyAlignment="1">
      <alignment horizontal="center" vertical="center" wrapText="1"/>
    </xf>
    <xf numFmtId="4" fontId="28" fillId="0" borderId="2" xfId="0" quotePrefix="1" applyNumberFormat="1" applyFont="1" applyBorder="1" applyAlignment="1">
      <alignment horizontal="center" vertical="center" wrapText="1"/>
    </xf>
    <xf numFmtId="0" fontId="29" fillId="0" borderId="0" xfId="0" applyFont="1" applyAlignment="1">
      <alignment horizontal="left"/>
    </xf>
    <xf numFmtId="0" fontId="28" fillId="0" borderId="0" xfId="0" applyFont="1" applyAlignment="1"/>
    <xf numFmtId="0" fontId="28" fillId="0" borderId="0" xfId="0" applyFont="1" applyAlignment="1">
      <alignment horizontal="center"/>
    </xf>
    <xf numFmtId="0" fontId="16" fillId="0" borderId="0" xfId="124"/>
    <xf numFmtId="0" fontId="43" fillId="0" borderId="0" xfId="0" applyFont="1"/>
    <xf numFmtId="0" fontId="29" fillId="0" borderId="0" xfId="0" applyFont="1"/>
    <xf numFmtId="0" fontId="28" fillId="0" borderId="0" xfId="0" applyFont="1" applyAlignment="1">
      <alignment horizontal="right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Border="1"/>
    <xf numFmtId="0" fontId="28" fillId="2" borderId="2" xfId="0" applyFont="1" applyFill="1" applyBorder="1"/>
    <xf numFmtId="0" fontId="29" fillId="0" borderId="2" xfId="0" applyFont="1" applyBorder="1" applyAlignment="1">
      <alignment vertical="center"/>
    </xf>
    <xf numFmtId="0" fontId="29" fillId="0" borderId="2" xfId="0" applyFont="1" applyBorder="1" applyAlignment="1">
      <alignment vertical="center" wrapText="1"/>
    </xf>
    <xf numFmtId="4" fontId="29" fillId="2" borderId="2" xfId="0" applyNumberFormat="1" applyFont="1" applyFill="1" applyBorder="1" applyAlignment="1">
      <alignment horizontal="right" vertical="center" wrapText="1"/>
    </xf>
    <xf numFmtId="0" fontId="28" fillId="0" borderId="2" xfId="0" quotePrefix="1" applyFont="1" applyFill="1" applyBorder="1" applyAlignment="1">
      <alignment horizontal="center" vertical="center"/>
    </xf>
    <xf numFmtId="4" fontId="28" fillId="0" borderId="2" xfId="0" quotePrefix="1" applyNumberFormat="1" applyFont="1" applyBorder="1" applyAlignment="1">
      <alignment vertical="center" wrapText="1"/>
    </xf>
    <xf numFmtId="0" fontId="28" fillId="0" borderId="2" xfId="0" applyFont="1" applyBorder="1" applyAlignment="1">
      <alignment vertical="center" wrapText="1"/>
    </xf>
    <xf numFmtId="4" fontId="28" fillId="2" borderId="2" xfId="0" applyNumberFormat="1" applyFont="1" applyFill="1" applyBorder="1" applyAlignment="1">
      <alignment horizontal="right" vertical="center" wrapText="1"/>
    </xf>
    <xf numFmtId="4" fontId="28" fillId="0" borderId="2" xfId="0" applyNumberFormat="1" applyFont="1" applyBorder="1" applyAlignment="1">
      <alignment horizontal="right" vertical="center"/>
    </xf>
    <xf numFmtId="0" fontId="28" fillId="0" borderId="2" xfId="0" applyFont="1" applyFill="1" applyBorder="1" applyAlignment="1">
      <alignment horizontal="center" vertical="center"/>
    </xf>
    <xf numFmtId="0" fontId="28" fillId="0" borderId="2" xfId="0" applyFont="1" applyFill="1" applyBorder="1" applyAlignment="1">
      <alignment horizontal="center" vertical="center" wrapText="1"/>
    </xf>
    <xf numFmtId="4" fontId="28" fillId="0" borderId="2" xfId="0" applyNumberFormat="1" applyFont="1" applyFill="1" applyBorder="1" applyAlignment="1">
      <alignment horizontal="right" vertical="center"/>
    </xf>
    <xf numFmtId="0" fontId="0" fillId="0" borderId="0" xfId="0" applyFill="1"/>
    <xf numFmtId="4" fontId="39" fillId="0" borderId="2" xfId="122" applyNumberFormat="1" applyFont="1" applyBorder="1" applyAlignment="1">
      <alignment vertical="center" wrapText="1"/>
    </xf>
    <xf numFmtId="164" fontId="28" fillId="0" borderId="2" xfId="103" quotePrefix="1" applyFont="1" applyBorder="1" applyAlignment="1">
      <alignment vertical="center" wrapText="1"/>
    </xf>
    <xf numFmtId="4" fontId="28" fillId="0" borderId="2" xfId="0" applyNumberFormat="1" applyFont="1" applyFill="1" applyBorder="1" applyAlignment="1">
      <alignment horizontal="right" vertical="center" wrapText="1"/>
    </xf>
    <xf numFmtId="0" fontId="16" fillId="0" borderId="2" xfId="122" quotePrefix="1" applyFont="1" applyBorder="1" applyAlignment="1">
      <alignment horizontal="center" vertical="center" wrapText="1"/>
    </xf>
    <xf numFmtId="4" fontId="39" fillId="0" borderId="2" xfId="122" quotePrefix="1" applyNumberFormat="1" applyFont="1" applyBorder="1" applyAlignment="1">
      <alignment horizontal="center" vertical="center" wrapText="1"/>
    </xf>
    <xf numFmtId="4" fontId="39" fillId="0" borderId="2" xfId="122" quotePrefix="1" applyNumberFormat="1" applyFont="1" applyBorder="1" applyAlignment="1">
      <alignment vertical="center" wrapText="1"/>
    </xf>
    <xf numFmtId="0" fontId="28" fillId="0" borderId="2" xfId="0" quotePrefix="1" applyFont="1" applyFill="1" applyBorder="1" applyAlignment="1">
      <alignment horizontal="center" vertical="center" wrapText="1"/>
    </xf>
    <xf numFmtId="4" fontId="16" fillId="0" borderId="2" xfId="122" applyNumberFormat="1" applyFill="1" applyBorder="1" applyAlignment="1">
      <alignment vertical="center" wrapText="1"/>
    </xf>
    <xf numFmtId="0" fontId="0" fillId="4" borderId="0" xfId="0" applyFill="1"/>
    <xf numFmtId="4" fontId="30" fillId="4" borderId="2" xfId="0" applyNumberFormat="1" applyFont="1" applyFill="1" applyBorder="1" applyAlignment="1">
      <alignment vertical="center" wrapText="1"/>
    </xf>
    <xf numFmtId="1" fontId="28" fillId="0" borderId="2" xfId="0" quotePrefix="1" applyNumberFormat="1" applyFont="1" applyBorder="1" applyAlignment="1">
      <alignment horizontal="center" vertical="center" wrapText="1"/>
    </xf>
    <xf numFmtId="4" fontId="16" fillId="0" borderId="2" xfId="124" quotePrefix="1" applyNumberFormat="1" applyBorder="1" applyAlignment="1">
      <alignment vertical="center" wrapText="1"/>
    </xf>
    <xf numFmtId="4" fontId="40" fillId="2" borderId="2" xfId="0" applyNumberFormat="1" applyFont="1" applyFill="1" applyBorder="1" applyAlignment="1">
      <alignment horizontal="right" vertical="center" wrapText="1"/>
    </xf>
    <xf numFmtId="0" fontId="41" fillId="0" borderId="2" xfId="124" quotePrefix="1" applyFont="1" applyBorder="1" applyAlignment="1">
      <alignment horizontal="center" vertical="center" wrapText="1"/>
    </xf>
    <xf numFmtId="4" fontId="41" fillId="0" borderId="2" xfId="124" quotePrefix="1" applyNumberFormat="1" applyFont="1" applyBorder="1" applyAlignment="1">
      <alignment horizontal="center" vertical="center" wrapText="1"/>
    </xf>
    <xf numFmtId="4" fontId="41" fillId="0" borderId="2" xfId="124" quotePrefix="1" applyNumberFormat="1" applyFont="1" applyBorder="1" applyAlignment="1">
      <alignment vertical="center" wrapText="1"/>
    </xf>
    <xf numFmtId="0" fontId="41" fillId="0" borderId="2" xfId="0" applyFont="1" applyBorder="1" applyAlignment="1">
      <alignment vertical="center" wrapText="1"/>
    </xf>
    <xf numFmtId="4" fontId="41" fillId="2" borderId="2" xfId="0" applyNumberFormat="1" applyFont="1" applyFill="1" applyBorder="1" applyAlignment="1">
      <alignment horizontal="right" vertical="center" wrapText="1"/>
    </xf>
    <xf numFmtId="4" fontId="41" fillId="0" borderId="2" xfId="124" applyNumberFormat="1" applyFont="1" applyFill="1" applyBorder="1" applyAlignment="1">
      <alignment vertical="center" wrapText="1"/>
    </xf>
    <xf numFmtId="4" fontId="41" fillId="0" borderId="2" xfId="0" applyNumberFormat="1" applyFont="1" applyFill="1" applyBorder="1" applyAlignment="1">
      <alignment horizontal="right" vertical="center"/>
    </xf>
    <xf numFmtId="4" fontId="41" fillId="0" borderId="2" xfId="0" applyNumberFormat="1" applyFont="1" applyBorder="1" applyAlignment="1">
      <alignment horizontal="right" vertical="center"/>
    </xf>
    <xf numFmtId="0" fontId="41" fillId="0" borderId="2" xfId="0" applyFont="1" applyBorder="1" applyAlignment="1">
      <alignment horizontal="center" vertical="center" wrapText="1"/>
    </xf>
    <xf numFmtId="0" fontId="41" fillId="0" borderId="2" xfId="0" applyFont="1" applyFill="1" applyBorder="1" applyAlignment="1">
      <alignment vertical="center" wrapText="1"/>
    </xf>
    <xf numFmtId="4" fontId="41" fillId="0" borderId="2" xfId="122" applyNumberFormat="1" applyFont="1" applyFill="1" applyBorder="1" applyAlignment="1">
      <alignment vertical="center" wrapText="1"/>
    </xf>
    <xf numFmtId="4" fontId="41" fillId="0" borderId="2" xfId="122" applyNumberFormat="1" applyFont="1" applyBorder="1" applyAlignment="1">
      <alignment vertical="center" wrapText="1"/>
    </xf>
    <xf numFmtId="4" fontId="41" fillId="0" borderId="2" xfId="124" applyNumberFormat="1" applyFont="1" applyBorder="1" applyAlignment="1">
      <alignment vertical="center" wrapText="1"/>
    </xf>
    <xf numFmtId="4" fontId="41" fillId="2" borderId="2" xfId="122" applyNumberFormat="1" applyFont="1" applyFill="1" applyBorder="1" applyAlignment="1">
      <alignment vertical="center" wrapText="1"/>
    </xf>
    <xf numFmtId="0" fontId="41" fillId="0" borderId="2" xfId="0" applyFont="1" applyFill="1" applyBorder="1" applyAlignment="1">
      <alignment horizontal="center" vertical="center" wrapText="1"/>
    </xf>
    <xf numFmtId="0" fontId="16" fillId="0" borderId="2" xfId="123" quotePrefix="1" applyNumberFormat="1" applyFill="1" applyBorder="1" applyAlignment="1">
      <alignment horizontal="center" vertical="center" wrapText="1"/>
    </xf>
    <xf numFmtId="4" fontId="16" fillId="0" borderId="2" xfId="122" applyNumberFormat="1" applyBorder="1" applyAlignment="1">
      <alignment vertical="center" wrapText="1"/>
    </xf>
    <xf numFmtId="0" fontId="29" fillId="2" borderId="2" xfId="0" applyFont="1" applyFill="1" applyBorder="1" applyAlignment="1">
      <alignment horizontal="center"/>
    </xf>
    <xf numFmtId="0" fontId="29" fillId="2" borderId="2" xfId="0" applyFont="1" applyFill="1" applyBorder="1"/>
    <xf numFmtId="4" fontId="29" fillId="2" borderId="2" xfId="0" applyNumberFormat="1" applyFont="1" applyFill="1" applyBorder="1" applyAlignment="1">
      <alignment horizontal="right"/>
    </xf>
    <xf numFmtId="0" fontId="28" fillId="0" borderId="0" xfId="103" quotePrefix="1" applyNumberFormat="1" applyFont="1" applyBorder="1" applyAlignment="1">
      <alignment horizontal="centerContinuous" vertical="center"/>
    </xf>
    <xf numFmtId="164" fontId="28" fillId="0" borderId="0" xfId="103" applyFont="1" applyBorder="1" applyAlignment="1">
      <alignment horizontal="center"/>
    </xf>
    <xf numFmtId="0" fontId="0" fillId="0" borderId="0" xfId="0" applyBorder="1"/>
    <xf numFmtId="0" fontId="15" fillId="0" borderId="0" xfId="126"/>
    <xf numFmtId="0" fontId="15" fillId="0" borderId="0" xfId="126" applyFont="1"/>
    <xf numFmtId="0" fontId="15" fillId="0" borderId="0" xfId="127" applyFont="1" applyAlignment="1"/>
    <xf numFmtId="0" fontId="28" fillId="0" borderId="1" xfId="126" quotePrefix="1" applyFont="1" applyBorder="1" applyAlignment="1">
      <alignment horizontal="center"/>
    </xf>
    <xf numFmtId="0" fontId="15" fillId="0" borderId="0" xfId="126" applyAlignment="1">
      <alignment horizontal="center"/>
    </xf>
    <xf numFmtId="0" fontId="38" fillId="0" borderId="0" xfId="126" applyFont="1"/>
    <xf numFmtId="0" fontId="29" fillId="0" borderId="0" xfId="126" applyFont="1"/>
    <xf numFmtId="0" fontId="15" fillId="0" borderId="0" xfId="126" applyAlignment="1">
      <alignment horizontal="right"/>
    </xf>
    <xf numFmtId="0" fontId="15" fillId="0" borderId="2" xfId="126" applyBorder="1" applyAlignment="1">
      <alignment horizontal="center" vertical="center" wrapText="1"/>
    </xf>
    <xf numFmtId="0" fontId="15" fillId="2" borderId="2" xfId="126" applyFill="1" applyBorder="1" applyAlignment="1">
      <alignment horizontal="center" vertical="center" wrapText="1"/>
    </xf>
    <xf numFmtId="0" fontId="29" fillId="0" borderId="2" xfId="126" quotePrefix="1" applyFont="1" applyBorder="1" applyAlignment="1">
      <alignment horizontal="center" vertical="center" wrapText="1"/>
    </xf>
    <xf numFmtId="0" fontId="29" fillId="0" borderId="2" xfId="126" applyFont="1" applyBorder="1" applyAlignment="1">
      <alignment horizontal="center" vertical="center" wrapText="1"/>
    </xf>
    <xf numFmtId="4" fontId="29" fillId="0" borderId="2" xfId="126" applyNumberFormat="1" applyFont="1" applyBorder="1" applyAlignment="1">
      <alignment horizontal="center" vertical="center" wrapText="1"/>
    </xf>
    <xf numFmtId="4" fontId="29" fillId="0" borderId="2" xfId="126" quotePrefix="1" applyNumberFormat="1" applyFont="1" applyBorder="1" applyAlignment="1">
      <alignment vertical="center" wrapText="1"/>
    </xf>
    <xf numFmtId="4" fontId="29" fillId="2" borderId="2" xfId="126" applyNumberFormat="1" applyFont="1" applyFill="1" applyBorder="1" applyAlignment="1">
      <alignment vertical="center" wrapText="1"/>
    </xf>
    <xf numFmtId="4" fontId="29" fillId="0" borderId="2" xfId="126" applyNumberFormat="1" applyFont="1" applyBorder="1" applyAlignment="1">
      <alignment vertical="center" wrapText="1"/>
    </xf>
    <xf numFmtId="0" fontId="15" fillId="0" borderId="2" xfId="126" quotePrefix="1" applyBorder="1" applyAlignment="1">
      <alignment horizontal="center" vertical="center" wrapText="1"/>
    </xf>
    <xf numFmtId="4" fontId="15" fillId="0" borderId="2" xfId="126" quotePrefix="1" applyNumberFormat="1" applyBorder="1" applyAlignment="1">
      <alignment horizontal="center" vertical="center" wrapText="1"/>
    </xf>
    <xf numFmtId="4" fontId="15" fillId="0" borderId="2" xfId="126" quotePrefix="1" applyNumberFormat="1" applyBorder="1" applyAlignment="1">
      <alignment vertical="center" wrapText="1"/>
    </xf>
    <xf numFmtId="4" fontId="15" fillId="2" borderId="2" xfId="127" applyNumberFormat="1" applyFill="1" applyBorder="1" applyAlignment="1">
      <alignment vertical="center" wrapText="1"/>
    </xf>
    <xf numFmtId="4" fontId="15" fillId="0" borderId="2" xfId="126" applyNumberFormat="1" applyBorder="1" applyAlignment="1">
      <alignment vertical="center" wrapText="1"/>
    </xf>
    <xf numFmtId="4" fontId="15" fillId="2" borderId="2" xfId="126" applyNumberFormat="1" applyFill="1" applyBorder="1" applyAlignment="1">
      <alignment vertical="center" wrapText="1"/>
    </xf>
    <xf numFmtId="4" fontId="15" fillId="0" borderId="0" xfId="126" applyNumberFormat="1" applyFont="1"/>
    <xf numFmtId="4" fontId="39" fillId="0" borderId="2" xfId="126" quotePrefix="1" applyNumberFormat="1" applyFont="1" applyBorder="1" applyAlignment="1">
      <alignment vertical="center" wrapText="1"/>
    </xf>
    <xf numFmtId="4" fontId="39" fillId="2" borderId="2" xfId="126" applyNumberFormat="1" applyFont="1" applyFill="1" applyBorder="1" applyAlignment="1">
      <alignment vertical="center" wrapText="1"/>
    </xf>
    <xf numFmtId="4" fontId="39" fillId="0" borderId="2" xfId="126" applyNumberFormat="1" applyFont="1" applyBorder="1" applyAlignment="1">
      <alignment vertical="center" wrapText="1"/>
    </xf>
    <xf numFmtId="0" fontId="39" fillId="0" borderId="2" xfId="126" quotePrefix="1" applyFont="1" applyBorder="1" applyAlignment="1">
      <alignment horizontal="center" vertical="center" wrapText="1"/>
    </xf>
    <xf numFmtId="4" fontId="39" fillId="0" borderId="2" xfId="126" quotePrefix="1" applyNumberFormat="1" applyFont="1" applyBorder="1" applyAlignment="1">
      <alignment horizontal="center" vertical="center" wrapText="1"/>
    </xf>
    <xf numFmtId="0" fontId="37" fillId="0" borderId="0" xfId="126" applyFont="1"/>
    <xf numFmtId="0" fontId="15" fillId="0" borderId="2" xfId="126" quotePrefix="1" applyFont="1" applyBorder="1" applyAlignment="1">
      <alignment horizontal="center" vertical="center" wrapText="1"/>
    </xf>
    <xf numFmtId="4" fontId="15" fillId="0" borderId="0" xfId="126" applyNumberFormat="1"/>
    <xf numFmtId="2" fontId="15" fillId="0" borderId="0" xfId="126" applyNumberFormat="1"/>
    <xf numFmtId="4" fontId="15" fillId="0" borderId="2" xfId="126" quotePrefix="1" applyNumberFormat="1" applyFont="1" applyBorder="1" applyAlignment="1">
      <alignment vertical="center" wrapText="1"/>
    </xf>
    <xf numFmtId="4" fontId="15" fillId="5" borderId="2" xfId="126" applyNumberFormat="1" applyFill="1" applyBorder="1" applyAlignment="1">
      <alignment vertical="center" wrapText="1"/>
    </xf>
    <xf numFmtId="4" fontId="39" fillId="0" borderId="2" xfId="126" applyNumberFormat="1" applyFont="1" applyFill="1" applyBorder="1" applyAlignment="1">
      <alignment vertical="center" wrapText="1"/>
    </xf>
    <xf numFmtId="4" fontId="15" fillId="0" borderId="6" xfId="126" applyNumberFormat="1" applyFont="1" applyFill="1" applyBorder="1" applyAlignment="1">
      <alignment wrapText="1"/>
    </xf>
    <xf numFmtId="0" fontId="15" fillId="0" borderId="0" xfId="126" applyAlignment="1">
      <alignment wrapText="1"/>
    </xf>
    <xf numFmtId="0" fontId="41" fillId="0" borderId="2" xfId="128" quotePrefix="1" applyFont="1" applyFill="1" applyBorder="1" applyAlignment="1">
      <alignment horizontal="center" vertical="center" wrapText="1"/>
    </xf>
    <xf numFmtId="0" fontId="39" fillId="0" borderId="2" xfId="128" quotePrefix="1" applyFont="1" applyBorder="1" applyAlignment="1">
      <alignment horizontal="center" vertical="center" wrapText="1"/>
    </xf>
    <xf numFmtId="0" fontId="15" fillId="0" borderId="2" xfId="128" quotePrefix="1" applyNumberFormat="1" applyBorder="1" applyAlignment="1">
      <alignment horizontal="center" vertical="center" wrapText="1"/>
    </xf>
    <xf numFmtId="4" fontId="41" fillId="0" borderId="2" xfId="128" quotePrefix="1" applyNumberFormat="1" applyFont="1" applyFill="1" applyBorder="1" applyAlignment="1">
      <alignment vertical="center" wrapText="1"/>
    </xf>
    <xf numFmtId="4" fontId="39" fillId="0" borderId="2" xfId="128" applyNumberFormat="1" applyFont="1" applyFill="1" applyBorder="1" applyAlignment="1">
      <alignment vertical="center" wrapText="1"/>
    </xf>
    <xf numFmtId="4" fontId="39" fillId="2" borderId="2" xfId="128" applyNumberFormat="1" applyFont="1" applyFill="1" applyBorder="1" applyAlignment="1">
      <alignment vertical="center" wrapText="1"/>
    </xf>
    <xf numFmtId="4" fontId="41" fillId="0" borderId="2" xfId="126" quotePrefix="1" applyNumberFormat="1" applyFont="1" applyBorder="1" applyAlignment="1">
      <alignment horizontal="center" vertical="center" wrapText="1"/>
    </xf>
    <xf numFmtId="4" fontId="40" fillId="0" borderId="2" xfId="126" applyNumberFormat="1" applyFont="1" applyFill="1" applyBorder="1" applyAlignment="1">
      <alignment vertical="center" wrapText="1"/>
    </xf>
    <xf numFmtId="4" fontId="29" fillId="0" borderId="2" xfId="126" applyNumberFormat="1" applyFont="1" applyFill="1" applyBorder="1" applyAlignment="1">
      <alignment vertical="center" wrapText="1"/>
    </xf>
    <xf numFmtId="4" fontId="41" fillId="0" borderId="2" xfId="126" applyNumberFormat="1" applyFont="1" applyFill="1" applyBorder="1" applyAlignment="1">
      <alignment vertical="center" wrapText="1"/>
    </xf>
    <xf numFmtId="0" fontId="29" fillId="2" borderId="2" xfId="126" applyFont="1" applyFill="1" applyBorder="1" applyAlignment="1">
      <alignment horizontal="center" vertical="center" wrapText="1"/>
    </xf>
    <xf numFmtId="0" fontId="29" fillId="2" borderId="2" xfId="126" quotePrefix="1" applyFont="1" applyFill="1" applyBorder="1" applyAlignment="1">
      <alignment horizontal="center" vertical="center" wrapText="1"/>
    </xf>
    <xf numFmtId="4" fontId="29" fillId="2" borderId="2" xfId="126" applyNumberFormat="1" applyFont="1" applyFill="1" applyBorder="1" applyAlignment="1">
      <alignment horizontal="center" vertical="center" wrapText="1"/>
    </xf>
    <xf numFmtId="4" fontId="29" fillId="2" borderId="2" xfId="126" quotePrefix="1" applyNumberFormat="1" applyFont="1" applyFill="1" applyBorder="1" applyAlignment="1">
      <alignment vertical="center" wrapText="1"/>
    </xf>
    <xf numFmtId="4" fontId="29" fillId="0" borderId="0" xfId="126" applyNumberFormat="1" applyFont="1" applyFill="1" applyBorder="1" applyAlignment="1">
      <alignment vertical="center" wrapText="1"/>
    </xf>
    <xf numFmtId="3" fontId="15" fillId="0" borderId="0" xfId="126" applyNumberFormat="1" applyFill="1"/>
    <xf numFmtId="4" fontId="15" fillId="0" borderId="0" xfId="126" applyNumberFormat="1" applyFill="1"/>
    <xf numFmtId="0" fontId="15" fillId="0" borderId="0" xfId="126" applyFill="1"/>
    <xf numFmtId="4" fontId="42" fillId="0" borderId="0" xfId="126" applyNumberFormat="1" applyFont="1" applyFill="1" applyBorder="1"/>
    <xf numFmtId="4" fontId="42" fillId="0" borderId="0" xfId="126" applyNumberFormat="1" applyFont="1" applyFill="1"/>
    <xf numFmtId="0" fontId="42" fillId="0" borderId="0" xfId="126" applyFont="1" applyFill="1"/>
    <xf numFmtId="0" fontId="42" fillId="0" borderId="0" xfId="126" applyFont="1"/>
    <xf numFmtId="0" fontId="29" fillId="0" borderId="0" xfId="126" applyFont="1" applyAlignment="1">
      <alignment horizontal="left"/>
    </xf>
    <xf numFmtId="4" fontId="28" fillId="0" borderId="0" xfId="126" applyNumberFormat="1" applyFont="1" applyFill="1" applyBorder="1" applyAlignment="1">
      <alignment vertical="center" wrapText="1"/>
    </xf>
    <xf numFmtId="0" fontId="29" fillId="0" borderId="3" xfId="0" applyFont="1" applyBorder="1" applyAlignment="1">
      <alignment horizontal="center" vertical="center"/>
    </xf>
    <xf numFmtId="0" fontId="29" fillId="0" borderId="3" xfId="0" applyFont="1" applyBorder="1" applyAlignment="1">
      <alignment horizontal="centerContinuous" vertical="center" wrapText="1"/>
    </xf>
    <xf numFmtId="0" fontId="29" fillId="0" borderId="4" xfId="0" applyFont="1" applyBorder="1" applyAlignment="1">
      <alignment horizontal="centerContinuous" vertical="center"/>
    </xf>
    <xf numFmtId="0" fontId="29" fillId="0" borderId="0" xfId="0" applyFont="1" applyBorder="1" applyAlignment="1">
      <alignment horizontal="centerContinuous" vertical="center"/>
    </xf>
    <xf numFmtId="164" fontId="28" fillId="0" borderId="0" xfId="103" applyFont="1" applyAlignment="1">
      <alignment horizontal="center"/>
    </xf>
    <xf numFmtId="0" fontId="29" fillId="0" borderId="0" xfId="126" applyFont="1" applyAlignment="1"/>
    <xf numFmtId="0" fontId="29" fillId="0" borderId="0" xfId="0" applyFont="1" applyBorder="1" applyAlignment="1">
      <alignment horizontal="center" vertical="center"/>
    </xf>
    <xf numFmtId="166" fontId="28" fillId="0" borderId="1" xfId="103" applyNumberFormat="1" applyFont="1" applyBorder="1" applyAlignment="1">
      <alignment horizontal="center"/>
    </xf>
    <xf numFmtId="0" fontId="28" fillId="0" borderId="0" xfId="129" applyFont="1" applyAlignment="1"/>
    <xf numFmtId="0" fontId="28" fillId="0" borderId="1" xfId="0" quotePrefix="1" applyFont="1" applyBorder="1" applyAlignment="1">
      <alignment horizontal="center"/>
    </xf>
    <xf numFmtId="0" fontId="44" fillId="0" borderId="0" xfId="0" applyFont="1"/>
    <xf numFmtId="0" fontId="28" fillId="2" borderId="2" xfId="0" applyFont="1" applyFill="1" applyBorder="1" applyAlignment="1">
      <alignment horizontal="center" vertical="center" wrapText="1"/>
    </xf>
    <xf numFmtId="4" fontId="29" fillId="2" borderId="2" xfId="0" applyNumberFormat="1" applyFont="1" applyFill="1" applyBorder="1" applyAlignment="1">
      <alignment vertical="center"/>
    </xf>
    <xf numFmtId="4" fontId="29" fillId="0" borderId="2" xfId="0" applyNumberFormat="1" applyFont="1" applyBorder="1" applyAlignment="1">
      <alignment vertical="center"/>
    </xf>
    <xf numFmtId="0" fontId="28" fillId="0" borderId="2" xfId="0" applyFont="1" applyBorder="1" applyAlignment="1">
      <alignment vertical="center"/>
    </xf>
    <xf numFmtId="4" fontId="28" fillId="2" borderId="2" xfId="0" applyNumberFormat="1" applyFont="1" applyFill="1" applyBorder="1" applyAlignment="1">
      <alignment vertical="center"/>
    </xf>
    <xf numFmtId="4" fontId="28" fillId="0" borderId="2" xfId="0" applyNumberFormat="1" applyFont="1" applyBorder="1" applyAlignment="1">
      <alignment vertical="center"/>
    </xf>
    <xf numFmtId="0" fontId="29" fillId="2" borderId="2" xfId="0" applyFont="1" applyFill="1" applyBorder="1" applyAlignment="1">
      <alignment horizontal="center" vertical="center"/>
    </xf>
    <xf numFmtId="0" fontId="29" fillId="2" borderId="2" xfId="0" applyFont="1" applyFill="1" applyBorder="1" applyAlignment="1">
      <alignment vertical="center" wrapText="1"/>
    </xf>
    <xf numFmtId="0" fontId="14" fillId="0" borderId="0" xfId="126" applyFont="1"/>
    <xf numFmtId="4" fontId="14" fillId="2" borderId="2" xfId="126" applyNumberFormat="1" applyFont="1" applyFill="1" applyBorder="1" applyAlignment="1">
      <alignment vertical="center" wrapText="1"/>
    </xf>
    <xf numFmtId="4" fontId="13" fillId="2" borderId="2" xfId="126" applyNumberFormat="1" applyFont="1" applyFill="1" applyBorder="1" applyAlignment="1">
      <alignment vertical="center" wrapText="1"/>
    </xf>
    <xf numFmtId="0" fontId="36" fillId="0" borderId="0" xfId="0" applyFont="1"/>
    <xf numFmtId="0" fontId="47" fillId="0" borderId="0" xfId="0" quotePrefix="1" applyFont="1" applyAlignment="1">
      <alignment horizontal="center"/>
    </xf>
    <xf numFmtId="4" fontId="12" fillId="0" borderId="2" xfId="126" quotePrefix="1" applyNumberFormat="1" applyFont="1" applyBorder="1" applyAlignment="1">
      <alignment vertical="center" wrapText="1"/>
    </xf>
    <xf numFmtId="4" fontId="22" fillId="0" borderId="0" xfId="113" applyNumberFormat="1"/>
    <xf numFmtId="4" fontId="28" fillId="5" borderId="2" xfId="0" applyNumberFormat="1" applyFont="1" applyFill="1" applyBorder="1" applyAlignment="1">
      <alignment horizontal="right" vertical="center" wrapText="1"/>
    </xf>
    <xf numFmtId="0" fontId="12" fillId="0" borderId="0" xfId="126" applyFont="1"/>
    <xf numFmtId="0" fontId="41" fillId="0" borderId="2" xfId="123" quotePrefix="1" applyFont="1" applyFill="1" applyBorder="1" applyAlignment="1">
      <alignment horizontal="center" vertical="center" wrapText="1"/>
    </xf>
    <xf numFmtId="4" fontId="29" fillId="5" borderId="2" xfId="0" applyNumberFormat="1" applyFont="1" applyFill="1" applyBorder="1" applyAlignment="1">
      <alignment horizontal="right" vertical="center" wrapText="1"/>
    </xf>
    <xf numFmtId="0" fontId="29" fillId="0" borderId="2" xfId="126" quotePrefix="1" applyFont="1" applyFill="1" applyBorder="1" applyAlignment="1">
      <alignment horizontal="center" vertical="center" wrapText="1"/>
    </xf>
    <xf numFmtId="0" fontId="29" fillId="0" borderId="2" xfId="126" applyFont="1" applyFill="1" applyBorder="1" applyAlignment="1">
      <alignment horizontal="center" vertical="center" wrapText="1"/>
    </xf>
    <xf numFmtId="4" fontId="29" fillId="0" borderId="2" xfId="126" applyNumberFormat="1" applyFont="1" applyFill="1" applyBorder="1" applyAlignment="1">
      <alignment horizontal="center" vertical="center" wrapText="1"/>
    </xf>
    <xf numFmtId="4" fontId="29" fillId="0" borderId="2" xfId="126" quotePrefix="1" applyNumberFormat="1" applyFont="1" applyFill="1" applyBorder="1" applyAlignment="1">
      <alignment vertical="center" wrapText="1"/>
    </xf>
    <xf numFmtId="4" fontId="29" fillId="5" borderId="2" xfId="126" applyNumberFormat="1" applyFont="1" applyFill="1" applyBorder="1" applyAlignment="1">
      <alignment vertical="center" wrapText="1"/>
    </xf>
    <xf numFmtId="0" fontId="40" fillId="0" borderId="2" xfId="126" quotePrefix="1" applyFont="1" applyFill="1" applyBorder="1" applyAlignment="1">
      <alignment horizontal="center" vertical="center" wrapText="1"/>
    </xf>
    <xf numFmtId="4" fontId="40" fillId="0" borderId="2" xfId="126" quotePrefix="1" applyNumberFormat="1" applyFont="1" applyFill="1" applyBorder="1" applyAlignment="1">
      <alignment horizontal="center" vertical="center" wrapText="1"/>
    </xf>
    <xf numFmtId="4" fontId="40" fillId="0" borderId="2" xfId="126" quotePrefix="1" applyNumberFormat="1" applyFont="1" applyFill="1" applyBorder="1" applyAlignment="1">
      <alignment vertical="center" wrapText="1"/>
    </xf>
    <xf numFmtId="4" fontId="40" fillId="0" borderId="2" xfId="127" applyNumberFormat="1" applyFont="1" applyFill="1" applyBorder="1" applyAlignment="1">
      <alignment vertical="center" wrapText="1"/>
    </xf>
    <xf numFmtId="4" fontId="40" fillId="5" borderId="2" xfId="127" applyNumberFormat="1" applyFont="1" applyFill="1" applyBorder="1" applyAlignment="1">
      <alignment vertical="center" wrapText="1"/>
    </xf>
    <xf numFmtId="4" fontId="40" fillId="5" borderId="2" xfId="126" applyNumberFormat="1" applyFont="1" applyFill="1" applyBorder="1" applyAlignment="1">
      <alignment vertical="center" wrapText="1"/>
    </xf>
    <xf numFmtId="0" fontId="40" fillId="0" borderId="2" xfId="126" quotePrefix="1" applyFont="1" applyBorder="1" applyAlignment="1">
      <alignment horizontal="center" vertical="center" wrapText="1"/>
    </xf>
    <xf numFmtId="4" fontId="40" fillId="0" borderId="2" xfId="126" quotePrefix="1" applyNumberFormat="1" applyFont="1" applyBorder="1" applyAlignment="1">
      <alignment horizontal="center" vertical="center" wrapText="1"/>
    </xf>
    <xf numFmtId="4" fontId="40" fillId="0" borderId="2" xfId="126" quotePrefix="1" applyNumberFormat="1" applyFont="1" applyBorder="1" applyAlignment="1">
      <alignment vertical="center" wrapText="1"/>
    </xf>
    <xf numFmtId="4" fontId="40" fillId="2" borderId="2" xfId="126" applyNumberFormat="1" applyFont="1" applyFill="1" applyBorder="1" applyAlignment="1">
      <alignment vertical="center" wrapText="1"/>
    </xf>
    <xf numFmtId="4" fontId="40" fillId="0" borderId="2" xfId="126" applyNumberFormat="1" applyFont="1" applyBorder="1" applyAlignment="1">
      <alignment vertical="center" wrapText="1"/>
    </xf>
    <xf numFmtId="0" fontId="29" fillId="0" borderId="2" xfId="0" applyFont="1" applyFill="1" applyBorder="1" applyAlignment="1">
      <alignment vertical="center" wrapText="1"/>
    </xf>
    <xf numFmtId="0" fontId="29" fillId="0" borderId="2" xfId="0" quotePrefix="1" applyFont="1" applyFill="1" applyBorder="1" applyAlignment="1">
      <alignment vertical="center"/>
    </xf>
    <xf numFmtId="0" fontId="29" fillId="0" borderId="2" xfId="0" quotePrefix="1" applyFont="1" applyFill="1" applyBorder="1" applyAlignment="1">
      <alignment vertical="center" wrapText="1"/>
    </xf>
    <xf numFmtId="4" fontId="29" fillId="0" borderId="2" xfId="0" applyNumberFormat="1" applyFont="1" applyFill="1" applyBorder="1" applyAlignment="1">
      <alignment horizontal="right" vertical="center" wrapText="1"/>
    </xf>
    <xf numFmtId="0" fontId="29" fillId="0" borderId="2" xfId="0" quotePrefix="1" applyFont="1" applyFill="1" applyBorder="1" applyAlignment="1">
      <alignment horizontal="center" vertical="center"/>
    </xf>
    <xf numFmtId="0" fontId="29" fillId="0" borderId="2" xfId="0" applyFont="1" applyFill="1" applyBorder="1" applyAlignment="1">
      <alignment horizontal="center" vertical="center"/>
    </xf>
    <xf numFmtId="0" fontId="29" fillId="0" borderId="2" xfId="0" applyFont="1" applyFill="1" applyBorder="1" applyAlignment="1">
      <alignment horizontal="center" vertical="center" wrapText="1"/>
    </xf>
    <xf numFmtId="4" fontId="29" fillId="0" borderId="2" xfId="0" applyNumberFormat="1" applyFont="1" applyFill="1" applyBorder="1" applyAlignment="1">
      <alignment horizontal="right" vertical="center"/>
    </xf>
    <xf numFmtId="0" fontId="29" fillId="0" borderId="2" xfId="0" quotePrefix="1" applyFont="1" applyFill="1" applyBorder="1" applyAlignment="1">
      <alignment horizontal="center" vertical="center" wrapText="1"/>
    </xf>
    <xf numFmtId="0" fontId="40" fillId="0" borderId="2" xfId="124" quotePrefix="1" applyFont="1" applyFill="1" applyBorder="1" applyAlignment="1">
      <alignment horizontal="center" vertical="center" wrapText="1"/>
    </xf>
    <xf numFmtId="0" fontId="40" fillId="0" borderId="2" xfId="0" applyFont="1" applyFill="1" applyBorder="1" applyAlignment="1">
      <alignment horizontal="center" vertical="center" wrapText="1"/>
    </xf>
    <xf numFmtId="0" fontId="40" fillId="0" borderId="2" xfId="0" quotePrefix="1" applyFont="1" applyFill="1" applyBorder="1" applyAlignment="1">
      <alignment horizontal="center" vertical="center" wrapText="1"/>
    </xf>
    <xf numFmtId="4" fontId="40" fillId="0" borderId="2" xfId="124" quotePrefix="1" applyNumberFormat="1" applyFont="1" applyFill="1" applyBorder="1" applyAlignment="1">
      <alignment vertical="center" wrapText="1"/>
    </xf>
    <xf numFmtId="0" fontId="40" fillId="0" borderId="2" xfId="0" applyFont="1" applyFill="1" applyBorder="1" applyAlignment="1">
      <alignment vertical="center" wrapText="1"/>
    </xf>
    <xf numFmtId="4" fontId="40" fillId="0" borderId="2" xfId="124" applyNumberFormat="1" applyFont="1" applyFill="1" applyBorder="1" applyAlignment="1">
      <alignment vertical="center" wrapText="1"/>
    </xf>
    <xf numFmtId="4" fontId="40" fillId="0" borderId="2" xfId="0" applyNumberFormat="1" applyFont="1" applyFill="1" applyBorder="1" applyAlignment="1">
      <alignment horizontal="right" vertical="center"/>
    </xf>
    <xf numFmtId="4" fontId="40" fillId="0" borderId="2" xfId="124" quotePrefix="1" applyNumberFormat="1" applyFont="1" applyFill="1" applyBorder="1" applyAlignment="1">
      <alignment horizontal="center" vertical="center" wrapText="1"/>
    </xf>
    <xf numFmtId="4" fontId="40" fillId="0" borderId="2" xfId="0" applyNumberFormat="1" applyFont="1" applyFill="1" applyBorder="1" applyAlignment="1">
      <alignment horizontal="right" vertical="center" wrapText="1"/>
    </xf>
    <xf numFmtId="0" fontId="39" fillId="0" borderId="2" xfId="126" quotePrefix="1" applyNumberFormat="1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2" borderId="2" xfId="0" applyFont="1" applyFill="1" applyBorder="1" applyAlignment="1">
      <alignment horizontal="center" vertical="center" wrapText="1"/>
    </xf>
    <xf numFmtId="0" fontId="29" fillId="0" borderId="0" xfId="131" applyFont="1" applyAlignment="1">
      <alignment horizontal="center" wrapText="1"/>
    </xf>
    <xf numFmtId="0" fontId="12" fillId="0" borderId="0" xfId="131" applyAlignment="1">
      <alignment horizontal="center"/>
    </xf>
    <xf numFmtId="0" fontId="29" fillId="2" borderId="2" xfId="0" applyFont="1" applyFill="1" applyBorder="1" applyAlignment="1">
      <alignment vertical="center"/>
    </xf>
    <xf numFmtId="0" fontId="29" fillId="0" borderId="2" xfId="131" applyFont="1" applyBorder="1" applyAlignment="1">
      <alignment horizontal="right" vertical="center"/>
    </xf>
    <xf numFmtId="0" fontId="29" fillId="0" borderId="2" xfId="131" applyFont="1" applyBorder="1" applyAlignment="1">
      <alignment vertical="center" wrapText="1"/>
    </xf>
    <xf numFmtId="4" fontId="29" fillId="0" borderId="2" xfId="132" applyNumberFormat="1" applyFont="1" applyBorder="1" applyAlignment="1">
      <alignment vertical="center"/>
    </xf>
    <xf numFmtId="0" fontId="28" fillId="0" borderId="2" xfId="131" applyFont="1" applyBorder="1" applyAlignment="1">
      <alignment horizontal="right" vertical="center"/>
    </xf>
    <xf numFmtId="0" fontId="28" fillId="0" borderId="2" xfId="131" applyFont="1" applyBorder="1" applyAlignment="1">
      <alignment vertical="center" wrapText="1"/>
    </xf>
    <xf numFmtId="4" fontId="28" fillId="5" borderId="2" xfId="132" applyNumberFormat="1" applyFont="1" applyFill="1" applyBorder="1" applyAlignment="1">
      <alignment vertical="center"/>
    </xf>
    <xf numFmtId="4" fontId="28" fillId="0" borderId="2" xfId="132" applyNumberFormat="1" applyFont="1" applyBorder="1" applyAlignment="1">
      <alignment vertical="center"/>
    </xf>
    <xf numFmtId="4" fontId="40" fillId="0" borderId="2" xfId="0" applyNumberFormat="1" applyFont="1" applyBorder="1" applyAlignment="1">
      <alignment vertical="center"/>
    </xf>
    <xf numFmtId="0" fontId="28" fillId="0" borderId="2" xfId="103" applyNumberFormat="1" applyFont="1" applyBorder="1" applyAlignment="1">
      <alignment horizontal="center" vertical="center" wrapText="1"/>
    </xf>
    <xf numFmtId="4" fontId="29" fillId="0" borderId="2" xfId="0" applyNumberFormat="1" applyFont="1" applyBorder="1"/>
    <xf numFmtId="0" fontId="40" fillId="0" borderId="2" xfId="124" quotePrefix="1" applyFont="1" applyBorder="1" applyAlignment="1">
      <alignment horizontal="center" vertical="center" wrapText="1"/>
    </xf>
    <xf numFmtId="4" fontId="40" fillId="0" borderId="2" xfId="124" quotePrefix="1" applyNumberFormat="1" applyFont="1" applyBorder="1" applyAlignment="1">
      <alignment horizontal="center" vertical="center" wrapText="1"/>
    </xf>
    <xf numFmtId="0" fontId="40" fillId="0" borderId="2" xfId="0" applyFont="1" applyBorder="1" applyAlignment="1">
      <alignment vertical="center" wrapText="1"/>
    </xf>
    <xf numFmtId="4" fontId="40" fillId="0" borderId="2" xfId="124" applyNumberFormat="1" applyFont="1" applyBorder="1" applyAlignment="1">
      <alignment vertical="center" wrapText="1"/>
    </xf>
    <xf numFmtId="4" fontId="40" fillId="0" borderId="2" xfId="0" applyNumberFormat="1" applyFont="1" applyBorder="1" applyAlignment="1">
      <alignment horizontal="right" vertical="center"/>
    </xf>
    <xf numFmtId="0" fontId="41" fillId="0" borderId="2" xfId="124" quotePrefix="1" applyNumberFormat="1" applyFont="1" applyBorder="1" applyAlignment="1">
      <alignment horizontal="center" vertical="center" wrapText="1"/>
    </xf>
    <xf numFmtId="0" fontId="28" fillId="4" borderId="2" xfId="0" applyFont="1" applyFill="1" applyBorder="1" applyAlignment="1">
      <alignment vertical="center" wrapText="1"/>
    </xf>
    <xf numFmtId="4" fontId="39" fillId="4" borderId="2" xfId="126" applyNumberFormat="1" applyFont="1" applyFill="1" applyBorder="1" applyAlignment="1">
      <alignment vertical="center" wrapText="1"/>
    </xf>
    <xf numFmtId="0" fontId="29" fillId="0" borderId="0" xfId="113" applyFont="1"/>
    <xf numFmtId="0" fontId="28" fillId="0" borderId="2" xfId="133" quotePrefix="1" applyFont="1" applyBorder="1" applyAlignment="1">
      <alignment horizontal="center" vertical="center" wrapText="1"/>
    </xf>
    <xf numFmtId="0" fontId="41" fillId="0" borderId="2" xfId="0" applyFont="1" applyBorder="1" applyAlignment="1">
      <alignment horizontal="left" vertical="center" wrapText="1"/>
    </xf>
    <xf numFmtId="4" fontId="39" fillId="5" borderId="2" xfId="126" applyNumberFormat="1" applyFont="1" applyFill="1" applyBorder="1" applyAlignment="1">
      <alignment vertical="center" wrapText="1"/>
    </xf>
    <xf numFmtId="4" fontId="29" fillId="0" borderId="2" xfId="134" quotePrefix="1" applyNumberFormat="1" applyFont="1" applyBorder="1" applyAlignment="1">
      <alignment vertical="center" wrapText="1"/>
    </xf>
    <xf numFmtId="0" fontId="10" fillId="0" borderId="0" xfId="127" applyFont="1" applyAlignment="1"/>
    <xf numFmtId="4" fontId="28" fillId="0" borderId="2" xfId="135" quotePrefix="1" applyNumberFormat="1" applyFont="1" applyBorder="1" applyAlignment="1">
      <alignment vertical="center" wrapText="1"/>
    </xf>
    <xf numFmtId="4" fontId="37" fillId="0" borderId="2" xfId="126" applyNumberFormat="1" applyFont="1" applyBorder="1" applyAlignment="1">
      <alignment vertical="center" wrapText="1"/>
    </xf>
    <xf numFmtId="167" fontId="29" fillId="2" borderId="2" xfId="0" applyNumberFormat="1" applyFont="1" applyFill="1" applyBorder="1" applyAlignment="1">
      <alignment horizontal="center" vertical="center"/>
    </xf>
    <xf numFmtId="167" fontId="28" fillId="0" borderId="2" xfId="0" applyNumberFormat="1" applyFont="1" applyBorder="1" applyAlignment="1">
      <alignment horizontal="center" vertical="center"/>
    </xf>
    <xf numFmtId="1" fontId="28" fillId="0" borderId="3" xfId="103" applyNumberFormat="1" applyFont="1" applyBorder="1" applyAlignment="1">
      <alignment horizontal="center" vertical="center"/>
    </xf>
    <xf numFmtId="4" fontId="8" fillId="0" borderId="2" xfId="126" quotePrefix="1" applyNumberFormat="1" applyFont="1" applyBorder="1" applyAlignment="1">
      <alignment vertical="center" wrapText="1"/>
    </xf>
    <xf numFmtId="0" fontId="7" fillId="0" borderId="2" xfId="126" quotePrefix="1" applyFont="1" applyBorder="1" applyAlignment="1">
      <alignment horizontal="center" vertical="center" wrapText="1"/>
    </xf>
    <xf numFmtId="4" fontId="7" fillId="0" borderId="2" xfId="126" quotePrefix="1" applyNumberFormat="1" applyFont="1" applyBorder="1" applyAlignment="1">
      <alignment horizontal="center" vertical="center" wrapText="1"/>
    </xf>
    <xf numFmtId="4" fontId="40" fillId="2" borderId="2" xfId="0" applyNumberFormat="1" applyFont="1" applyFill="1" applyBorder="1" applyAlignment="1">
      <alignment vertical="center"/>
    </xf>
    <xf numFmtId="4" fontId="41" fillId="0" borderId="2" xfId="0" applyNumberFormat="1" applyFont="1" applyBorder="1" applyAlignment="1">
      <alignment vertical="center"/>
    </xf>
    <xf numFmtId="0" fontId="6" fillId="0" borderId="2" xfId="126" quotePrefix="1" applyFont="1" applyBorder="1" applyAlignment="1">
      <alignment horizontal="center" vertical="center" wrapText="1"/>
    </xf>
    <xf numFmtId="4" fontId="6" fillId="0" borderId="2" xfId="126" quotePrefix="1" applyNumberFormat="1" applyFont="1" applyBorder="1" applyAlignment="1">
      <alignment vertical="center" wrapText="1"/>
    </xf>
    <xf numFmtId="4" fontId="28" fillId="4" borderId="2" xfId="0" applyNumberFormat="1" applyFont="1" applyFill="1" applyBorder="1" applyAlignment="1">
      <alignment vertical="center" wrapText="1"/>
    </xf>
    <xf numFmtId="4" fontId="28" fillId="0" borderId="2" xfId="0" applyNumberFormat="1" applyFont="1" applyBorder="1" applyAlignment="1">
      <alignment horizontal="left" vertical="center" wrapText="1"/>
    </xf>
    <xf numFmtId="4" fontId="6" fillId="0" borderId="2" xfId="126" applyNumberFormat="1" applyFont="1" applyFill="1" applyBorder="1" applyAlignment="1">
      <alignment vertical="center" wrapText="1"/>
    </xf>
    <xf numFmtId="4" fontId="41" fillId="0" borderId="2" xfId="123" quotePrefix="1" applyNumberFormat="1" applyFont="1" applyFill="1" applyBorder="1" applyAlignment="1">
      <alignment vertical="center" wrapText="1"/>
    </xf>
    <xf numFmtId="0" fontId="45" fillId="0" borderId="0" xfId="0" applyFont="1" applyFill="1" applyAlignment="1">
      <alignment vertical="center" wrapText="1"/>
    </xf>
    <xf numFmtId="4" fontId="41" fillId="0" borderId="2" xfId="124" quotePrefix="1" applyNumberFormat="1" applyFont="1" applyFill="1" applyBorder="1" applyAlignment="1">
      <alignment vertical="center" wrapText="1"/>
    </xf>
    <xf numFmtId="0" fontId="41" fillId="0" borderId="2" xfId="0" applyFont="1" applyFill="1" applyBorder="1" applyAlignment="1">
      <alignment horizontal="left" vertical="center" wrapText="1"/>
    </xf>
    <xf numFmtId="0" fontId="28" fillId="0" borderId="2" xfId="0" applyFont="1" applyFill="1" applyBorder="1" applyAlignment="1">
      <alignment vertical="center" wrapText="1"/>
    </xf>
    <xf numFmtId="0" fontId="29" fillId="0" borderId="4" xfId="0" applyFont="1" applyBorder="1" applyAlignment="1">
      <alignment horizontal="center" vertical="center"/>
    </xf>
    <xf numFmtId="4" fontId="29" fillId="5" borderId="2" xfId="0" applyNumberFormat="1" applyFont="1" applyFill="1" applyBorder="1" applyAlignment="1">
      <alignment vertical="center"/>
    </xf>
    <xf numFmtId="4" fontId="28" fillId="5" borderId="2" xfId="0" applyNumberFormat="1" applyFont="1" applyFill="1" applyBorder="1" applyAlignment="1">
      <alignment vertical="center"/>
    </xf>
    <xf numFmtId="4" fontId="29" fillId="4" borderId="2" xfId="0" applyNumberFormat="1" applyFont="1" applyFill="1" applyBorder="1" applyAlignment="1">
      <alignment vertical="center"/>
    </xf>
    <xf numFmtId="4" fontId="40" fillId="4" borderId="2" xfId="0" applyNumberFormat="1" applyFont="1" applyFill="1" applyBorder="1" applyAlignment="1">
      <alignment vertical="center"/>
    </xf>
    <xf numFmtId="4" fontId="29" fillId="0" borderId="2" xfId="0" applyNumberFormat="1" applyFont="1" applyFill="1" applyBorder="1" applyAlignment="1">
      <alignment vertical="center"/>
    </xf>
    <xf numFmtId="4" fontId="40" fillId="0" borderId="2" xfId="0" applyNumberFormat="1" applyFont="1" applyFill="1" applyBorder="1" applyAlignment="1">
      <alignment vertical="center"/>
    </xf>
    <xf numFmtId="4" fontId="28" fillId="0" borderId="2" xfId="0" applyNumberFormat="1" applyFont="1" applyFill="1" applyBorder="1" applyAlignment="1">
      <alignment vertical="center"/>
    </xf>
    <xf numFmtId="0" fontId="9" fillId="0" borderId="2" xfId="135" applyBorder="1" applyAlignment="1">
      <alignment vertical="center"/>
    </xf>
    <xf numFmtId="0" fontId="29" fillId="0" borderId="2" xfId="135" applyFont="1" applyBorder="1" applyAlignment="1">
      <alignment vertical="center"/>
    </xf>
    <xf numFmtId="4" fontId="28" fillId="0" borderId="2" xfId="136" applyNumberFormat="1" applyFont="1" applyBorder="1" applyAlignment="1">
      <alignment horizontal="right" vertical="center" wrapText="1"/>
    </xf>
    <xf numFmtId="0" fontId="28" fillId="0" borderId="2" xfId="135" quotePrefix="1" applyFont="1" applyBorder="1" applyAlignment="1">
      <alignment horizontal="center" vertical="center" wrapText="1"/>
    </xf>
    <xf numFmtId="0" fontId="28" fillId="0" borderId="2" xfId="135" quotePrefix="1" applyFont="1" applyFill="1" applyBorder="1" applyAlignment="1">
      <alignment horizontal="center" vertical="center" wrapText="1"/>
    </xf>
    <xf numFmtId="4" fontId="28" fillId="0" borderId="2" xfId="134" quotePrefix="1" applyNumberFormat="1" applyFont="1" applyFill="1" applyBorder="1" applyAlignment="1">
      <alignment vertical="center" wrapText="1"/>
    </xf>
    <xf numFmtId="4" fontId="5" fillId="0" borderId="2" xfId="126" quotePrefix="1" applyNumberFormat="1" applyFont="1" applyBorder="1" applyAlignment="1">
      <alignment vertical="center" wrapText="1"/>
    </xf>
    <xf numFmtId="0" fontId="28" fillId="0" borderId="2" xfId="0" applyFont="1" applyBorder="1" applyAlignment="1">
      <alignment horizontal="center" vertical="center" wrapText="1"/>
    </xf>
    <xf numFmtId="164" fontId="28" fillId="0" borderId="2" xfId="103" applyFont="1" applyBorder="1" applyAlignment="1">
      <alignment horizontal="center"/>
    </xf>
    <xf numFmtId="0" fontId="4" fillId="0" borderId="2" xfId="122" quotePrefix="1" applyFont="1" applyBorder="1" applyAlignment="1">
      <alignment horizontal="center" vertical="center" wrapText="1"/>
    </xf>
    <xf numFmtId="0" fontId="28" fillId="0" borderId="2" xfId="135" applyFont="1" applyBorder="1" applyAlignment="1">
      <alignment vertical="center" wrapText="1"/>
    </xf>
    <xf numFmtId="4" fontId="28" fillId="5" borderId="2" xfId="136" applyNumberFormat="1" applyFont="1" applyFill="1" applyBorder="1" applyAlignment="1">
      <alignment horizontal="right" vertical="center" wrapText="1"/>
    </xf>
    <xf numFmtId="4" fontId="3" fillId="0" borderId="2" xfId="126" quotePrefix="1" applyNumberFormat="1" applyFont="1" applyBorder="1" applyAlignment="1">
      <alignment horizontal="center" vertical="center" wrapText="1"/>
    </xf>
    <xf numFmtId="0" fontId="29" fillId="0" borderId="3" xfId="103" applyNumberFormat="1" applyFont="1" applyBorder="1" applyAlignment="1">
      <alignment horizontal="center" vertical="center"/>
    </xf>
    <xf numFmtId="4" fontId="29" fillId="5" borderId="4" xfId="103" applyNumberFormat="1" applyFont="1" applyFill="1" applyBorder="1" applyAlignment="1">
      <alignment horizontal="center" vertical="center"/>
    </xf>
    <xf numFmtId="0" fontId="29" fillId="0" borderId="4" xfId="103" applyNumberFormat="1" applyFont="1" applyBorder="1" applyAlignment="1">
      <alignment horizontal="centerContinuous" vertical="center"/>
    </xf>
    <xf numFmtId="167" fontId="28" fillId="5" borderId="2" xfId="103" applyNumberFormat="1" applyFont="1" applyFill="1" applyBorder="1" applyAlignment="1">
      <alignment horizontal="center"/>
    </xf>
    <xf numFmtId="0" fontId="29" fillId="0" borderId="0" xfId="0" applyFont="1" applyFill="1" applyBorder="1" applyAlignment="1">
      <alignment horizontal="center"/>
    </xf>
    <xf numFmtId="0" fontId="29" fillId="0" borderId="0" xfId="0" applyFont="1" applyFill="1" applyBorder="1"/>
    <xf numFmtId="4" fontId="29" fillId="0" borderId="0" xfId="0" applyNumberFormat="1" applyFont="1" applyFill="1" applyBorder="1" applyAlignment="1">
      <alignment horizontal="right"/>
    </xf>
    <xf numFmtId="0" fontId="12" fillId="0" borderId="0" xfId="131" applyAlignment="1">
      <alignment horizontal="center"/>
    </xf>
    <xf numFmtId="0" fontId="0" fillId="4" borderId="5" xfId="0" quotePrefix="1" applyFill="1" applyBorder="1" applyAlignment="1">
      <alignment horizontal="center" vertical="center"/>
    </xf>
    <xf numFmtId="4" fontId="41" fillId="4" borderId="5" xfId="0" quotePrefix="1" applyNumberFormat="1" applyFont="1" applyFill="1" applyBorder="1" applyAlignment="1">
      <alignment horizontal="center"/>
    </xf>
    <xf numFmtId="4" fontId="28" fillId="4" borderId="2" xfId="135" quotePrefix="1" applyNumberFormat="1" applyFont="1" applyFill="1" applyBorder="1" applyAlignment="1">
      <alignment horizontal="left" vertical="center" wrapText="1"/>
    </xf>
    <xf numFmtId="0" fontId="2" fillId="0" borderId="0" xfId="113" applyFont="1" applyAlignment="1"/>
    <xf numFmtId="0" fontId="15" fillId="0" borderId="0" xfId="126" applyAlignment="1"/>
    <xf numFmtId="0" fontId="2" fillId="0" borderId="0" xfId="113" applyFont="1" applyAlignment="1">
      <alignment horizontal="left" wrapText="1"/>
    </xf>
    <xf numFmtId="0" fontId="28" fillId="0" borderId="2" xfId="0" applyFont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/>
    </xf>
    <xf numFmtId="4" fontId="29" fillId="0" borderId="4" xfId="103" applyNumberFormat="1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 wrapText="1"/>
    </xf>
    <xf numFmtId="0" fontId="28" fillId="0" borderId="5" xfId="0" applyFont="1" applyBorder="1" applyAlignment="1">
      <alignment horizontal="center" vertical="center" wrapText="1"/>
    </xf>
    <xf numFmtId="0" fontId="28" fillId="0" borderId="12" xfId="0" applyFont="1" applyBorder="1" applyAlignment="1">
      <alignment horizontal="center" vertical="center" wrapText="1"/>
    </xf>
    <xf numFmtId="0" fontId="28" fillId="0" borderId="10" xfId="0" applyFont="1" applyBorder="1" applyAlignment="1">
      <alignment horizontal="center" vertical="center" wrapText="1"/>
    </xf>
    <xf numFmtId="0" fontId="28" fillId="2" borderId="5" xfId="0" applyFont="1" applyFill="1" applyBorder="1" applyAlignment="1">
      <alignment horizontal="center" vertical="center" wrapText="1"/>
    </xf>
    <xf numFmtId="0" fontId="28" fillId="2" borderId="12" xfId="0" applyFont="1" applyFill="1" applyBorder="1" applyAlignment="1">
      <alignment horizontal="center" vertical="center" wrapText="1"/>
    </xf>
    <xf numFmtId="0" fontId="28" fillId="2" borderId="10" xfId="0" applyFont="1" applyFill="1" applyBorder="1" applyAlignment="1">
      <alignment horizontal="center" vertical="center" wrapText="1"/>
    </xf>
    <xf numFmtId="0" fontId="48" fillId="0" borderId="2" xfId="0" applyFont="1" applyBorder="1" applyAlignment="1">
      <alignment horizontal="center" vertical="center" wrapText="1"/>
    </xf>
    <xf numFmtId="0" fontId="28" fillId="0" borderId="0" xfId="0" applyFont="1" applyAlignment="1">
      <alignment horizontal="left" wrapText="1"/>
    </xf>
    <xf numFmtId="0" fontId="29" fillId="0" borderId="0" xfId="113" applyFont="1" applyAlignment="1">
      <alignment horizontal="center" wrapText="1"/>
    </xf>
    <xf numFmtId="0" fontId="22" fillId="0" borderId="0" xfId="113" applyAlignment="1">
      <alignment horizontal="center"/>
    </xf>
    <xf numFmtId="0" fontId="22" fillId="0" borderId="0" xfId="113" applyAlignment="1">
      <alignment horizontal="left"/>
    </xf>
    <xf numFmtId="0" fontId="2" fillId="0" borderId="0" xfId="113" applyFont="1" applyAlignment="1">
      <alignment horizontal="left" wrapText="1"/>
    </xf>
    <xf numFmtId="0" fontId="22" fillId="0" borderId="0" xfId="113" applyFont="1" applyAlignment="1">
      <alignment horizontal="left" wrapText="1"/>
    </xf>
    <xf numFmtId="0" fontId="28" fillId="0" borderId="0" xfId="0" applyFont="1" applyAlignment="1">
      <alignment horizontal="left"/>
    </xf>
    <xf numFmtId="0" fontId="2" fillId="0" borderId="0" xfId="113" applyFont="1" applyAlignment="1">
      <alignment horizontal="center" wrapText="1"/>
    </xf>
    <xf numFmtId="0" fontId="29" fillId="0" borderId="3" xfId="0" applyFont="1" applyBorder="1" applyAlignment="1">
      <alignment horizontal="center" vertical="center"/>
    </xf>
    <xf numFmtId="0" fontId="28" fillId="0" borderId="11" xfId="0" applyFont="1" applyBorder="1" applyAlignment="1"/>
    <xf numFmtId="0" fontId="28" fillId="0" borderId="4" xfId="0" applyFont="1" applyBorder="1" applyAlignment="1"/>
    <xf numFmtId="0" fontId="28" fillId="0" borderId="0" xfId="129" applyFont="1" applyAlignment="1">
      <alignment horizontal="left" wrapText="1"/>
    </xf>
    <xf numFmtId="0" fontId="29" fillId="0" borderId="0" xfId="0" applyFont="1" applyAlignment="1">
      <alignment horizontal="center" wrapText="1"/>
    </xf>
    <xf numFmtId="0" fontId="28" fillId="0" borderId="0" xfId="0" applyFont="1" applyAlignment="1">
      <alignment horizontal="center"/>
    </xf>
    <xf numFmtId="0" fontId="28" fillId="2" borderId="2" xfId="0" applyFont="1" applyFill="1" applyBorder="1" applyAlignment="1">
      <alignment horizontal="center" vertical="center" wrapText="1"/>
    </xf>
    <xf numFmtId="0" fontId="15" fillId="0" borderId="0" xfId="126" applyFont="1" applyAlignment="1">
      <alignment horizontal="center" wrapText="1"/>
    </xf>
    <xf numFmtId="0" fontId="15" fillId="0" borderId="2" xfId="126" applyBorder="1" applyAlignment="1">
      <alignment horizontal="center" vertical="center" wrapText="1"/>
    </xf>
    <xf numFmtId="0" fontId="29" fillId="0" borderId="0" xfId="126" applyFont="1" applyAlignment="1">
      <alignment horizontal="center"/>
    </xf>
    <xf numFmtId="0" fontId="15" fillId="0" borderId="0" xfId="126" applyAlignment="1">
      <alignment horizontal="center"/>
    </xf>
    <xf numFmtId="0" fontId="38" fillId="0" borderId="2" xfId="126" applyFont="1" applyBorder="1" applyAlignment="1">
      <alignment horizontal="center" vertical="center" wrapText="1"/>
    </xf>
    <xf numFmtId="0" fontId="15" fillId="2" borderId="2" xfId="126" applyFill="1" applyBorder="1" applyAlignment="1">
      <alignment horizontal="center" vertical="center" wrapText="1"/>
    </xf>
    <xf numFmtId="164" fontId="28" fillId="0" borderId="2" xfId="103" applyFont="1" applyBorder="1" applyAlignment="1">
      <alignment horizontal="center"/>
    </xf>
    <xf numFmtId="164" fontId="28" fillId="0" borderId="5" xfId="103" applyFont="1" applyBorder="1" applyAlignment="1">
      <alignment horizontal="center"/>
    </xf>
    <xf numFmtId="164" fontId="30" fillId="0" borderId="0" xfId="103" applyFont="1" applyAlignment="1">
      <alignment horizontal="center"/>
    </xf>
    <xf numFmtId="164" fontId="29" fillId="0" borderId="0" xfId="103" applyFont="1" applyAlignment="1">
      <alignment horizontal="center"/>
    </xf>
    <xf numFmtId="164" fontId="28" fillId="0" borderId="0" xfId="103" applyFont="1" applyAlignment="1">
      <alignment horizontal="center"/>
    </xf>
    <xf numFmtId="164" fontId="28" fillId="0" borderId="3" xfId="103" applyFont="1" applyBorder="1" applyAlignment="1">
      <alignment horizontal="center" vertical="top" wrapText="1"/>
    </xf>
    <xf numFmtId="164" fontId="28" fillId="0" borderId="4" xfId="103" applyFont="1" applyBorder="1" applyAlignment="1">
      <alignment horizontal="center" vertical="top" wrapText="1"/>
    </xf>
    <xf numFmtId="166" fontId="28" fillId="0" borderId="7" xfId="103" applyNumberFormat="1" applyFont="1" applyBorder="1" applyAlignment="1">
      <alignment horizontal="center" vertical="top" wrapText="1"/>
    </xf>
    <xf numFmtId="166" fontId="28" fillId="0" borderId="8" xfId="103" applyNumberFormat="1" applyFont="1" applyBorder="1" applyAlignment="1">
      <alignment horizontal="center" vertical="top" wrapText="1"/>
    </xf>
    <xf numFmtId="164" fontId="29" fillId="0" borderId="3" xfId="103" applyFont="1" applyBorder="1" applyAlignment="1">
      <alignment horizontal="center" vertical="center" wrapText="1"/>
    </xf>
    <xf numFmtId="0" fontId="49" fillId="0" borderId="4" xfId="0" applyFont="1" applyBorder="1" applyAlignment="1">
      <alignment horizontal="center" vertical="center" wrapText="1"/>
    </xf>
    <xf numFmtId="164" fontId="29" fillId="0" borderId="4" xfId="103" applyFont="1" applyBorder="1" applyAlignment="1">
      <alignment horizontal="center" vertical="center" wrapText="1"/>
    </xf>
    <xf numFmtId="0" fontId="2" fillId="0" borderId="0" xfId="115" applyFont="1" applyAlignment="1">
      <alignment horizontal="center"/>
    </xf>
    <xf numFmtId="0" fontId="16" fillId="0" borderId="0" xfId="124" applyFont="1" applyAlignment="1">
      <alignment horizontal="left" wrapText="1"/>
    </xf>
    <xf numFmtId="0" fontId="16" fillId="0" borderId="0" xfId="124" applyAlignment="1">
      <alignment horizontal="left" wrapText="1"/>
    </xf>
    <xf numFmtId="0" fontId="28" fillId="0" borderId="3" xfId="0" applyFont="1" applyBorder="1" applyAlignment="1">
      <alignment horizontal="center" vertical="center" wrapText="1"/>
    </xf>
    <xf numFmtId="0" fontId="28" fillId="0" borderId="4" xfId="0" applyFont="1" applyBorder="1" applyAlignment="1">
      <alignment horizontal="center" vertical="center" wrapText="1"/>
    </xf>
    <xf numFmtId="0" fontId="43" fillId="0" borderId="0" xfId="0" applyFont="1" applyAlignment="1">
      <alignment horizontal="center"/>
    </xf>
    <xf numFmtId="0" fontId="44" fillId="0" borderId="5" xfId="0" applyFont="1" applyBorder="1" applyAlignment="1">
      <alignment horizontal="center" vertical="center" wrapText="1"/>
    </xf>
    <xf numFmtId="0" fontId="44" fillId="0" borderId="10" xfId="0" applyFont="1" applyBorder="1" applyAlignment="1">
      <alignment horizontal="center" vertical="center" wrapText="1"/>
    </xf>
    <xf numFmtId="0" fontId="1" fillId="0" borderId="0" xfId="113" applyFont="1" applyAlignment="1">
      <alignment horizontal="left" wrapText="1"/>
    </xf>
    <xf numFmtId="0" fontId="1" fillId="0" borderId="0" xfId="124" applyFont="1" applyAlignment="1">
      <alignment horizontal="left" wrapText="1"/>
    </xf>
  </cellXfs>
  <cellStyles count="137">
    <cellStyle name="Normal_meresha_07" xfId="3"/>
    <cellStyle name="Звичайний 10" xfId="4"/>
    <cellStyle name="Звичайний 11" xfId="5"/>
    <cellStyle name="Звичайний 12" xfId="6"/>
    <cellStyle name="Звичайний 13" xfId="7"/>
    <cellStyle name="Звичайний 14" xfId="8"/>
    <cellStyle name="Звичайний 15" xfId="9"/>
    <cellStyle name="Звичайний 16" xfId="10"/>
    <cellStyle name="Звичайний 17" xfId="11"/>
    <cellStyle name="Звичайний 18" xfId="12"/>
    <cellStyle name="Звичайний 19" xfId="13"/>
    <cellStyle name="Звичайний 2" xfId="14"/>
    <cellStyle name="Звичайний 2 2" xfId="15"/>
    <cellStyle name="Звичайний 2 2 2" xfId="16"/>
    <cellStyle name="Звичайний 2 3" xfId="17"/>
    <cellStyle name="Звичайний 2 3 2" xfId="18"/>
    <cellStyle name="Звичайний 2 3 2 2" xfId="19"/>
    <cellStyle name="Звичайний 2 3 2 2 2" xfId="20"/>
    <cellStyle name="Звичайний 2 3 2 3" xfId="21"/>
    <cellStyle name="Звичайний 2 3 2 3 2" xfId="22"/>
    <cellStyle name="Звичайний 2 3 2 4" xfId="23"/>
    <cellStyle name="Звичайний 2 3 3" xfId="24"/>
    <cellStyle name="Звичайний 2 3 3 2" xfId="25"/>
    <cellStyle name="Звичайний 2 3 4" xfId="26"/>
    <cellStyle name="Звичайний 2 3 4 2" xfId="27"/>
    <cellStyle name="Звичайний 2 3 5" xfId="28"/>
    <cellStyle name="Звичайний 2 3 5 2" xfId="29"/>
    <cellStyle name="Звичайний 2 3 6" xfId="30"/>
    <cellStyle name="Звичайний 2 4" xfId="31"/>
    <cellStyle name="Звичайний 2 4 2" xfId="32"/>
    <cellStyle name="Звичайний 2 4 2 2" xfId="33"/>
    <cellStyle name="Звичайний 2 4 3" xfId="34"/>
    <cellStyle name="Звичайний 2 4 3 2" xfId="35"/>
    <cellStyle name="Звичайний 2 4 4" xfId="36"/>
    <cellStyle name="Звичайний 2 5" xfId="37"/>
    <cellStyle name="Звичайний 2 5 2" xfId="38"/>
    <cellStyle name="Звичайний 2 6" xfId="39"/>
    <cellStyle name="Звичайний 2 6 2" xfId="40"/>
    <cellStyle name="Звичайний 2 7" xfId="41"/>
    <cellStyle name="Звичайний 2 7 2" xfId="42"/>
    <cellStyle name="Звичайний 2 8" xfId="43"/>
    <cellStyle name="Звичайний 2_2017 роз Формула" xfId="44"/>
    <cellStyle name="Звичайний 20" xfId="45"/>
    <cellStyle name="Звичайний 21" xfId="46"/>
    <cellStyle name="Звичайний 22" xfId="47"/>
    <cellStyle name="Звичайний 22 2" xfId="48"/>
    <cellStyle name="Звичайний 22 2 2" xfId="49"/>
    <cellStyle name="Звичайний 22 2 2 2" xfId="50"/>
    <cellStyle name="Звичайний 22 2 2 2 2" xfId="51"/>
    <cellStyle name="Звичайний 22 2 2 3" xfId="52"/>
    <cellStyle name="Звичайний 22 2 2 3 2" xfId="53"/>
    <cellStyle name="Звичайний 22 2 2 4" xfId="54"/>
    <cellStyle name="Звичайний 22 2 3" xfId="55"/>
    <cellStyle name="Звичайний 22 2 3 2" xfId="56"/>
    <cellStyle name="Звичайний 22 2 4" xfId="57"/>
    <cellStyle name="Звичайний 22 2 4 2" xfId="58"/>
    <cellStyle name="Звичайний 22 2 5" xfId="59"/>
    <cellStyle name="Звичайний 22 2 5 2" xfId="60"/>
    <cellStyle name="Звичайний 22 2 6" xfId="61"/>
    <cellStyle name="Звичайний 22 3" xfId="62"/>
    <cellStyle name="Звичайний 22 3 2" xfId="63"/>
    <cellStyle name="Звичайний 22 3 2 2" xfId="64"/>
    <cellStyle name="Звичайний 22 3 3" xfId="65"/>
    <cellStyle name="Звичайний 22 3 3 2" xfId="66"/>
    <cellStyle name="Звичайний 22 3 4" xfId="67"/>
    <cellStyle name="Звичайний 22 4" xfId="68"/>
    <cellStyle name="Звичайний 22 4 2" xfId="69"/>
    <cellStyle name="Звичайний 22 5" xfId="70"/>
    <cellStyle name="Звичайний 22 5 2" xfId="71"/>
    <cellStyle name="Звичайний 22 6" xfId="72"/>
    <cellStyle name="Звичайний 22 6 2" xfId="73"/>
    <cellStyle name="Звичайний 22 7" xfId="74"/>
    <cellStyle name="Звичайний 22_2017 роз Формула" xfId="75"/>
    <cellStyle name="Звичайний 23" xfId="76"/>
    <cellStyle name="Звичайний 24" xfId="77"/>
    <cellStyle name="Звичайний 24 2" xfId="78"/>
    <cellStyle name="Звичайний 24 2 2" xfId="79"/>
    <cellStyle name="Звичайний 24 2 2 2" xfId="80"/>
    <cellStyle name="Звичайний 24 2 3" xfId="81"/>
    <cellStyle name="Звичайний 24 2 3 2" xfId="82"/>
    <cellStyle name="Звичайний 24 2 4" xfId="83"/>
    <cellStyle name="Звичайний 24 3" xfId="84"/>
    <cellStyle name="Звичайний 24 3 2" xfId="85"/>
    <cellStyle name="Звичайний 24 4" xfId="86"/>
    <cellStyle name="Звичайний 24 4 2" xfId="87"/>
    <cellStyle name="Звичайний 24 5" xfId="88"/>
    <cellStyle name="Звичайний 24 5 2" xfId="89"/>
    <cellStyle name="Звичайний 24 6" xfId="90"/>
    <cellStyle name="Звичайний 25" xfId="91"/>
    <cellStyle name="Звичайний 3" xfId="92"/>
    <cellStyle name="Звичайний 4" xfId="93"/>
    <cellStyle name="Звичайний 4 2" xfId="94"/>
    <cellStyle name="Звичайний 5" xfId="95"/>
    <cellStyle name="Звичайний 6" xfId="96"/>
    <cellStyle name="Звичайний 7" xfId="97"/>
    <cellStyle name="Звичайний 8" xfId="98"/>
    <cellStyle name="Звичайний 9" xfId="99"/>
    <cellStyle name="Обычный" xfId="0" builtinId="0"/>
    <cellStyle name="Обычный 2" xfId="1"/>
    <cellStyle name="Обычный 2 2" xfId="125"/>
    <cellStyle name="Обычный 3" xfId="2"/>
    <cellStyle name="Обычный 3 2" xfId="109"/>
    <cellStyle name="Обычный 3 3" xfId="114"/>
    <cellStyle name="Обычный 4" xfId="100"/>
    <cellStyle name="Обычный 5" xfId="108"/>
    <cellStyle name="Обычный 5 2" xfId="110"/>
    <cellStyle name="Обычный 5 2 2" xfId="112"/>
    <cellStyle name="Обычный 5 2 2 2" xfId="115"/>
    <cellStyle name="Обычный 5 2 3" xfId="122"/>
    <cellStyle name="Обычный 5 2 3 2" xfId="127"/>
    <cellStyle name="Обычный 5 2 4" xfId="129"/>
    <cellStyle name="Обычный 5 3" xfId="111"/>
    <cellStyle name="Обычный 5 3 2" xfId="118"/>
    <cellStyle name="Обычный 5 3 3" xfId="120"/>
    <cellStyle name="Обычный 5 3 4" xfId="124"/>
    <cellStyle name="Обычный 5 4" xfId="113"/>
    <cellStyle name="Обычный 5 4 2" xfId="130"/>
    <cellStyle name="Обычный 5 4 2 4 2" xfId="132"/>
    <cellStyle name="Обычный 5 4 2 4 3" xfId="136"/>
    <cellStyle name="Обычный 5 4 3 3 2" xfId="131"/>
    <cellStyle name="Обычный 5 5" xfId="116"/>
    <cellStyle name="Обычный 5 5 2" xfId="117"/>
    <cellStyle name="Обычный 5 5 3" xfId="123"/>
    <cellStyle name="Обычный 5 5 3 2" xfId="128"/>
    <cellStyle name="Обычный 5 6" xfId="119"/>
    <cellStyle name="Обычный 5 7" xfId="121"/>
    <cellStyle name="Обычный 5 7 2" xfId="126"/>
    <cellStyle name="Обычный 5 7 2 2" xfId="134"/>
    <cellStyle name="Обычный 5 7 3 2" xfId="133"/>
    <cellStyle name="Обычный 6" xfId="135"/>
    <cellStyle name="Стиль 1" xfId="101"/>
    <cellStyle name="Фінансовий 2" xfId="102"/>
    <cellStyle name="Фінансовий 2 2" xfId="103"/>
    <cellStyle name="Фінансовий 3" xfId="104"/>
    <cellStyle name="Фінансовий 3 2" xfId="105"/>
    <cellStyle name="Фінансовий 3 2 2" xfId="106"/>
    <cellStyle name="Фінансовий 3 3" xfId="107"/>
  </cellStyles>
  <dxfs count="3"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</dxfs>
  <tableStyles count="0" defaultTableStyle="TableStyleMedium9" defaultPivotStyle="PivotStyleLight16"/>
  <colors>
    <mruColors>
      <color rgb="FFCCFFFF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6"/>
  <sheetViews>
    <sheetView tabSelected="1" zoomScaleNormal="100" zoomScalePageLayoutView="55" workbookViewId="0">
      <selection activeCell="J15" sqref="J15"/>
    </sheetView>
  </sheetViews>
  <sheetFormatPr defaultRowHeight="12.75" x14ac:dyDescent="0.2"/>
  <cols>
    <col min="1" max="1" width="13.140625" style="4" customWidth="1"/>
    <col min="2" max="2" width="56.5703125" style="4" customWidth="1"/>
    <col min="3" max="3" width="15.42578125" style="4" customWidth="1"/>
    <col min="4" max="4" width="17.7109375" style="4" customWidth="1"/>
    <col min="5" max="5" width="15.7109375" style="4" customWidth="1"/>
    <col min="6" max="6" width="18.28515625" style="4" customWidth="1"/>
    <col min="7" max="9" width="9.140625" style="4"/>
    <col min="10" max="11" width="10" style="4" bestFit="1" customWidth="1"/>
    <col min="12" max="16384" width="9.140625" style="4"/>
  </cols>
  <sheetData>
    <row r="1" spans="1:12" x14ac:dyDescent="0.2">
      <c r="C1" s="344" t="s">
        <v>0</v>
      </c>
      <c r="D1" s="344"/>
      <c r="E1" s="344"/>
      <c r="F1" s="344"/>
    </row>
    <row r="2" spans="1:12" ht="12.75" customHeight="1" x14ac:dyDescent="0.2">
      <c r="C2" s="382" t="s">
        <v>335</v>
      </c>
      <c r="D2" s="346"/>
      <c r="E2" s="346"/>
      <c r="F2" s="346"/>
    </row>
    <row r="3" spans="1:12" ht="13.5" customHeight="1" x14ac:dyDescent="0.2">
      <c r="C3" s="348" t="s">
        <v>328</v>
      </c>
      <c r="D3" s="348"/>
      <c r="E3" s="348"/>
      <c r="F3" s="348"/>
      <c r="G3" s="327"/>
      <c r="H3" s="327"/>
      <c r="I3" s="327"/>
      <c r="J3" s="327"/>
      <c r="K3" s="327"/>
      <c r="L3" s="327"/>
    </row>
    <row r="4" spans="1:12" s="2" customFormat="1" ht="12.75" customHeight="1" x14ac:dyDescent="0.2">
      <c r="A4" s="1"/>
      <c r="B4" s="1"/>
      <c r="C4" s="347" t="s">
        <v>260</v>
      </c>
      <c r="D4" s="347"/>
      <c r="E4" s="347"/>
      <c r="F4" s="347"/>
      <c r="G4" s="341"/>
      <c r="H4" s="341"/>
      <c r="I4" s="341"/>
      <c r="J4" s="3"/>
    </row>
    <row r="5" spans="1:12" s="2" customFormat="1" ht="24" customHeight="1" x14ac:dyDescent="0.2">
      <c r="A5" s="1"/>
      <c r="B5" s="1"/>
      <c r="C5" s="1"/>
      <c r="D5" s="341"/>
      <c r="E5" s="341"/>
      <c r="F5" s="341"/>
      <c r="G5" s="341"/>
      <c r="H5" s="341"/>
      <c r="I5" s="341"/>
      <c r="J5" s="3"/>
    </row>
    <row r="6" spans="1:12" ht="28.5" customHeight="1" x14ac:dyDescent="0.2">
      <c r="A6" s="342" t="s">
        <v>259</v>
      </c>
      <c r="B6" s="343"/>
      <c r="C6" s="343"/>
      <c r="D6" s="343"/>
      <c r="E6" s="343"/>
      <c r="F6" s="343"/>
    </row>
    <row r="7" spans="1:12" ht="13.7" customHeight="1" x14ac:dyDescent="0.2">
      <c r="A7" s="190" t="s">
        <v>319</v>
      </c>
      <c r="B7" s="323"/>
      <c r="C7" s="323"/>
      <c r="D7" s="323"/>
      <c r="E7" s="323"/>
      <c r="F7" s="323"/>
    </row>
    <row r="8" spans="1:12" ht="13.7" customHeight="1" x14ac:dyDescent="0.2">
      <c r="A8" s="191" t="s">
        <v>50</v>
      </c>
      <c r="B8" s="323"/>
      <c r="C8" s="323"/>
      <c r="D8" s="323"/>
      <c r="E8" s="323"/>
      <c r="F8" s="323"/>
    </row>
    <row r="9" spans="1:12" x14ac:dyDescent="0.2">
      <c r="A9" s="248"/>
      <c r="B9" s="249"/>
      <c r="C9" s="249"/>
      <c r="D9" s="249"/>
      <c r="E9" s="249"/>
      <c r="F9" s="249"/>
    </row>
    <row r="10" spans="1:12" ht="13.7" customHeight="1" x14ac:dyDescent="0.2">
      <c r="A10" s="333" t="s">
        <v>10</v>
      </c>
      <c r="B10" s="334" t="s">
        <v>11</v>
      </c>
      <c r="C10" s="337" t="s">
        <v>1</v>
      </c>
      <c r="D10" s="334" t="s">
        <v>2</v>
      </c>
      <c r="E10" s="333" t="s">
        <v>3</v>
      </c>
      <c r="F10" s="333"/>
    </row>
    <row r="11" spans="1:12" ht="13.7" customHeight="1" x14ac:dyDescent="0.2">
      <c r="A11" s="333"/>
      <c r="B11" s="335"/>
      <c r="C11" s="338"/>
      <c r="D11" s="335"/>
      <c r="E11" s="333" t="s">
        <v>4</v>
      </c>
      <c r="F11" s="340" t="s">
        <v>5</v>
      </c>
    </row>
    <row r="12" spans="1:12" x14ac:dyDescent="0.2">
      <c r="A12" s="333"/>
      <c r="B12" s="336"/>
      <c r="C12" s="339"/>
      <c r="D12" s="336"/>
      <c r="E12" s="333"/>
      <c r="F12" s="333"/>
    </row>
    <row r="13" spans="1:12" x14ac:dyDescent="0.2">
      <c r="A13" s="246">
        <v>1</v>
      </c>
      <c r="B13" s="246">
        <v>2</v>
      </c>
      <c r="C13" s="247">
        <v>3</v>
      </c>
      <c r="D13" s="246">
        <v>4</v>
      </c>
      <c r="E13" s="246">
        <v>5</v>
      </c>
      <c r="F13" s="246">
        <v>6</v>
      </c>
    </row>
    <row r="14" spans="1:12" ht="31.7" customHeight="1" x14ac:dyDescent="0.2">
      <c r="A14" s="72">
        <v>10000000</v>
      </c>
      <c r="B14" s="73" t="s">
        <v>201</v>
      </c>
      <c r="C14" s="193">
        <f t="shared" ref="C14:C78" si="0">D14+E14</f>
        <v>93439600</v>
      </c>
      <c r="D14" s="300">
        <f>D15+D24+D30+D38+D52</f>
        <v>93389600</v>
      </c>
      <c r="E14" s="301">
        <f>E15+E24+E30+E38+E52</f>
        <v>50000</v>
      </c>
      <c r="F14" s="300">
        <v>0</v>
      </c>
    </row>
    <row r="15" spans="1:12" ht="54" customHeight="1" x14ac:dyDescent="0.2">
      <c r="A15" s="72">
        <v>11000000</v>
      </c>
      <c r="B15" s="73" t="s">
        <v>202</v>
      </c>
      <c r="C15" s="193">
        <f t="shared" si="0"/>
        <v>57584100</v>
      </c>
      <c r="D15" s="300">
        <f>D16+D22</f>
        <v>57584100</v>
      </c>
      <c r="E15" s="300">
        <f>E16+E22</f>
        <v>0</v>
      </c>
      <c r="F15" s="300">
        <v>0</v>
      </c>
    </row>
    <row r="16" spans="1:12" ht="33" customHeight="1" x14ac:dyDescent="0.2">
      <c r="A16" s="72">
        <v>11010000</v>
      </c>
      <c r="B16" s="73" t="s">
        <v>12</v>
      </c>
      <c r="C16" s="193">
        <f t="shared" si="0"/>
        <v>57579100</v>
      </c>
      <c r="D16" s="300">
        <f>D17+D18+D19+D20+D21</f>
        <v>57579100</v>
      </c>
      <c r="E16" s="302">
        <v>0</v>
      </c>
      <c r="F16" s="300">
        <v>0</v>
      </c>
    </row>
    <row r="17" spans="1:11" ht="36" customHeight="1" x14ac:dyDescent="0.2">
      <c r="A17" s="195">
        <v>11010100</v>
      </c>
      <c r="B17" s="77" t="s">
        <v>13</v>
      </c>
      <c r="C17" s="196">
        <f t="shared" si="0"/>
        <v>39180000</v>
      </c>
      <c r="D17" s="197">
        <v>39180000</v>
      </c>
      <c r="E17" s="197">
        <v>0</v>
      </c>
      <c r="F17" s="197">
        <v>0</v>
      </c>
    </row>
    <row r="18" spans="1:11" ht="56.25" customHeight="1" x14ac:dyDescent="0.2">
      <c r="A18" s="195">
        <v>11010200</v>
      </c>
      <c r="B18" s="77" t="s">
        <v>14</v>
      </c>
      <c r="C18" s="196"/>
      <c r="D18" s="197"/>
      <c r="E18" s="197"/>
      <c r="F18" s="197"/>
    </row>
    <row r="19" spans="1:11" ht="25.5" x14ac:dyDescent="0.2">
      <c r="A19" s="195">
        <v>11010400</v>
      </c>
      <c r="B19" s="77" t="s">
        <v>15</v>
      </c>
      <c r="C19" s="196">
        <f t="shared" si="0"/>
        <v>15800000</v>
      </c>
      <c r="D19" s="197">
        <v>15800000</v>
      </c>
      <c r="E19" s="197">
        <v>0</v>
      </c>
      <c r="F19" s="197">
        <v>0</v>
      </c>
    </row>
    <row r="20" spans="1:11" ht="27.2" customHeight="1" x14ac:dyDescent="0.2">
      <c r="A20" s="195">
        <v>11010500</v>
      </c>
      <c r="B20" s="77" t="s">
        <v>16</v>
      </c>
      <c r="C20" s="196">
        <f t="shared" si="0"/>
        <v>151200</v>
      </c>
      <c r="D20" s="197">
        <v>151200</v>
      </c>
      <c r="E20" s="197">
        <v>0</v>
      </c>
      <c r="F20" s="197">
        <v>0</v>
      </c>
    </row>
    <row r="21" spans="1:11" ht="40.700000000000003" customHeight="1" x14ac:dyDescent="0.2">
      <c r="A21" s="195">
        <v>11011300</v>
      </c>
      <c r="B21" s="288" t="s">
        <v>254</v>
      </c>
      <c r="C21" s="196">
        <f>D21</f>
        <v>2447900</v>
      </c>
      <c r="D21" s="197">
        <v>2447900</v>
      </c>
      <c r="E21" s="197"/>
      <c r="F21" s="197"/>
    </row>
    <row r="22" spans="1:11" ht="36" customHeight="1" x14ac:dyDescent="0.2">
      <c r="A22" s="72">
        <v>11020000</v>
      </c>
      <c r="B22" s="73" t="s">
        <v>203</v>
      </c>
      <c r="C22" s="193">
        <f t="shared" si="0"/>
        <v>5000</v>
      </c>
      <c r="D22" s="194">
        <v>5000</v>
      </c>
      <c r="E22" s="194">
        <v>0</v>
      </c>
      <c r="F22" s="194">
        <v>0</v>
      </c>
    </row>
    <row r="23" spans="1:11" ht="39.75" customHeight="1" x14ac:dyDescent="0.2">
      <c r="A23" s="195">
        <v>11020200</v>
      </c>
      <c r="B23" s="77" t="s">
        <v>204</v>
      </c>
      <c r="C23" s="196">
        <f t="shared" si="0"/>
        <v>5000</v>
      </c>
      <c r="D23" s="197">
        <v>5000</v>
      </c>
      <c r="E23" s="197">
        <v>0</v>
      </c>
      <c r="F23" s="197">
        <v>0</v>
      </c>
    </row>
    <row r="24" spans="1:11" ht="24" customHeight="1" x14ac:dyDescent="0.2">
      <c r="A24" s="72">
        <v>13000000</v>
      </c>
      <c r="B24" s="73" t="s">
        <v>205</v>
      </c>
      <c r="C24" s="193">
        <f t="shared" si="0"/>
        <v>86500</v>
      </c>
      <c r="D24" s="194">
        <f>D25+D28</f>
        <v>86500</v>
      </c>
      <c r="E24" s="194">
        <v>0</v>
      </c>
      <c r="F24" s="194">
        <v>0</v>
      </c>
    </row>
    <row r="25" spans="1:11" x14ac:dyDescent="0.2">
      <c r="A25" s="72">
        <v>13010000</v>
      </c>
      <c r="B25" s="73" t="s">
        <v>206</v>
      </c>
      <c r="C25" s="193">
        <f t="shared" si="0"/>
        <v>44500</v>
      </c>
      <c r="D25" s="194">
        <f>D26+D27</f>
        <v>44500</v>
      </c>
      <c r="E25" s="194">
        <v>0</v>
      </c>
      <c r="F25" s="194">
        <v>0</v>
      </c>
    </row>
    <row r="26" spans="1:11" ht="35.25" customHeight="1" x14ac:dyDescent="0.2">
      <c r="A26" s="195">
        <v>13010100</v>
      </c>
      <c r="B26" s="77" t="s">
        <v>207</v>
      </c>
      <c r="C26" s="196">
        <f t="shared" si="0"/>
        <v>35500</v>
      </c>
      <c r="D26" s="197">
        <v>35500</v>
      </c>
      <c r="E26" s="197">
        <v>0</v>
      </c>
      <c r="F26" s="197">
        <v>0</v>
      </c>
    </row>
    <row r="27" spans="1:11" ht="51" x14ac:dyDescent="0.2">
      <c r="A27" s="195">
        <v>13010200</v>
      </c>
      <c r="B27" s="77" t="s">
        <v>208</v>
      </c>
      <c r="C27" s="196">
        <f t="shared" si="0"/>
        <v>9000</v>
      </c>
      <c r="D27" s="197">
        <v>9000</v>
      </c>
      <c r="E27" s="197">
        <v>0</v>
      </c>
      <c r="F27" s="197">
        <v>0</v>
      </c>
    </row>
    <row r="28" spans="1:11" ht="25.5" x14ac:dyDescent="0.2">
      <c r="A28" s="72">
        <v>13030000</v>
      </c>
      <c r="B28" s="73" t="s">
        <v>17</v>
      </c>
      <c r="C28" s="193">
        <f t="shared" si="0"/>
        <v>42000</v>
      </c>
      <c r="D28" s="194">
        <f>D29</f>
        <v>42000</v>
      </c>
      <c r="E28" s="194">
        <v>0</v>
      </c>
      <c r="F28" s="194">
        <v>0</v>
      </c>
      <c r="K28" s="206"/>
    </row>
    <row r="29" spans="1:11" ht="25.5" x14ac:dyDescent="0.2">
      <c r="A29" s="195">
        <v>13030100</v>
      </c>
      <c r="B29" s="77" t="s">
        <v>18</v>
      </c>
      <c r="C29" s="196">
        <f t="shared" si="0"/>
        <v>42000</v>
      </c>
      <c r="D29" s="197">
        <v>42000</v>
      </c>
      <c r="E29" s="197">
        <v>0</v>
      </c>
      <c r="F29" s="197">
        <v>0</v>
      </c>
      <c r="K29" s="206"/>
    </row>
    <row r="30" spans="1:11" x14ac:dyDescent="0.2">
      <c r="A30" s="72">
        <v>14000000</v>
      </c>
      <c r="B30" s="73" t="s">
        <v>209</v>
      </c>
      <c r="C30" s="193">
        <f t="shared" si="0"/>
        <v>5270000</v>
      </c>
      <c r="D30" s="194">
        <f>D31+D33+D35</f>
        <v>5270000</v>
      </c>
      <c r="E30" s="194">
        <v>0</v>
      </c>
      <c r="F30" s="194">
        <v>0</v>
      </c>
    </row>
    <row r="31" spans="1:11" ht="25.5" x14ac:dyDescent="0.2">
      <c r="A31" s="72">
        <v>14020000</v>
      </c>
      <c r="B31" s="73" t="s">
        <v>210</v>
      </c>
      <c r="C31" s="193">
        <f t="shared" si="0"/>
        <v>130000</v>
      </c>
      <c r="D31" s="194">
        <f>D32</f>
        <v>130000</v>
      </c>
      <c r="E31" s="194">
        <v>0</v>
      </c>
      <c r="F31" s="194">
        <v>0</v>
      </c>
    </row>
    <row r="32" spans="1:11" x14ac:dyDescent="0.2">
      <c r="A32" s="195">
        <v>14021900</v>
      </c>
      <c r="B32" s="77" t="s">
        <v>19</v>
      </c>
      <c r="C32" s="196">
        <f t="shared" si="0"/>
        <v>130000</v>
      </c>
      <c r="D32" s="197">
        <v>130000</v>
      </c>
      <c r="E32" s="197">
        <v>0</v>
      </c>
      <c r="F32" s="197">
        <v>0</v>
      </c>
    </row>
    <row r="33" spans="1:10" ht="25.5" x14ac:dyDescent="0.2">
      <c r="A33" s="72">
        <v>14030000</v>
      </c>
      <c r="B33" s="73" t="s">
        <v>211</v>
      </c>
      <c r="C33" s="193">
        <f t="shared" si="0"/>
        <v>800000</v>
      </c>
      <c r="D33" s="194">
        <f>D34</f>
        <v>800000</v>
      </c>
      <c r="E33" s="194">
        <v>0</v>
      </c>
      <c r="F33" s="194">
        <v>0</v>
      </c>
    </row>
    <row r="34" spans="1:10" x14ac:dyDescent="0.2">
      <c r="A34" s="195">
        <v>14031900</v>
      </c>
      <c r="B34" s="77" t="s">
        <v>19</v>
      </c>
      <c r="C34" s="196">
        <f t="shared" si="0"/>
        <v>800000</v>
      </c>
      <c r="D34" s="197">
        <v>800000</v>
      </c>
      <c r="E34" s="197">
        <v>0</v>
      </c>
      <c r="F34" s="197">
        <v>0</v>
      </c>
      <c r="J34" s="206"/>
    </row>
    <row r="35" spans="1:10" ht="25.5" x14ac:dyDescent="0.2">
      <c r="A35" s="72">
        <v>14040000</v>
      </c>
      <c r="B35" s="73" t="s">
        <v>212</v>
      </c>
      <c r="C35" s="193">
        <f t="shared" si="0"/>
        <v>4340000</v>
      </c>
      <c r="D35" s="194">
        <f>D36+D37</f>
        <v>4340000</v>
      </c>
      <c r="E35" s="194">
        <v>0</v>
      </c>
      <c r="F35" s="194">
        <v>0</v>
      </c>
    </row>
    <row r="36" spans="1:10" ht="66" customHeight="1" x14ac:dyDescent="0.2">
      <c r="A36" s="195">
        <v>14040100</v>
      </c>
      <c r="B36" s="77" t="s">
        <v>213</v>
      </c>
      <c r="C36" s="196">
        <f t="shared" si="0"/>
        <v>2700000</v>
      </c>
      <c r="D36" s="197">
        <v>2700000</v>
      </c>
      <c r="E36" s="197">
        <v>0</v>
      </c>
      <c r="F36" s="197">
        <v>0</v>
      </c>
    </row>
    <row r="37" spans="1:10" ht="51" x14ac:dyDescent="0.2">
      <c r="A37" s="195">
        <v>14040200</v>
      </c>
      <c r="B37" s="77" t="s">
        <v>187</v>
      </c>
      <c r="C37" s="196">
        <f t="shared" si="0"/>
        <v>1640000</v>
      </c>
      <c r="D37" s="197">
        <v>1640000</v>
      </c>
      <c r="E37" s="197">
        <v>0</v>
      </c>
      <c r="F37" s="197">
        <v>0</v>
      </c>
    </row>
    <row r="38" spans="1:10" ht="25.5" x14ac:dyDescent="0.2">
      <c r="A38" s="72">
        <v>18000000</v>
      </c>
      <c r="B38" s="73" t="s">
        <v>20</v>
      </c>
      <c r="C38" s="193">
        <f t="shared" si="0"/>
        <v>30449000</v>
      </c>
      <c r="D38" s="194">
        <f>D39+D48</f>
        <v>30449000</v>
      </c>
      <c r="E38" s="194">
        <v>0</v>
      </c>
      <c r="F38" s="194">
        <v>0</v>
      </c>
    </row>
    <row r="39" spans="1:10" x14ac:dyDescent="0.2">
      <c r="A39" s="72">
        <v>18010000</v>
      </c>
      <c r="B39" s="73" t="s">
        <v>214</v>
      </c>
      <c r="C39" s="193">
        <f t="shared" si="0"/>
        <v>12399000</v>
      </c>
      <c r="D39" s="194">
        <f>D40+D41+D42+D43+D44+D45+D46+D47</f>
        <v>12399000</v>
      </c>
      <c r="E39" s="194">
        <v>0</v>
      </c>
      <c r="F39" s="194">
        <v>0</v>
      </c>
    </row>
    <row r="40" spans="1:10" ht="38.25" x14ac:dyDescent="0.2">
      <c r="A40" s="195">
        <v>18010200</v>
      </c>
      <c r="B40" s="77" t="s">
        <v>215</v>
      </c>
      <c r="C40" s="196">
        <f t="shared" si="0"/>
        <v>42000</v>
      </c>
      <c r="D40" s="197">
        <v>42000</v>
      </c>
      <c r="E40" s="197">
        <v>0</v>
      </c>
      <c r="F40" s="197">
        <v>0</v>
      </c>
    </row>
    <row r="41" spans="1:10" ht="38.25" x14ac:dyDescent="0.2">
      <c r="A41" s="195">
        <v>18010300</v>
      </c>
      <c r="B41" s="77" t="s">
        <v>216</v>
      </c>
      <c r="C41" s="196">
        <f t="shared" si="0"/>
        <v>230000</v>
      </c>
      <c r="D41" s="197">
        <v>230000</v>
      </c>
      <c r="E41" s="197">
        <v>0</v>
      </c>
      <c r="F41" s="197">
        <v>0</v>
      </c>
    </row>
    <row r="42" spans="1:10" ht="38.25" x14ac:dyDescent="0.2">
      <c r="A42" s="195">
        <v>18010400</v>
      </c>
      <c r="B42" s="77" t="s">
        <v>217</v>
      </c>
      <c r="C42" s="196">
        <f t="shared" si="0"/>
        <v>287000</v>
      </c>
      <c r="D42" s="197">
        <v>287000</v>
      </c>
      <c r="E42" s="197">
        <v>0</v>
      </c>
      <c r="F42" s="197">
        <v>0</v>
      </c>
    </row>
    <row r="43" spans="1:10" x14ac:dyDescent="0.2">
      <c r="A43" s="195">
        <v>18010500</v>
      </c>
      <c r="B43" s="77" t="s">
        <v>218</v>
      </c>
      <c r="C43" s="196">
        <f t="shared" si="0"/>
        <v>2800000</v>
      </c>
      <c r="D43" s="197">
        <v>2800000</v>
      </c>
      <c r="E43" s="197">
        <v>0</v>
      </c>
      <c r="F43" s="197">
        <v>0</v>
      </c>
    </row>
    <row r="44" spans="1:10" x14ac:dyDescent="0.2">
      <c r="A44" s="195">
        <v>18010600</v>
      </c>
      <c r="B44" s="77" t="s">
        <v>219</v>
      </c>
      <c r="C44" s="196">
        <f t="shared" si="0"/>
        <v>6200000</v>
      </c>
      <c r="D44" s="197">
        <v>6200000</v>
      </c>
      <c r="E44" s="197">
        <v>0</v>
      </c>
      <c r="F44" s="197">
        <v>0</v>
      </c>
    </row>
    <row r="45" spans="1:10" x14ac:dyDescent="0.2">
      <c r="A45" s="195">
        <v>18010700</v>
      </c>
      <c r="B45" s="77" t="s">
        <v>220</v>
      </c>
      <c r="C45" s="196">
        <f t="shared" si="0"/>
        <v>1850000</v>
      </c>
      <c r="D45" s="197">
        <v>1850000</v>
      </c>
      <c r="E45" s="197">
        <v>0</v>
      </c>
      <c r="F45" s="197">
        <v>0</v>
      </c>
    </row>
    <row r="46" spans="1:10" x14ac:dyDescent="0.2">
      <c r="A46" s="195">
        <v>18010900</v>
      </c>
      <c r="B46" s="77" t="s">
        <v>221</v>
      </c>
      <c r="C46" s="196">
        <f t="shared" si="0"/>
        <v>950000</v>
      </c>
      <c r="D46" s="197">
        <v>950000</v>
      </c>
      <c r="E46" s="197">
        <v>0</v>
      </c>
      <c r="F46" s="197">
        <v>0</v>
      </c>
    </row>
    <row r="47" spans="1:10" x14ac:dyDescent="0.2">
      <c r="A47" s="195">
        <v>18011100</v>
      </c>
      <c r="B47" s="77" t="s">
        <v>222</v>
      </c>
      <c r="C47" s="196">
        <f t="shared" si="0"/>
        <v>40000</v>
      </c>
      <c r="D47" s="197">
        <v>40000</v>
      </c>
      <c r="E47" s="197">
        <v>0</v>
      </c>
      <c r="F47" s="197">
        <v>0</v>
      </c>
    </row>
    <row r="48" spans="1:10" x14ac:dyDescent="0.2">
      <c r="A48" s="72">
        <v>18050000</v>
      </c>
      <c r="B48" s="73" t="s">
        <v>223</v>
      </c>
      <c r="C48" s="193">
        <f t="shared" si="0"/>
        <v>18050000</v>
      </c>
      <c r="D48" s="194">
        <f>D49+D50+D51</f>
        <v>18050000</v>
      </c>
      <c r="E48" s="194">
        <v>0</v>
      </c>
      <c r="F48" s="194">
        <v>0</v>
      </c>
    </row>
    <row r="49" spans="1:6" ht="43.5" customHeight="1" x14ac:dyDescent="0.2">
      <c r="A49" s="195">
        <v>18050300</v>
      </c>
      <c r="B49" s="77" t="s">
        <v>224</v>
      </c>
      <c r="C49" s="196">
        <f t="shared" si="0"/>
        <v>150000</v>
      </c>
      <c r="D49" s="197">
        <v>150000</v>
      </c>
      <c r="E49" s="197">
        <v>0</v>
      </c>
      <c r="F49" s="197">
        <v>0</v>
      </c>
    </row>
    <row r="50" spans="1:6" x14ac:dyDescent="0.2">
      <c r="A50" s="195">
        <v>18050400</v>
      </c>
      <c r="B50" s="77" t="s">
        <v>225</v>
      </c>
      <c r="C50" s="196">
        <f t="shared" si="0"/>
        <v>7900000</v>
      </c>
      <c r="D50" s="197">
        <v>7900000</v>
      </c>
      <c r="E50" s="197">
        <v>0</v>
      </c>
      <c r="F50" s="197">
        <v>0</v>
      </c>
    </row>
    <row r="51" spans="1:6" ht="45" customHeight="1" x14ac:dyDescent="0.2">
      <c r="A51" s="195">
        <v>18050500</v>
      </c>
      <c r="B51" s="77" t="s">
        <v>226</v>
      </c>
      <c r="C51" s="196">
        <f t="shared" si="0"/>
        <v>10000000</v>
      </c>
      <c r="D51" s="197">
        <v>10000000</v>
      </c>
      <c r="E51" s="197">
        <v>0</v>
      </c>
      <c r="F51" s="197">
        <v>0</v>
      </c>
    </row>
    <row r="52" spans="1:6" ht="57.2" customHeight="1" x14ac:dyDescent="0.2">
      <c r="A52" s="72">
        <v>19000000</v>
      </c>
      <c r="B52" s="73" t="s">
        <v>227</v>
      </c>
      <c r="C52" s="193">
        <f t="shared" si="0"/>
        <v>50000</v>
      </c>
      <c r="D52" s="194">
        <v>0</v>
      </c>
      <c r="E52" s="258">
        <f>E53</f>
        <v>50000</v>
      </c>
      <c r="F52" s="194">
        <v>0</v>
      </c>
    </row>
    <row r="53" spans="1:6" x14ac:dyDescent="0.2">
      <c r="A53" s="72">
        <v>19010000</v>
      </c>
      <c r="B53" s="73" t="s">
        <v>228</v>
      </c>
      <c r="C53" s="193">
        <f t="shared" si="0"/>
        <v>50000</v>
      </c>
      <c r="D53" s="194">
        <v>0</v>
      </c>
      <c r="E53" s="258">
        <f>E54+E55+E56</f>
        <v>50000</v>
      </c>
      <c r="F53" s="194">
        <v>0</v>
      </c>
    </row>
    <row r="54" spans="1:6" ht="51" x14ac:dyDescent="0.2">
      <c r="A54" s="195">
        <v>19010100</v>
      </c>
      <c r="B54" s="77" t="s">
        <v>21</v>
      </c>
      <c r="C54" s="196">
        <f t="shared" si="0"/>
        <v>2500</v>
      </c>
      <c r="D54" s="197">
        <v>0</v>
      </c>
      <c r="E54" s="197">
        <v>2500</v>
      </c>
      <c r="F54" s="197">
        <v>0</v>
      </c>
    </row>
    <row r="55" spans="1:6" ht="25.5" x14ac:dyDescent="0.2">
      <c r="A55" s="195">
        <v>19010200</v>
      </c>
      <c r="B55" s="77" t="s">
        <v>229</v>
      </c>
      <c r="C55" s="196">
        <f t="shared" si="0"/>
        <v>43500</v>
      </c>
      <c r="D55" s="197">
        <v>0</v>
      </c>
      <c r="E55" s="197">
        <v>43500</v>
      </c>
      <c r="F55" s="197">
        <v>0</v>
      </c>
    </row>
    <row r="56" spans="1:6" ht="38.25" x14ac:dyDescent="0.2">
      <c r="A56" s="195">
        <v>19010300</v>
      </c>
      <c r="B56" s="77" t="s">
        <v>230</v>
      </c>
      <c r="C56" s="196">
        <f t="shared" si="0"/>
        <v>4000</v>
      </c>
      <c r="D56" s="197">
        <v>0</v>
      </c>
      <c r="E56" s="197">
        <v>4000</v>
      </c>
      <c r="F56" s="197">
        <v>0</v>
      </c>
    </row>
    <row r="57" spans="1:6" x14ac:dyDescent="0.2">
      <c r="A57" s="72">
        <v>20000000</v>
      </c>
      <c r="B57" s="73" t="s">
        <v>231</v>
      </c>
      <c r="C57" s="193">
        <f t="shared" si="0"/>
        <v>1666000</v>
      </c>
      <c r="D57" s="194">
        <f>D58+D61+D71</f>
        <v>414000</v>
      </c>
      <c r="E57" s="258">
        <f>E58+E61+E71+E74</f>
        <v>1252000</v>
      </c>
      <c r="F57" s="194">
        <v>0</v>
      </c>
    </row>
    <row r="58" spans="1:6" x14ac:dyDescent="0.2">
      <c r="A58" s="72">
        <v>21000000</v>
      </c>
      <c r="B58" s="73" t="s">
        <v>232</v>
      </c>
      <c r="C58" s="193">
        <f t="shared" si="0"/>
        <v>200000</v>
      </c>
      <c r="D58" s="194">
        <f>D59</f>
        <v>200000</v>
      </c>
      <c r="E58" s="194">
        <v>0</v>
      </c>
      <c r="F58" s="194">
        <v>0</v>
      </c>
    </row>
    <row r="59" spans="1:6" x14ac:dyDescent="0.2">
      <c r="A59" s="72">
        <v>21080000</v>
      </c>
      <c r="B59" s="73" t="s">
        <v>233</v>
      </c>
      <c r="C59" s="193">
        <f t="shared" si="0"/>
        <v>200000</v>
      </c>
      <c r="D59" s="194">
        <f>D60</f>
        <v>200000</v>
      </c>
      <c r="E59" s="194">
        <v>0</v>
      </c>
      <c r="F59" s="194">
        <v>0</v>
      </c>
    </row>
    <row r="60" spans="1:6" x14ac:dyDescent="0.2">
      <c r="A60" s="195">
        <v>21081100</v>
      </c>
      <c r="B60" s="77" t="s">
        <v>234</v>
      </c>
      <c r="C60" s="196">
        <f t="shared" si="0"/>
        <v>200000</v>
      </c>
      <c r="D60" s="197">
        <v>200000</v>
      </c>
      <c r="E60" s="197">
        <v>0</v>
      </c>
      <c r="F60" s="197">
        <v>0</v>
      </c>
    </row>
    <row r="61" spans="1:6" ht="25.5" x14ac:dyDescent="0.2">
      <c r="A61" s="72">
        <v>22000000</v>
      </c>
      <c r="B61" s="73" t="s">
        <v>235</v>
      </c>
      <c r="C61" s="193">
        <f t="shared" si="0"/>
        <v>164000</v>
      </c>
      <c r="D61" s="194">
        <f>D62+D66+D68</f>
        <v>164000</v>
      </c>
      <c r="E61" s="194">
        <v>0</v>
      </c>
      <c r="F61" s="194">
        <v>0</v>
      </c>
    </row>
    <row r="62" spans="1:6" x14ac:dyDescent="0.2">
      <c r="A62" s="72">
        <v>22010000</v>
      </c>
      <c r="B62" s="73" t="s">
        <v>22</v>
      </c>
      <c r="C62" s="193">
        <f t="shared" si="0"/>
        <v>140000</v>
      </c>
      <c r="D62" s="194">
        <f>D63+D64+D65</f>
        <v>140000</v>
      </c>
      <c r="E62" s="194">
        <v>0</v>
      </c>
      <c r="F62" s="194">
        <v>0</v>
      </c>
    </row>
    <row r="63" spans="1:6" ht="40.5" customHeight="1" x14ac:dyDescent="0.2">
      <c r="A63" s="195">
        <v>22010300</v>
      </c>
      <c r="B63" s="77" t="s">
        <v>287</v>
      </c>
      <c r="C63" s="196">
        <f t="shared" si="0"/>
        <v>13000</v>
      </c>
      <c r="D63" s="197">
        <v>13000</v>
      </c>
      <c r="E63" s="197">
        <v>0</v>
      </c>
      <c r="F63" s="197">
        <v>0</v>
      </c>
    </row>
    <row r="64" spans="1:6" x14ac:dyDescent="0.2">
      <c r="A64" s="195">
        <v>22012500</v>
      </c>
      <c r="B64" s="77" t="s">
        <v>23</v>
      </c>
      <c r="C64" s="196">
        <f t="shared" si="0"/>
        <v>42000</v>
      </c>
      <c r="D64" s="197">
        <v>42000</v>
      </c>
      <c r="E64" s="197">
        <v>0</v>
      </c>
      <c r="F64" s="197">
        <v>0</v>
      </c>
    </row>
    <row r="65" spans="1:6" ht="25.5" x14ac:dyDescent="0.2">
      <c r="A65" s="195">
        <v>22012600</v>
      </c>
      <c r="B65" s="77" t="s">
        <v>236</v>
      </c>
      <c r="C65" s="196">
        <f t="shared" si="0"/>
        <v>85000</v>
      </c>
      <c r="D65" s="197">
        <v>85000</v>
      </c>
      <c r="E65" s="197">
        <v>0</v>
      </c>
      <c r="F65" s="197">
        <v>0</v>
      </c>
    </row>
    <row r="66" spans="1:6" ht="25.5" x14ac:dyDescent="0.2">
      <c r="A66" s="72">
        <v>22080000</v>
      </c>
      <c r="B66" s="73" t="s">
        <v>237</v>
      </c>
      <c r="C66" s="193">
        <f t="shared" si="0"/>
        <v>22000</v>
      </c>
      <c r="D66" s="194">
        <f>D67</f>
        <v>22000</v>
      </c>
      <c r="E66" s="194">
        <v>0</v>
      </c>
      <c r="F66" s="194">
        <v>0</v>
      </c>
    </row>
    <row r="67" spans="1:6" ht="38.25" x14ac:dyDescent="0.2">
      <c r="A67" s="195">
        <v>22080400</v>
      </c>
      <c r="B67" s="77" t="s">
        <v>24</v>
      </c>
      <c r="C67" s="196">
        <f t="shared" si="0"/>
        <v>22000</v>
      </c>
      <c r="D67" s="197">
        <v>22000</v>
      </c>
      <c r="E67" s="197">
        <v>0</v>
      </c>
      <c r="F67" s="197">
        <v>0</v>
      </c>
    </row>
    <row r="68" spans="1:6" ht="35.450000000000003" customHeight="1" x14ac:dyDescent="0.2">
      <c r="A68" s="72">
        <v>22090000</v>
      </c>
      <c r="B68" s="73" t="s">
        <v>238</v>
      </c>
      <c r="C68" s="193">
        <f t="shared" si="0"/>
        <v>2000</v>
      </c>
      <c r="D68" s="194">
        <f>D69+D70</f>
        <v>2000</v>
      </c>
      <c r="E68" s="194">
        <v>0</v>
      </c>
      <c r="F68" s="194">
        <v>0</v>
      </c>
    </row>
    <row r="69" spans="1:6" ht="38.25" x14ac:dyDescent="0.2">
      <c r="A69" s="195">
        <v>22090100</v>
      </c>
      <c r="B69" s="77" t="s">
        <v>239</v>
      </c>
      <c r="C69" s="196">
        <f t="shared" si="0"/>
        <v>1200</v>
      </c>
      <c r="D69" s="197">
        <v>1200</v>
      </c>
      <c r="E69" s="197">
        <v>0</v>
      </c>
      <c r="F69" s="197">
        <v>0</v>
      </c>
    </row>
    <row r="70" spans="1:6" ht="25.5" x14ac:dyDescent="0.2">
      <c r="A70" s="195">
        <v>22090400</v>
      </c>
      <c r="B70" s="77" t="s">
        <v>240</v>
      </c>
      <c r="C70" s="196">
        <f t="shared" si="0"/>
        <v>800</v>
      </c>
      <c r="D70" s="197">
        <v>800</v>
      </c>
      <c r="E70" s="197">
        <v>0</v>
      </c>
      <c r="F70" s="197">
        <v>0</v>
      </c>
    </row>
    <row r="71" spans="1:6" x14ac:dyDescent="0.2">
      <c r="A71" s="72">
        <v>24000000</v>
      </c>
      <c r="B71" s="73" t="s">
        <v>241</v>
      </c>
      <c r="C71" s="193">
        <f t="shared" si="0"/>
        <v>50000</v>
      </c>
      <c r="D71" s="194">
        <f>D72</f>
        <v>50000</v>
      </c>
      <c r="E71" s="194">
        <v>0</v>
      </c>
      <c r="F71" s="194">
        <v>0</v>
      </c>
    </row>
    <row r="72" spans="1:6" x14ac:dyDescent="0.2">
      <c r="A72" s="72">
        <v>24060000</v>
      </c>
      <c r="B72" s="73" t="s">
        <v>233</v>
      </c>
      <c r="C72" s="193">
        <f t="shared" si="0"/>
        <v>50000</v>
      </c>
      <c r="D72" s="194">
        <f>D73</f>
        <v>50000</v>
      </c>
      <c r="E72" s="194">
        <v>0</v>
      </c>
      <c r="F72" s="194">
        <v>0</v>
      </c>
    </row>
    <row r="73" spans="1:6" x14ac:dyDescent="0.2">
      <c r="A73" s="195">
        <v>24060300</v>
      </c>
      <c r="B73" s="77" t="s">
        <v>233</v>
      </c>
      <c r="C73" s="196">
        <f t="shared" si="0"/>
        <v>50000</v>
      </c>
      <c r="D73" s="197">
        <v>50000</v>
      </c>
      <c r="E73" s="284">
        <v>0</v>
      </c>
      <c r="F73" s="197">
        <v>0</v>
      </c>
    </row>
    <row r="74" spans="1:6" x14ac:dyDescent="0.2">
      <c r="A74" s="72">
        <v>25000000</v>
      </c>
      <c r="B74" s="73" t="s">
        <v>242</v>
      </c>
      <c r="C74" s="193">
        <f t="shared" si="0"/>
        <v>1252000</v>
      </c>
      <c r="D74" s="194">
        <v>0</v>
      </c>
      <c r="E74" s="258">
        <f>E75</f>
        <v>1252000</v>
      </c>
      <c r="F74" s="194">
        <v>0</v>
      </c>
    </row>
    <row r="75" spans="1:6" ht="25.5" x14ac:dyDescent="0.2">
      <c r="A75" s="72">
        <v>25010000</v>
      </c>
      <c r="B75" s="73" t="s">
        <v>243</v>
      </c>
      <c r="C75" s="193">
        <f t="shared" si="0"/>
        <v>1252000</v>
      </c>
      <c r="D75" s="194">
        <v>0</v>
      </c>
      <c r="E75" s="258">
        <f>E76+E77</f>
        <v>1252000</v>
      </c>
      <c r="F75" s="194">
        <v>0</v>
      </c>
    </row>
    <row r="76" spans="1:6" ht="25.5" x14ac:dyDescent="0.2">
      <c r="A76" s="195">
        <v>25010100</v>
      </c>
      <c r="B76" s="77" t="s">
        <v>244</v>
      </c>
      <c r="C76" s="196">
        <f t="shared" si="0"/>
        <v>983000</v>
      </c>
      <c r="D76" s="197">
        <v>0</v>
      </c>
      <c r="E76" s="284">
        <v>983000</v>
      </c>
      <c r="F76" s="197">
        <v>0</v>
      </c>
    </row>
    <row r="77" spans="1:6" ht="38.25" x14ac:dyDescent="0.2">
      <c r="A77" s="195">
        <v>25010300</v>
      </c>
      <c r="B77" s="77" t="s">
        <v>25</v>
      </c>
      <c r="C77" s="196">
        <f t="shared" si="0"/>
        <v>269000</v>
      </c>
      <c r="D77" s="197">
        <v>0</v>
      </c>
      <c r="E77" s="284">
        <v>269000</v>
      </c>
      <c r="F77" s="197">
        <v>0</v>
      </c>
    </row>
    <row r="78" spans="1:6" x14ac:dyDescent="0.2">
      <c r="A78" s="250"/>
      <c r="B78" s="199" t="s">
        <v>26</v>
      </c>
      <c r="C78" s="193">
        <f t="shared" si="0"/>
        <v>95105600</v>
      </c>
      <c r="D78" s="298">
        <f>D14+D57</f>
        <v>93803600</v>
      </c>
      <c r="E78" s="299">
        <f>E52+E57</f>
        <v>1302000</v>
      </c>
      <c r="F78" s="298">
        <v>0</v>
      </c>
    </row>
    <row r="79" spans="1:6" x14ac:dyDescent="0.2">
      <c r="A79" s="72">
        <v>40000000</v>
      </c>
      <c r="B79" s="73" t="s">
        <v>245</v>
      </c>
      <c r="C79" s="193">
        <f t="shared" ref="C79:C93" si="1">D79+E79</f>
        <v>37697400</v>
      </c>
      <c r="D79" s="194">
        <f>D80</f>
        <v>37697400</v>
      </c>
      <c r="E79" s="194"/>
      <c r="F79" s="194">
        <v>0</v>
      </c>
    </row>
    <row r="80" spans="1:6" x14ac:dyDescent="0.2">
      <c r="A80" s="72">
        <v>41000000</v>
      </c>
      <c r="B80" s="73" t="s">
        <v>246</v>
      </c>
      <c r="C80" s="193">
        <f t="shared" si="1"/>
        <v>37697400</v>
      </c>
      <c r="D80" s="194">
        <f>D81+D83+D88+D90</f>
        <v>37697400</v>
      </c>
      <c r="E80" s="194">
        <v>0</v>
      </c>
      <c r="F80" s="194">
        <v>0</v>
      </c>
    </row>
    <row r="81" spans="1:6" x14ac:dyDescent="0.2">
      <c r="A81" s="72">
        <v>41020000</v>
      </c>
      <c r="B81" s="73" t="s">
        <v>247</v>
      </c>
      <c r="C81" s="296">
        <v>9891100</v>
      </c>
      <c r="D81" s="194">
        <v>9891100</v>
      </c>
      <c r="E81" s="194"/>
      <c r="F81" s="194"/>
    </row>
    <row r="82" spans="1:6" ht="19.5" customHeight="1" x14ac:dyDescent="0.2">
      <c r="A82" s="195">
        <v>41020100</v>
      </c>
      <c r="B82" s="77" t="s">
        <v>248</v>
      </c>
      <c r="C82" s="297">
        <v>9891100</v>
      </c>
      <c r="D82" s="197">
        <v>9891100</v>
      </c>
      <c r="E82" s="197"/>
      <c r="F82" s="197"/>
    </row>
    <row r="83" spans="1:6" x14ac:dyDescent="0.2">
      <c r="A83" s="72">
        <v>41030000</v>
      </c>
      <c r="B83" s="73" t="s">
        <v>27</v>
      </c>
      <c r="C83" s="193">
        <f t="shared" si="1"/>
        <v>24788400</v>
      </c>
      <c r="D83" s="194">
        <f>D84+D85+D86+D87</f>
        <v>24788400</v>
      </c>
      <c r="E83" s="194">
        <v>0</v>
      </c>
      <c r="F83" s="194">
        <v>0</v>
      </c>
    </row>
    <row r="84" spans="1:6" ht="32.25" customHeight="1" x14ac:dyDescent="0.2">
      <c r="A84" s="195">
        <v>41033900</v>
      </c>
      <c r="B84" s="77" t="s">
        <v>249</v>
      </c>
      <c r="C84" s="196">
        <f t="shared" si="1"/>
        <v>22572800</v>
      </c>
      <c r="D84" s="79">
        <v>22572800</v>
      </c>
      <c r="E84" s="197">
        <v>0</v>
      </c>
      <c r="F84" s="197">
        <v>0</v>
      </c>
    </row>
    <row r="85" spans="1:6" ht="30.75" customHeight="1" x14ac:dyDescent="0.2">
      <c r="A85" s="303">
        <v>41035400</v>
      </c>
      <c r="B85" s="313" t="s">
        <v>291</v>
      </c>
      <c r="C85" s="314">
        <v>202500</v>
      </c>
      <c r="D85" s="305">
        <v>202500</v>
      </c>
      <c r="E85" s="197"/>
      <c r="F85" s="197"/>
    </row>
    <row r="86" spans="1:6" ht="51.75" customHeight="1" x14ac:dyDescent="0.2">
      <c r="A86" s="304">
        <v>41036000</v>
      </c>
      <c r="B86" s="313" t="s">
        <v>292</v>
      </c>
      <c r="C86" s="314">
        <v>507200</v>
      </c>
      <c r="D86" s="305">
        <v>507200</v>
      </c>
      <c r="E86" s="197"/>
      <c r="F86" s="197"/>
    </row>
    <row r="87" spans="1:6" ht="40.5" customHeight="1" x14ac:dyDescent="0.2">
      <c r="A87" s="304">
        <v>41036300</v>
      </c>
      <c r="B87" s="313" t="s">
        <v>293</v>
      </c>
      <c r="C87" s="314">
        <v>1505900</v>
      </c>
      <c r="D87" s="305">
        <v>1505900</v>
      </c>
      <c r="E87" s="197"/>
      <c r="F87" s="197"/>
    </row>
    <row r="88" spans="1:6" x14ac:dyDescent="0.2">
      <c r="A88" s="251">
        <v>41040000</v>
      </c>
      <c r="B88" s="252" t="s">
        <v>250</v>
      </c>
      <c r="C88" s="193"/>
      <c r="D88" s="253"/>
      <c r="E88" s="197"/>
      <c r="F88" s="197"/>
    </row>
    <row r="89" spans="1:6" ht="17.25" customHeight="1" x14ac:dyDescent="0.2">
      <c r="A89" s="254">
        <v>41040400</v>
      </c>
      <c r="B89" s="255" t="s">
        <v>251</v>
      </c>
      <c r="C89" s="256"/>
      <c r="D89" s="257"/>
      <c r="E89" s="197"/>
      <c r="F89" s="197"/>
    </row>
    <row r="90" spans="1:6" x14ac:dyDescent="0.2">
      <c r="A90" s="72">
        <v>41050000</v>
      </c>
      <c r="B90" s="73" t="s">
        <v>29</v>
      </c>
      <c r="C90" s="193">
        <f t="shared" si="1"/>
        <v>3017900</v>
      </c>
      <c r="D90" s="194">
        <f>D92+D91</f>
        <v>3017900</v>
      </c>
      <c r="E90" s="194"/>
      <c r="F90" s="194">
        <v>0</v>
      </c>
    </row>
    <row r="91" spans="1:6" ht="51" x14ac:dyDescent="0.2">
      <c r="A91" s="72">
        <v>41058900</v>
      </c>
      <c r="B91" s="275" t="s">
        <v>323</v>
      </c>
      <c r="C91" s="193">
        <v>2199300</v>
      </c>
      <c r="D91" s="194">
        <v>2199300</v>
      </c>
      <c r="E91" s="194"/>
      <c r="F91" s="194"/>
    </row>
    <row r="92" spans="1:6" ht="30.75" customHeight="1" x14ac:dyDescent="0.2">
      <c r="A92" s="195">
        <v>41051000</v>
      </c>
      <c r="B92" s="77" t="s">
        <v>30</v>
      </c>
      <c r="C92" s="193">
        <f t="shared" si="1"/>
        <v>818600</v>
      </c>
      <c r="D92" s="194">
        <v>818600</v>
      </c>
      <c r="E92" s="197"/>
      <c r="F92" s="197">
        <v>0</v>
      </c>
    </row>
    <row r="93" spans="1:6" x14ac:dyDescent="0.2">
      <c r="A93" s="198" t="s">
        <v>6</v>
      </c>
      <c r="B93" s="199" t="s">
        <v>31</v>
      </c>
      <c r="C93" s="193">
        <f t="shared" si="1"/>
        <v>132803000</v>
      </c>
      <c r="D93" s="193">
        <f>D78+D79</f>
        <v>131501000</v>
      </c>
      <c r="E93" s="283">
        <f>E52+E57</f>
        <v>1302000</v>
      </c>
      <c r="F93" s="193">
        <v>0</v>
      </c>
    </row>
    <row r="96" spans="1:6" x14ac:dyDescent="0.2">
      <c r="B96" s="269" t="s">
        <v>7</v>
      </c>
      <c r="C96" s="269"/>
      <c r="D96" s="269" t="s">
        <v>186</v>
      </c>
    </row>
  </sheetData>
  <mergeCells count="15">
    <mergeCell ref="G4:I4"/>
    <mergeCell ref="D5:F5"/>
    <mergeCell ref="G5:I5"/>
    <mergeCell ref="A6:F6"/>
    <mergeCell ref="C1:F1"/>
    <mergeCell ref="C2:F2"/>
    <mergeCell ref="C4:F4"/>
    <mergeCell ref="C3:F3"/>
    <mergeCell ref="A10:A12"/>
    <mergeCell ref="B10:B12"/>
    <mergeCell ref="C10:C12"/>
    <mergeCell ref="D10:D12"/>
    <mergeCell ref="E10:F10"/>
    <mergeCell ref="E11:E12"/>
    <mergeCell ref="F11:F12"/>
  </mergeCells>
  <conditionalFormatting sqref="A80">
    <cfRule type="expression" dxfId="2" priority="2" stopIfTrue="1">
      <formula>XFC80=1</formula>
    </cfRule>
  </conditionalFormatting>
  <conditionalFormatting sqref="B80">
    <cfRule type="expression" dxfId="1" priority="5" stopIfTrue="1">
      <formula>XFC80=1</formula>
    </cfRule>
  </conditionalFormatting>
  <conditionalFormatting sqref="B21">
    <cfRule type="expression" dxfId="0" priority="1" stopIfTrue="1">
      <formula>XFD21=1</formula>
    </cfRule>
  </conditionalFormatting>
  <pageMargins left="0.59055118110236227" right="0.59055118110236227" top="0.39370078740157483" bottom="0.39370078740157483" header="0" footer="0"/>
  <pageSetup paperSize="9" scale="71" fitToHeight="500" orientation="portrait" r:id="rId1"/>
  <rowBreaks count="1" manualBreakCount="1">
    <brk id="40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5"/>
  <sheetViews>
    <sheetView zoomScaleNormal="100" workbookViewId="0">
      <selection activeCell="D4" sqref="D4"/>
    </sheetView>
  </sheetViews>
  <sheetFormatPr defaultRowHeight="12.75" x14ac:dyDescent="0.2"/>
  <cols>
    <col min="1" max="1" width="11.28515625" style="54" customWidth="1"/>
    <col min="2" max="2" width="41" style="54" customWidth="1"/>
    <col min="3" max="3" width="14.28515625" style="54" customWidth="1"/>
    <col min="4" max="4" width="16.5703125" style="54" customWidth="1"/>
    <col min="5" max="5" width="17.42578125" style="54" customWidth="1"/>
    <col min="6" max="6" width="24.5703125" style="54" customWidth="1"/>
    <col min="7" max="16384" width="9.140625" style="54"/>
  </cols>
  <sheetData>
    <row r="1" spans="1:7" x14ac:dyDescent="0.2">
      <c r="A1" s="1"/>
      <c r="B1" s="1"/>
      <c r="C1" s="1"/>
      <c r="D1" s="1" t="s">
        <v>48</v>
      </c>
      <c r="E1" s="1"/>
      <c r="F1" s="1"/>
    </row>
    <row r="2" spans="1:7" ht="12.75" customHeight="1" x14ac:dyDescent="0.2">
      <c r="A2" s="1"/>
      <c r="B2" s="1"/>
      <c r="C2" s="1"/>
      <c r="D2" s="352" t="s">
        <v>336</v>
      </c>
      <c r="E2" s="352"/>
      <c r="F2" s="352"/>
    </row>
    <row r="3" spans="1:7" ht="12.75" customHeight="1" x14ac:dyDescent="0.2">
      <c r="A3" s="1"/>
      <c r="B3" s="1"/>
      <c r="C3" s="1"/>
      <c r="D3" s="348" t="s">
        <v>328</v>
      </c>
      <c r="E3" s="348"/>
      <c r="F3" s="348"/>
      <c r="G3" s="348"/>
    </row>
    <row r="4" spans="1:7" ht="12.75" customHeight="1" x14ac:dyDescent="0.2">
      <c r="A4" s="1"/>
      <c r="B4" s="1"/>
      <c r="C4" s="1"/>
      <c r="D4" s="189" t="s">
        <v>260</v>
      </c>
      <c r="E4" s="189"/>
      <c r="F4" s="189"/>
    </row>
    <row r="5" spans="1:7" x14ac:dyDescent="0.2">
      <c r="A5" s="1"/>
      <c r="B5" s="1"/>
      <c r="C5" s="1"/>
      <c r="D5" s="63"/>
      <c r="E5" s="63"/>
      <c r="F5" s="63"/>
    </row>
    <row r="6" spans="1:7" ht="25.5" customHeight="1" x14ac:dyDescent="0.2">
      <c r="A6" s="353" t="s">
        <v>261</v>
      </c>
      <c r="B6" s="354"/>
      <c r="C6" s="354"/>
      <c r="D6" s="354"/>
      <c r="E6" s="354"/>
      <c r="F6" s="354"/>
    </row>
    <row r="7" spans="1:7" ht="25.5" customHeight="1" x14ac:dyDescent="0.2">
      <c r="A7" s="190" t="s">
        <v>319</v>
      </c>
      <c r="B7" s="64"/>
      <c r="C7" s="64"/>
      <c r="D7" s="64"/>
      <c r="E7" s="64"/>
      <c r="F7" s="64"/>
    </row>
    <row r="8" spans="1:7" x14ac:dyDescent="0.2">
      <c r="A8" s="191" t="s">
        <v>50</v>
      </c>
      <c r="B8" s="1"/>
      <c r="C8" s="1"/>
      <c r="D8" s="1"/>
      <c r="E8" s="1"/>
      <c r="F8" s="68" t="s">
        <v>9</v>
      </c>
    </row>
    <row r="9" spans="1:7" x14ac:dyDescent="0.2">
      <c r="A9" s="333" t="s">
        <v>10</v>
      </c>
      <c r="B9" s="333" t="s">
        <v>172</v>
      </c>
      <c r="C9" s="355" t="s">
        <v>1</v>
      </c>
      <c r="D9" s="333" t="s">
        <v>2</v>
      </c>
      <c r="E9" s="333" t="s">
        <v>3</v>
      </c>
      <c r="F9" s="333"/>
    </row>
    <row r="10" spans="1:7" x14ac:dyDescent="0.2">
      <c r="A10" s="333"/>
      <c r="B10" s="333"/>
      <c r="C10" s="333"/>
      <c r="D10" s="333"/>
      <c r="E10" s="333" t="s">
        <v>4</v>
      </c>
      <c r="F10" s="333" t="s">
        <v>5</v>
      </c>
    </row>
    <row r="11" spans="1:7" x14ac:dyDescent="0.2">
      <c r="A11" s="333"/>
      <c r="B11" s="333"/>
      <c r="C11" s="333"/>
      <c r="D11" s="333"/>
      <c r="E11" s="333"/>
      <c r="F11" s="333"/>
    </row>
    <row r="12" spans="1:7" x14ac:dyDescent="0.2">
      <c r="A12" s="69">
        <v>1</v>
      </c>
      <c r="B12" s="69">
        <v>2</v>
      </c>
      <c r="C12" s="192">
        <v>3</v>
      </c>
      <c r="D12" s="69">
        <v>4</v>
      </c>
      <c r="E12" s="69">
        <v>5</v>
      </c>
      <c r="F12" s="69">
        <v>6</v>
      </c>
    </row>
    <row r="13" spans="1:7" ht="21.2" customHeight="1" x14ac:dyDescent="0.2">
      <c r="A13" s="349" t="s">
        <v>173</v>
      </c>
      <c r="B13" s="350"/>
      <c r="C13" s="350"/>
      <c r="D13" s="350"/>
      <c r="E13" s="350"/>
      <c r="F13" s="351"/>
    </row>
    <row r="14" spans="1:7" x14ac:dyDescent="0.2">
      <c r="A14" s="72">
        <v>200000</v>
      </c>
      <c r="B14" s="73" t="s">
        <v>174</v>
      </c>
      <c r="C14" s="193">
        <f t="shared" ref="C14:C24" si="0">D14+E14</f>
        <v>7951569</v>
      </c>
      <c r="D14" s="194">
        <v>-1777231</v>
      </c>
      <c r="E14" s="194">
        <v>9728800</v>
      </c>
      <c r="F14" s="194">
        <v>8595600</v>
      </c>
    </row>
    <row r="15" spans="1:7" x14ac:dyDescent="0.2">
      <c r="A15" s="72">
        <v>203000</v>
      </c>
      <c r="B15" s="73" t="s">
        <v>175</v>
      </c>
      <c r="C15" s="193">
        <f t="shared" si="0"/>
        <v>0</v>
      </c>
      <c r="D15" s="194">
        <v>0</v>
      </c>
      <c r="E15" s="194">
        <v>0</v>
      </c>
      <c r="F15" s="194">
        <v>0</v>
      </c>
    </row>
    <row r="16" spans="1:7" x14ac:dyDescent="0.2">
      <c r="A16" s="195">
        <v>203410</v>
      </c>
      <c r="B16" s="77" t="s">
        <v>176</v>
      </c>
      <c r="C16" s="196">
        <f t="shared" si="0"/>
        <v>0</v>
      </c>
      <c r="D16" s="197">
        <v>0</v>
      </c>
      <c r="E16" s="197">
        <v>0</v>
      </c>
      <c r="F16" s="197">
        <v>0</v>
      </c>
    </row>
    <row r="17" spans="1:6" ht="25.5" x14ac:dyDescent="0.2">
      <c r="A17" s="72">
        <v>205000</v>
      </c>
      <c r="B17" s="73" t="s">
        <v>177</v>
      </c>
      <c r="C17" s="193">
        <f t="shared" si="0"/>
        <v>0</v>
      </c>
      <c r="D17" s="194">
        <v>0</v>
      </c>
      <c r="E17" s="194">
        <v>0</v>
      </c>
      <c r="F17" s="194">
        <v>0</v>
      </c>
    </row>
    <row r="18" spans="1:6" x14ac:dyDescent="0.2">
      <c r="A18" s="195">
        <v>205100</v>
      </c>
      <c r="B18" s="77" t="s">
        <v>178</v>
      </c>
      <c r="C18" s="196">
        <v>0</v>
      </c>
      <c r="D18" s="197">
        <v>0</v>
      </c>
      <c r="E18" s="197">
        <v>0</v>
      </c>
      <c r="F18" s="197">
        <v>0</v>
      </c>
    </row>
    <row r="19" spans="1:6" x14ac:dyDescent="0.2">
      <c r="A19" s="195">
        <v>205200</v>
      </c>
      <c r="B19" s="77" t="s">
        <v>179</v>
      </c>
      <c r="C19" s="196">
        <v>0</v>
      </c>
      <c r="D19" s="197">
        <v>0</v>
      </c>
      <c r="E19" s="197">
        <v>0</v>
      </c>
      <c r="F19" s="197">
        <v>0</v>
      </c>
    </row>
    <row r="20" spans="1:6" ht="25.5" x14ac:dyDescent="0.2">
      <c r="A20" s="72">
        <v>208000</v>
      </c>
      <c r="B20" s="73" t="s">
        <v>180</v>
      </c>
      <c r="C20" s="193">
        <f t="shared" si="0"/>
        <v>7951569</v>
      </c>
      <c r="D20" s="194">
        <v>-1777231</v>
      </c>
      <c r="E20" s="194">
        <v>9728800</v>
      </c>
      <c r="F20" s="194">
        <v>8595600</v>
      </c>
    </row>
    <row r="21" spans="1:6" x14ac:dyDescent="0.2">
      <c r="A21" s="195">
        <v>208100</v>
      </c>
      <c r="B21" s="77" t="s">
        <v>178</v>
      </c>
      <c r="C21" s="196">
        <f t="shared" si="0"/>
        <v>18519947.700000003</v>
      </c>
      <c r="D21" s="197">
        <v>17040436.190000001</v>
      </c>
      <c r="E21" s="197">
        <v>1479511.51</v>
      </c>
      <c r="F21" s="197">
        <v>113281.83</v>
      </c>
    </row>
    <row r="22" spans="1:6" x14ac:dyDescent="0.2">
      <c r="A22" s="195">
        <v>208200</v>
      </c>
      <c r="B22" s="77" t="s">
        <v>179</v>
      </c>
      <c r="C22" s="196">
        <f t="shared" si="0"/>
        <v>10568378.699999999</v>
      </c>
      <c r="D22" s="197">
        <v>10222067.189999999</v>
      </c>
      <c r="E22" s="197">
        <v>346311.51</v>
      </c>
      <c r="F22" s="197">
        <v>113281.83</v>
      </c>
    </row>
    <row r="23" spans="1:6" ht="38.25" x14ac:dyDescent="0.2">
      <c r="A23" s="195">
        <v>208400</v>
      </c>
      <c r="B23" s="77" t="s">
        <v>181</v>
      </c>
      <c r="C23" s="196">
        <f t="shared" si="0"/>
        <v>0</v>
      </c>
      <c r="D23" s="197">
        <v>-8595600</v>
      </c>
      <c r="E23" s="197">
        <v>8595600</v>
      </c>
      <c r="F23" s="197">
        <v>8595600</v>
      </c>
    </row>
    <row r="24" spans="1:6" x14ac:dyDescent="0.2">
      <c r="A24" s="198" t="s">
        <v>6</v>
      </c>
      <c r="B24" s="199" t="s">
        <v>182</v>
      </c>
      <c r="C24" s="193">
        <f t="shared" si="0"/>
        <v>7951569</v>
      </c>
      <c r="D24" s="193">
        <v>-1777231</v>
      </c>
      <c r="E24" s="193">
        <v>9728800</v>
      </c>
      <c r="F24" s="193">
        <v>8595600</v>
      </c>
    </row>
    <row r="25" spans="1:6" ht="21.2" customHeight="1" x14ac:dyDescent="0.2">
      <c r="A25" s="349" t="s">
        <v>183</v>
      </c>
      <c r="B25" s="350"/>
      <c r="C25" s="350"/>
      <c r="D25" s="350"/>
      <c r="E25" s="350"/>
      <c r="F25" s="351"/>
    </row>
    <row r="26" spans="1:6" x14ac:dyDescent="0.2">
      <c r="A26" s="72">
        <v>600000</v>
      </c>
      <c r="B26" s="73" t="s">
        <v>184</v>
      </c>
      <c r="C26" s="193">
        <f t="shared" ref="C26:C31" si="1">D26+E26</f>
        <v>7951569</v>
      </c>
      <c r="D26" s="194">
        <v>-1777231</v>
      </c>
      <c r="E26" s="194">
        <v>9728800</v>
      </c>
      <c r="F26" s="194">
        <v>8595600</v>
      </c>
    </row>
    <row r="27" spans="1:6" x14ac:dyDescent="0.2">
      <c r="A27" s="72">
        <v>602000</v>
      </c>
      <c r="B27" s="73" t="s">
        <v>185</v>
      </c>
      <c r="C27" s="193">
        <f t="shared" si="1"/>
        <v>7951569</v>
      </c>
      <c r="D27" s="194">
        <v>-1777231</v>
      </c>
      <c r="E27" s="194">
        <v>9728800</v>
      </c>
      <c r="F27" s="194">
        <v>8595600</v>
      </c>
    </row>
    <row r="28" spans="1:6" x14ac:dyDescent="0.2">
      <c r="A28" s="195">
        <v>602100</v>
      </c>
      <c r="B28" s="77" t="s">
        <v>178</v>
      </c>
      <c r="C28" s="196">
        <f t="shared" si="1"/>
        <v>18519947.700000003</v>
      </c>
      <c r="D28" s="197">
        <v>17040436.190000001</v>
      </c>
      <c r="E28" s="197">
        <v>1479511.51</v>
      </c>
      <c r="F28" s="197">
        <v>113281.83</v>
      </c>
    </row>
    <row r="29" spans="1:6" x14ac:dyDescent="0.2">
      <c r="A29" s="195">
        <v>602200</v>
      </c>
      <c r="B29" s="77" t="s">
        <v>179</v>
      </c>
      <c r="C29" s="196">
        <f t="shared" si="1"/>
        <v>10568378.699999999</v>
      </c>
      <c r="D29" s="197">
        <v>10222067.189999999</v>
      </c>
      <c r="E29" s="197">
        <v>346311.51</v>
      </c>
      <c r="F29" s="197">
        <v>113281.83</v>
      </c>
    </row>
    <row r="30" spans="1:6" ht="38.25" x14ac:dyDescent="0.2">
      <c r="A30" s="195">
        <v>602400</v>
      </c>
      <c r="B30" s="77" t="s">
        <v>181</v>
      </c>
      <c r="C30" s="196">
        <f t="shared" si="1"/>
        <v>0</v>
      </c>
      <c r="D30" s="197">
        <v>-8595600</v>
      </c>
      <c r="E30" s="197">
        <v>8595600</v>
      </c>
      <c r="F30" s="197">
        <v>8595600</v>
      </c>
    </row>
    <row r="31" spans="1:6" x14ac:dyDescent="0.2">
      <c r="A31" s="198" t="s">
        <v>6</v>
      </c>
      <c r="B31" s="199" t="s">
        <v>182</v>
      </c>
      <c r="C31" s="193">
        <f t="shared" si="1"/>
        <v>7951569</v>
      </c>
      <c r="D31" s="193">
        <v>-1777231</v>
      </c>
      <c r="E31" s="193">
        <v>9728800</v>
      </c>
      <c r="F31" s="193">
        <v>8595600</v>
      </c>
    </row>
    <row r="32" spans="1:6" x14ac:dyDescent="0.2">
      <c r="A32" s="1"/>
      <c r="B32" s="1"/>
      <c r="C32" s="1"/>
      <c r="D32" s="1"/>
      <c r="E32" s="1"/>
      <c r="F32" s="1"/>
    </row>
    <row r="33" spans="1:6" x14ac:dyDescent="0.2">
      <c r="A33" s="1"/>
      <c r="B33" s="1"/>
      <c r="C33" s="1"/>
      <c r="D33" s="1"/>
      <c r="E33" s="1"/>
      <c r="F33" s="1"/>
    </row>
    <row r="34" spans="1:6" x14ac:dyDescent="0.2">
      <c r="A34" s="1"/>
      <c r="B34" s="62" t="s">
        <v>7</v>
      </c>
      <c r="C34" s="1"/>
      <c r="D34" s="1"/>
      <c r="E34" s="62" t="s">
        <v>186</v>
      </c>
      <c r="F34" s="1"/>
    </row>
    <row r="35" spans="1:6" x14ac:dyDescent="0.2">
      <c r="A35" s="1"/>
      <c r="B35" s="1"/>
      <c r="C35" s="1"/>
      <c r="D35" s="1"/>
      <c r="E35" s="1"/>
      <c r="F35" s="1"/>
    </row>
  </sheetData>
  <mergeCells count="12">
    <mergeCell ref="A13:F13"/>
    <mergeCell ref="A25:F25"/>
    <mergeCell ref="D2:F2"/>
    <mergeCell ref="A6:F6"/>
    <mergeCell ref="A9:A11"/>
    <mergeCell ref="B9:B11"/>
    <mergeCell ref="C9:C11"/>
    <mergeCell ref="D9:D11"/>
    <mergeCell ref="E9:F9"/>
    <mergeCell ref="E10:E11"/>
    <mergeCell ref="F10:F11"/>
    <mergeCell ref="D3:G3"/>
  </mergeCells>
  <pageMargins left="0.59055118110236204" right="0.59055118110236204" top="0.39370078740157499" bottom="0.39370078740157499" header="0" footer="0"/>
  <pageSetup paperSize="9" scale="75" fitToHeight="50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78"/>
  <sheetViews>
    <sheetView zoomScaleNormal="100" workbookViewId="0">
      <pane xSplit="10" ySplit="14" topLeftCell="K15" activePane="bottomRight" state="frozen"/>
      <selection pane="topRight" activeCell="K1" sqref="K1"/>
      <selection pane="bottomLeft" activeCell="A14" sqref="A14"/>
      <selection pane="bottomRight" activeCell="K4" sqref="K4"/>
    </sheetView>
  </sheetViews>
  <sheetFormatPr defaultRowHeight="12.75" x14ac:dyDescent="0.2"/>
  <cols>
    <col min="1" max="3" width="10.42578125" style="120" customWidth="1"/>
    <col min="4" max="4" width="39.5703125" style="120" customWidth="1"/>
    <col min="5" max="5" width="15.5703125" style="120" customWidth="1"/>
    <col min="6" max="6" width="16" style="120" customWidth="1"/>
    <col min="7" max="7" width="13.7109375" style="120" customWidth="1"/>
    <col min="8" max="8" width="12.7109375" style="120" customWidth="1"/>
    <col min="9" max="9" width="10.42578125" style="120" customWidth="1"/>
    <col min="10" max="10" width="12.140625" style="120" customWidth="1"/>
    <col min="11" max="11" width="12" style="120" customWidth="1"/>
    <col min="12" max="12" width="13" style="120" customWidth="1"/>
    <col min="13" max="13" width="9.42578125" style="120" customWidth="1"/>
    <col min="14" max="14" width="9.140625" style="120" customWidth="1"/>
    <col min="15" max="15" width="13.140625" style="120" customWidth="1"/>
    <col min="16" max="16" width="17.5703125" style="120" customWidth="1"/>
    <col min="17" max="17" width="16.7109375" style="120" customWidth="1"/>
    <col min="18" max="18" width="10" style="120" bestFit="1" customWidth="1"/>
    <col min="19" max="16384" width="9.140625" style="120"/>
  </cols>
  <sheetData>
    <row r="1" spans="1:16" x14ac:dyDescent="0.2">
      <c r="K1" s="208" t="s">
        <v>191</v>
      </c>
      <c r="L1" s="208"/>
    </row>
    <row r="2" spans="1:16" ht="14.25" customHeight="1" x14ac:dyDescent="0.2">
      <c r="K2" s="328" t="str">
        <f>Дод.1!$C$2</f>
        <v>до рішення сесії Смолінської селищної ради від 21.02.2025 року №786</v>
      </c>
      <c r="L2" s="328"/>
      <c r="M2" s="328"/>
      <c r="N2" s="328"/>
      <c r="O2" s="328"/>
      <c r="P2" s="328"/>
    </row>
    <row r="3" spans="1:16" ht="24" customHeight="1" x14ac:dyDescent="0.2">
      <c r="K3" s="382" t="s">
        <v>337</v>
      </c>
      <c r="L3" s="345"/>
      <c r="M3" s="345"/>
      <c r="N3" s="345"/>
      <c r="O3" s="345"/>
      <c r="P3" s="327"/>
    </row>
    <row r="4" spans="1:16" ht="18.75" customHeight="1" x14ac:dyDescent="0.2">
      <c r="L4" s="274"/>
      <c r="M4" s="122"/>
      <c r="N4" s="122"/>
      <c r="O4" s="122"/>
      <c r="P4" s="122"/>
    </row>
    <row r="5" spans="1:16" ht="13.7" customHeight="1" x14ac:dyDescent="0.2">
      <c r="L5" s="156"/>
      <c r="M5" s="156"/>
      <c r="N5" s="156"/>
      <c r="O5" s="156"/>
      <c r="P5" s="156"/>
    </row>
    <row r="7" spans="1:16" x14ac:dyDescent="0.2">
      <c r="A7" s="358" t="s">
        <v>49</v>
      </c>
      <c r="B7" s="359"/>
      <c r="C7" s="359"/>
      <c r="D7" s="359"/>
      <c r="E7" s="359"/>
      <c r="F7" s="359"/>
      <c r="G7" s="359"/>
      <c r="H7" s="359"/>
      <c r="I7" s="359"/>
      <c r="J7" s="359"/>
      <c r="K7" s="359"/>
      <c r="L7" s="359"/>
      <c r="M7" s="359"/>
      <c r="N7" s="359"/>
      <c r="O7" s="359"/>
      <c r="P7" s="359"/>
    </row>
    <row r="8" spans="1:16" x14ac:dyDescent="0.2">
      <c r="A8" s="358" t="s">
        <v>256</v>
      </c>
      <c r="B8" s="359"/>
      <c r="C8" s="359"/>
      <c r="D8" s="359"/>
      <c r="E8" s="359"/>
      <c r="F8" s="359"/>
      <c r="G8" s="359"/>
      <c r="H8" s="359"/>
      <c r="I8" s="359"/>
      <c r="J8" s="359"/>
      <c r="K8" s="359"/>
      <c r="L8" s="359"/>
      <c r="M8" s="359"/>
      <c r="N8" s="359"/>
      <c r="O8" s="359"/>
      <c r="P8" s="359"/>
    </row>
    <row r="9" spans="1:16" x14ac:dyDescent="0.2">
      <c r="A9" s="123" t="s">
        <v>319</v>
      </c>
      <c r="B9" s="124"/>
      <c r="C9" s="124"/>
      <c r="D9" s="186"/>
      <c r="E9" s="186"/>
      <c r="F9" s="186"/>
      <c r="G9" s="186"/>
      <c r="H9" s="186"/>
      <c r="I9" s="186"/>
      <c r="J9" s="186"/>
      <c r="K9" s="186"/>
      <c r="L9" s="186"/>
      <c r="M9" s="186"/>
      <c r="N9" s="186"/>
      <c r="O9" s="124"/>
      <c r="P9" s="124"/>
    </row>
    <row r="10" spans="1:16" x14ac:dyDescent="0.2">
      <c r="A10" s="125" t="s">
        <v>50</v>
      </c>
      <c r="G10" s="126"/>
      <c r="H10" s="126"/>
      <c r="P10" s="127" t="s">
        <v>51</v>
      </c>
    </row>
    <row r="11" spans="1:16" x14ac:dyDescent="0.2">
      <c r="A11" s="360" t="s">
        <v>52</v>
      </c>
      <c r="B11" s="360" t="s">
        <v>53</v>
      </c>
      <c r="C11" s="360" t="s">
        <v>54</v>
      </c>
      <c r="D11" s="357" t="s">
        <v>55</v>
      </c>
      <c r="E11" s="357" t="s">
        <v>2</v>
      </c>
      <c r="F11" s="357"/>
      <c r="G11" s="357"/>
      <c r="H11" s="357"/>
      <c r="I11" s="357"/>
      <c r="J11" s="357" t="s">
        <v>3</v>
      </c>
      <c r="K11" s="357"/>
      <c r="L11" s="357"/>
      <c r="M11" s="357"/>
      <c r="N11" s="357"/>
      <c r="O11" s="357"/>
      <c r="P11" s="361" t="s">
        <v>56</v>
      </c>
    </row>
    <row r="12" spans="1:16" x14ac:dyDescent="0.2">
      <c r="A12" s="357"/>
      <c r="B12" s="357"/>
      <c r="C12" s="357"/>
      <c r="D12" s="357"/>
      <c r="E12" s="361" t="s">
        <v>4</v>
      </c>
      <c r="F12" s="357" t="s">
        <v>57</v>
      </c>
      <c r="G12" s="357" t="s">
        <v>58</v>
      </c>
      <c r="H12" s="357"/>
      <c r="I12" s="357" t="s">
        <v>59</v>
      </c>
      <c r="J12" s="361" t="s">
        <v>4</v>
      </c>
      <c r="K12" s="357" t="s">
        <v>5</v>
      </c>
      <c r="L12" s="357" t="s">
        <v>57</v>
      </c>
      <c r="M12" s="357" t="s">
        <v>58</v>
      </c>
      <c r="N12" s="357"/>
      <c r="O12" s="357" t="s">
        <v>59</v>
      </c>
      <c r="P12" s="357"/>
    </row>
    <row r="13" spans="1:16" x14ac:dyDescent="0.2">
      <c r="A13" s="357"/>
      <c r="B13" s="357"/>
      <c r="C13" s="357"/>
      <c r="D13" s="357"/>
      <c r="E13" s="357"/>
      <c r="F13" s="357"/>
      <c r="G13" s="357" t="s">
        <v>60</v>
      </c>
      <c r="H13" s="357" t="s">
        <v>61</v>
      </c>
      <c r="I13" s="357"/>
      <c r="J13" s="357"/>
      <c r="K13" s="357"/>
      <c r="L13" s="357"/>
      <c r="M13" s="357" t="s">
        <v>60</v>
      </c>
      <c r="N13" s="357" t="s">
        <v>61</v>
      </c>
      <c r="O13" s="357"/>
      <c r="P13" s="357"/>
    </row>
    <row r="14" spans="1:16" ht="44.45" customHeight="1" x14ac:dyDescent="0.2">
      <c r="A14" s="357"/>
      <c r="B14" s="357"/>
      <c r="C14" s="357"/>
      <c r="D14" s="357"/>
      <c r="E14" s="357"/>
      <c r="F14" s="357"/>
      <c r="G14" s="357"/>
      <c r="H14" s="357"/>
      <c r="I14" s="357"/>
      <c r="J14" s="357"/>
      <c r="K14" s="357"/>
      <c r="L14" s="357"/>
      <c r="M14" s="357"/>
      <c r="N14" s="357"/>
      <c r="O14" s="357"/>
      <c r="P14" s="357"/>
    </row>
    <row r="15" spans="1:16" x14ac:dyDescent="0.2">
      <c r="A15" s="128">
        <v>1</v>
      </c>
      <c r="B15" s="128">
        <v>2</v>
      </c>
      <c r="C15" s="128">
        <v>3</v>
      </c>
      <c r="D15" s="128">
        <v>4</v>
      </c>
      <c r="E15" s="129">
        <v>5</v>
      </c>
      <c r="F15" s="128">
        <v>6</v>
      </c>
      <c r="G15" s="128">
        <v>7</v>
      </c>
      <c r="H15" s="128">
        <v>8</v>
      </c>
      <c r="I15" s="128">
        <v>9</v>
      </c>
      <c r="J15" s="129">
        <v>10</v>
      </c>
      <c r="K15" s="128">
        <v>11</v>
      </c>
      <c r="L15" s="128">
        <v>12</v>
      </c>
      <c r="M15" s="128">
        <v>13</v>
      </c>
      <c r="N15" s="128">
        <v>14</v>
      </c>
      <c r="O15" s="128">
        <v>15</v>
      </c>
      <c r="P15" s="129">
        <v>16</v>
      </c>
    </row>
    <row r="16" spans="1:16" x14ac:dyDescent="0.2">
      <c r="A16" s="130" t="s">
        <v>62</v>
      </c>
      <c r="B16" s="131"/>
      <c r="C16" s="132"/>
      <c r="D16" s="133" t="s">
        <v>63</v>
      </c>
      <c r="E16" s="215">
        <f>E17</f>
        <v>17123800</v>
      </c>
      <c r="F16" s="135">
        <f>F17</f>
        <v>17123800</v>
      </c>
      <c r="G16" s="135">
        <f>G17</f>
        <v>10677070</v>
      </c>
      <c r="H16" s="135">
        <f>H17</f>
        <v>1728900</v>
      </c>
      <c r="I16" s="135">
        <v>0</v>
      </c>
      <c r="J16" s="134">
        <f>J17</f>
        <v>140000</v>
      </c>
      <c r="K16" s="135">
        <f>K17</f>
        <v>0</v>
      </c>
      <c r="L16" s="135">
        <f>L17</f>
        <v>140000</v>
      </c>
      <c r="M16" s="135">
        <v>0</v>
      </c>
      <c r="N16" s="135">
        <v>0</v>
      </c>
      <c r="O16" s="135">
        <v>0</v>
      </c>
      <c r="P16" s="134">
        <f t="shared" ref="P16:P71" si="0">E16+J16</f>
        <v>17263800</v>
      </c>
    </row>
    <row r="17" spans="1:18" ht="15" customHeight="1" x14ac:dyDescent="0.2">
      <c r="A17" s="211" t="s">
        <v>64</v>
      </c>
      <c r="B17" s="212"/>
      <c r="C17" s="213"/>
      <c r="D17" s="273" t="s">
        <v>63</v>
      </c>
      <c r="E17" s="215">
        <f>E18+E19+E20+E22+E24</f>
        <v>17123800</v>
      </c>
      <c r="F17" s="165">
        <f>F18+F19+F20+F22+F24</f>
        <v>17123800</v>
      </c>
      <c r="G17" s="165">
        <f>G18+G19+G20+G22</f>
        <v>10677070</v>
      </c>
      <c r="H17" s="165">
        <f>H18+H19+H20+H22</f>
        <v>1728900</v>
      </c>
      <c r="I17" s="165">
        <f>I18</f>
        <v>0</v>
      </c>
      <c r="J17" s="215">
        <f>J18+J20+J22+J24</f>
        <v>140000</v>
      </c>
      <c r="K17" s="165">
        <f>K18+K20+K22+K24</f>
        <v>0</v>
      </c>
      <c r="L17" s="165">
        <f>L18</f>
        <v>140000</v>
      </c>
      <c r="M17" s="165">
        <f>M18</f>
        <v>0</v>
      </c>
      <c r="N17" s="165">
        <f>N18</f>
        <v>0</v>
      </c>
      <c r="O17" s="165"/>
      <c r="P17" s="215">
        <f>E17+J17</f>
        <v>17263800</v>
      </c>
    </row>
    <row r="18" spans="1:18" ht="63.75" x14ac:dyDescent="0.2">
      <c r="A18" s="136" t="s">
        <v>65</v>
      </c>
      <c r="B18" s="136" t="s">
        <v>66</v>
      </c>
      <c r="C18" s="137" t="s">
        <v>67</v>
      </c>
      <c r="D18" s="138" t="s">
        <v>68</v>
      </c>
      <c r="E18" s="139">
        <f>F18</f>
        <v>16120800</v>
      </c>
      <c r="F18" s="140">
        <v>16120800</v>
      </c>
      <c r="G18" s="140">
        <v>10677070</v>
      </c>
      <c r="H18" s="140">
        <v>1528900</v>
      </c>
      <c r="I18" s="140"/>
      <c r="J18" s="141">
        <f>L18</f>
        <v>140000</v>
      </c>
      <c r="K18" s="140"/>
      <c r="L18" s="140">
        <v>140000</v>
      </c>
      <c r="M18" s="140"/>
      <c r="N18" s="140"/>
      <c r="O18" s="140"/>
      <c r="P18" s="141">
        <f>E18+J18</f>
        <v>16260800</v>
      </c>
      <c r="Q18" s="142"/>
    </row>
    <row r="19" spans="1:18" ht="30.75" customHeight="1" x14ac:dyDescent="0.2">
      <c r="A19" s="136" t="s">
        <v>85</v>
      </c>
      <c r="B19" s="146">
        <v>7680</v>
      </c>
      <c r="C19" s="147" t="s">
        <v>86</v>
      </c>
      <c r="D19" s="143" t="s">
        <v>87</v>
      </c>
      <c r="E19" s="144">
        <f>F19</f>
        <v>25000</v>
      </c>
      <c r="F19" s="145">
        <v>25000</v>
      </c>
      <c r="G19" s="145"/>
      <c r="H19" s="145"/>
      <c r="I19" s="140"/>
      <c r="J19" s="141"/>
      <c r="K19" s="140"/>
      <c r="L19" s="140"/>
      <c r="M19" s="140"/>
      <c r="N19" s="140"/>
      <c r="O19" s="140"/>
      <c r="P19" s="141">
        <f t="shared" ref="P19:P47" si="1">E19+J19</f>
        <v>25000</v>
      </c>
    </row>
    <row r="20" spans="1:18" ht="38.1" customHeight="1" x14ac:dyDescent="0.2">
      <c r="A20" s="149" t="s">
        <v>88</v>
      </c>
      <c r="B20" s="146">
        <v>8110</v>
      </c>
      <c r="C20" s="147" t="s">
        <v>89</v>
      </c>
      <c r="D20" s="143" t="s">
        <v>90</v>
      </c>
      <c r="E20" s="144">
        <f>E21</f>
        <v>270000</v>
      </c>
      <c r="F20" s="145">
        <v>270000</v>
      </c>
      <c r="G20" s="145"/>
      <c r="H20" s="145">
        <v>200000</v>
      </c>
      <c r="I20" s="140"/>
      <c r="J20" s="141"/>
      <c r="K20" s="140"/>
      <c r="L20" s="140"/>
      <c r="M20" s="140"/>
      <c r="N20" s="140"/>
      <c r="O20" s="140"/>
      <c r="P20" s="141">
        <f t="shared" si="1"/>
        <v>270000</v>
      </c>
      <c r="Q20" s="150"/>
      <c r="R20" s="142"/>
    </row>
    <row r="21" spans="1:18" ht="52.5" customHeight="1" x14ac:dyDescent="0.2">
      <c r="A21" s="149"/>
      <c r="B21" s="146"/>
      <c r="C21" s="147"/>
      <c r="D21" s="143" t="s">
        <v>190</v>
      </c>
      <c r="E21" s="272">
        <v>270000</v>
      </c>
      <c r="F21" s="268">
        <v>270000</v>
      </c>
      <c r="G21" s="145"/>
      <c r="H21" s="145"/>
      <c r="I21" s="140"/>
      <c r="J21" s="141"/>
      <c r="K21" s="140"/>
      <c r="L21" s="140"/>
      <c r="M21" s="140"/>
      <c r="N21" s="140"/>
      <c r="O21" s="140"/>
      <c r="P21" s="141">
        <f t="shared" si="1"/>
        <v>270000</v>
      </c>
    </row>
    <row r="22" spans="1:18" ht="24.75" customHeight="1" x14ac:dyDescent="0.2">
      <c r="A22" s="149" t="s">
        <v>91</v>
      </c>
      <c r="B22" s="146">
        <v>8240</v>
      </c>
      <c r="C22" s="147" t="s">
        <v>92</v>
      </c>
      <c r="D22" s="143" t="s">
        <v>93</v>
      </c>
      <c r="E22" s="144">
        <f>F22</f>
        <v>200000</v>
      </c>
      <c r="F22" s="145">
        <v>200000</v>
      </c>
      <c r="G22" s="145"/>
      <c r="H22" s="145"/>
      <c r="I22" s="140"/>
      <c r="J22" s="141"/>
      <c r="K22" s="140"/>
      <c r="L22" s="140"/>
      <c r="M22" s="140"/>
      <c r="N22" s="140"/>
      <c r="O22" s="140"/>
      <c r="P22" s="141">
        <f t="shared" si="1"/>
        <v>200000</v>
      </c>
      <c r="Q22" s="151"/>
      <c r="R22" s="121"/>
    </row>
    <row r="23" spans="1:18" ht="52.5" customHeight="1" x14ac:dyDescent="0.2">
      <c r="A23" s="149"/>
      <c r="B23" s="146"/>
      <c r="C23" s="147"/>
      <c r="D23" s="143" t="s">
        <v>253</v>
      </c>
      <c r="E23" s="144">
        <f>F23</f>
        <v>200000</v>
      </c>
      <c r="F23" s="145">
        <v>200000</v>
      </c>
      <c r="G23" s="145"/>
      <c r="H23" s="145"/>
      <c r="I23" s="140"/>
      <c r="J23" s="141"/>
      <c r="K23" s="140"/>
      <c r="L23" s="140"/>
      <c r="M23" s="140"/>
      <c r="N23" s="140"/>
      <c r="O23" s="140"/>
      <c r="P23" s="141">
        <f t="shared" si="1"/>
        <v>200000</v>
      </c>
    </row>
    <row r="24" spans="1:18" ht="45" customHeight="1" x14ac:dyDescent="0.2">
      <c r="A24" s="306" t="s">
        <v>294</v>
      </c>
      <c r="B24" s="146">
        <v>9800</v>
      </c>
      <c r="C24" s="147"/>
      <c r="D24" s="275" t="s">
        <v>295</v>
      </c>
      <c r="E24" s="144">
        <f>F24</f>
        <v>508000</v>
      </c>
      <c r="F24" s="145">
        <v>508000</v>
      </c>
      <c r="G24" s="145"/>
      <c r="H24" s="145"/>
      <c r="I24" s="140"/>
      <c r="J24" s="141">
        <v>0</v>
      </c>
      <c r="K24" s="140">
        <v>0</v>
      </c>
      <c r="L24" s="140"/>
      <c r="M24" s="140"/>
      <c r="N24" s="140"/>
      <c r="O24" s="140">
        <v>0</v>
      </c>
      <c r="P24" s="141">
        <f>E24+J24</f>
        <v>508000</v>
      </c>
    </row>
    <row r="25" spans="1:18" x14ac:dyDescent="0.2">
      <c r="A25" s="211" t="s">
        <v>94</v>
      </c>
      <c r="B25" s="211"/>
      <c r="C25" s="213"/>
      <c r="D25" s="214" t="s">
        <v>95</v>
      </c>
      <c r="E25" s="215">
        <f>E26</f>
        <v>77014000</v>
      </c>
      <c r="F25" s="165">
        <f>F26</f>
        <v>77014000</v>
      </c>
      <c r="G25" s="165">
        <f>G26</f>
        <v>48056243</v>
      </c>
      <c r="H25" s="165">
        <f>H26</f>
        <v>13188600</v>
      </c>
      <c r="I25" s="165">
        <v>0</v>
      </c>
      <c r="J25" s="215">
        <f>J26</f>
        <v>8327900</v>
      </c>
      <c r="K25" s="165">
        <f>K26</f>
        <v>6172700</v>
      </c>
      <c r="L25" s="165">
        <f>L26</f>
        <v>2155200</v>
      </c>
      <c r="M25" s="165">
        <v>0</v>
      </c>
      <c r="N25" s="165">
        <v>0</v>
      </c>
      <c r="O25" s="165">
        <f>O26</f>
        <v>6172700</v>
      </c>
      <c r="P25" s="215">
        <f t="shared" si="1"/>
        <v>85341900</v>
      </c>
    </row>
    <row r="26" spans="1:18" x14ac:dyDescent="0.2">
      <c r="A26" s="130" t="s">
        <v>96</v>
      </c>
      <c r="B26" s="130"/>
      <c r="C26" s="132"/>
      <c r="D26" s="133" t="s">
        <v>97</v>
      </c>
      <c r="E26" s="134">
        <f>E27+E28+E29+E30+E31+E32+E33+E40+E42+E43+E34+E39+E41</f>
        <v>77014000</v>
      </c>
      <c r="F26" s="135">
        <f>F27+F28+F29+F30+F31+F32+F33+F40+F42+F43+F34+F39+F41</f>
        <v>77014000</v>
      </c>
      <c r="G26" s="135">
        <f>G27+G28+G29+G30+G31+G32+G33+G40+G42+G43+G34+G39</f>
        <v>48056243</v>
      </c>
      <c r="H26" s="135">
        <f>H27+H28+H29+H30+H31+H32+H33+H40+H42+H43</f>
        <v>13188600</v>
      </c>
      <c r="I26" s="135">
        <v>0</v>
      </c>
      <c r="J26" s="134">
        <f>J27+J28+J29+J30+J31+J32+J33+J40+J42+J43+J44+J35+J41+J36+J37+J38</f>
        <v>8327900</v>
      </c>
      <c r="K26" s="135">
        <f>K27+K28+K29+K30+K31+K32+K33+K40+K42+K43+K44+K35+K36+K37+K38</f>
        <v>6172700</v>
      </c>
      <c r="L26" s="135">
        <f>L27+L28+L29+L30+L31+L32+L33+L40+L42+L43+L41</f>
        <v>2155200</v>
      </c>
      <c r="M26" s="135">
        <v>0</v>
      </c>
      <c r="N26" s="135">
        <v>0</v>
      </c>
      <c r="O26" s="135">
        <f>O27+O28+O29+O30+O31+O32+O33+O40+O42+O43+O44+O35+O36+O37+O38</f>
        <v>6172700</v>
      </c>
      <c r="P26" s="134">
        <f>E26+J26</f>
        <v>85341900</v>
      </c>
    </row>
    <row r="27" spans="1:18" ht="38.25" x14ac:dyDescent="0.2">
      <c r="A27" s="136" t="s">
        <v>98</v>
      </c>
      <c r="B27" s="136" t="s">
        <v>99</v>
      </c>
      <c r="C27" s="137" t="s">
        <v>67</v>
      </c>
      <c r="D27" s="138" t="s">
        <v>100</v>
      </c>
      <c r="E27" s="141">
        <v>4848700</v>
      </c>
      <c r="F27" s="140">
        <v>4848700</v>
      </c>
      <c r="G27" s="140">
        <v>3554800</v>
      </c>
      <c r="H27" s="140">
        <v>137600</v>
      </c>
      <c r="I27" s="140"/>
      <c r="J27" s="141"/>
      <c r="K27" s="140"/>
      <c r="L27" s="140"/>
      <c r="M27" s="140"/>
      <c r="N27" s="140"/>
      <c r="O27" s="140"/>
      <c r="P27" s="141">
        <f t="shared" si="1"/>
        <v>4848700</v>
      </c>
      <c r="Q27" s="151"/>
    </row>
    <row r="28" spans="1:18" x14ac:dyDescent="0.2">
      <c r="A28" s="136" t="s">
        <v>101</v>
      </c>
      <c r="B28" s="136" t="s">
        <v>102</v>
      </c>
      <c r="C28" s="137" t="s">
        <v>103</v>
      </c>
      <c r="D28" s="138" t="s">
        <v>104</v>
      </c>
      <c r="E28" s="201">
        <f>F28</f>
        <v>14728000</v>
      </c>
      <c r="F28" s="140">
        <v>14728000</v>
      </c>
      <c r="G28" s="140">
        <v>8422739</v>
      </c>
      <c r="H28" s="140">
        <v>3000000</v>
      </c>
      <c r="I28" s="140"/>
      <c r="J28" s="144">
        <v>260000</v>
      </c>
      <c r="K28" s="276"/>
      <c r="L28" s="145">
        <v>260000</v>
      </c>
      <c r="M28" s="140"/>
      <c r="N28" s="140"/>
      <c r="O28" s="140"/>
      <c r="P28" s="141">
        <f t="shared" si="1"/>
        <v>14988000</v>
      </c>
      <c r="Q28" s="150"/>
    </row>
    <row r="29" spans="1:18" ht="38.25" customHeight="1" x14ac:dyDescent="0.2">
      <c r="A29" s="136" t="s">
        <v>105</v>
      </c>
      <c r="B29" s="136" t="s">
        <v>106</v>
      </c>
      <c r="C29" s="137" t="s">
        <v>107</v>
      </c>
      <c r="D29" s="205" t="s">
        <v>188</v>
      </c>
      <c r="E29" s="141">
        <f>F29</f>
        <v>20742800</v>
      </c>
      <c r="F29" s="140">
        <v>20742800</v>
      </c>
      <c r="G29" s="140">
        <v>9587800</v>
      </c>
      <c r="H29" s="145">
        <v>6030000</v>
      </c>
      <c r="I29" s="140"/>
      <c r="J29" s="141">
        <f>K29+L29</f>
        <v>1639000</v>
      </c>
      <c r="K29" s="140">
        <v>1000000</v>
      </c>
      <c r="L29" s="140">
        <v>639000</v>
      </c>
      <c r="M29" s="140"/>
      <c r="N29" s="140"/>
      <c r="O29" s="140">
        <v>1000000</v>
      </c>
      <c r="P29" s="141">
        <f t="shared" si="1"/>
        <v>22381800</v>
      </c>
      <c r="Q29" s="142"/>
    </row>
    <row r="30" spans="1:18" ht="37.5" customHeight="1" x14ac:dyDescent="0.2">
      <c r="A30" s="136" t="s">
        <v>108</v>
      </c>
      <c r="B30" s="136" t="s">
        <v>109</v>
      </c>
      <c r="C30" s="137" t="s">
        <v>107</v>
      </c>
      <c r="D30" s="205" t="s">
        <v>189</v>
      </c>
      <c r="E30" s="141">
        <v>22572800</v>
      </c>
      <c r="F30" s="140">
        <v>22572800</v>
      </c>
      <c r="G30" s="140">
        <v>18502295</v>
      </c>
      <c r="H30" s="140"/>
      <c r="I30" s="140"/>
      <c r="J30" s="202"/>
      <c r="K30" s="140"/>
      <c r="L30" s="140"/>
      <c r="M30" s="140"/>
      <c r="N30" s="140"/>
      <c r="O30" s="140"/>
      <c r="P30" s="141">
        <f t="shared" si="1"/>
        <v>22572800</v>
      </c>
    </row>
    <row r="31" spans="1:18" ht="45.75" customHeight="1" x14ac:dyDescent="0.2">
      <c r="A31" s="136" t="s">
        <v>110</v>
      </c>
      <c r="B31" s="136" t="s">
        <v>78</v>
      </c>
      <c r="C31" s="137" t="s">
        <v>111</v>
      </c>
      <c r="D31" s="138" t="s">
        <v>112</v>
      </c>
      <c r="E31" s="141">
        <f>F31</f>
        <v>5306000</v>
      </c>
      <c r="F31" s="140">
        <v>5306000</v>
      </c>
      <c r="G31" s="140">
        <v>1475000</v>
      </c>
      <c r="H31" s="140">
        <v>3396000</v>
      </c>
      <c r="I31" s="140"/>
      <c r="J31" s="141">
        <v>25000</v>
      </c>
      <c r="K31" s="140"/>
      <c r="L31" s="140">
        <v>25000</v>
      </c>
      <c r="M31" s="140"/>
      <c r="N31" s="140"/>
      <c r="O31" s="140"/>
      <c r="P31" s="141">
        <f t="shared" si="1"/>
        <v>5331000</v>
      </c>
    </row>
    <row r="32" spans="1:18" ht="25.5" x14ac:dyDescent="0.2">
      <c r="A32" s="136" t="s">
        <v>113</v>
      </c>
      <c r="B32" s="136" t="s">
        <v>114</v>
      </c>
      <c r="C32" s="137" t="s">
        <v>111</v>
      </c>
      <c r="D32" s="138" t="s">
        <v>115</v>
      </c>
      <c r="E32" s="141">
        <f>F32</f>
        <v>4050000</v>
      </c>
      <c r="F32" s="140">
        <v>4050000</v>
      </c>
      <c r="G32" s="140">
        <v>2852400</v>
      </c>
      <c r="H32" s="140">
        <v>500000</v>
      </c>
      <c r="I32" s="140"/>
      <c r="J32" s="141">
        <v>98000</v>
      </c>
      <c r="K32" s="140"/>
      <c r="L32" s="140">
        <v>98000</v>
      </c>
      <c r="M32" s="140"/>
      <c r="N32" s="140"/>
      <c r="O32" s="140"/>
      <c r="P32" s="141">
        <f t="shared" si="1"/>
        <v>4148000</v>
      </c>
    </row>
    <row r="33" spans="1:20" x14ac:dyDescent="0.2">
      <c r="A33" s="136" t="s">
        <v>116</v>
      </c>
      <c r="B33" s="136" t="s">
        <v>117</v>
      </c>
      <c r="C33" s="137" t="s">
        <v>118</v>
      </c>
      <c r="D33" s="138" t="s">
        <v>119</v>
      </c>
      <c r="E33" s="141">
        <v>10000</v>
      </c>
      <c r="F33" s="140">
        <v>10000</v>
      </c>
      <c r="G33" s="140"/>
      <c r="H33" s="140"/>
      <c r="I33" s="140"/>
      <c r="J33" s="141"/>
      <c r="K33" s="140"/>
      <c r="L33" s="140"/>
      <c r="M33" s="140"/>
      <c r="N33" s="140"/>
      <c r="O33" s="140"/>
      <c r="P33" s="141">
        <f t="shared" si="1"/>
        <v>10000</v>
      </c>
    </row>
    <row r="34" spans="1:20" ht="51" x14ac:dyDescent="0.2">
      <c r="A34" s="306" t="s">
        <v>299</v>
      </c>
      <c r="B34" s="136">
        <v>1600</v>
      </c>
      <c r="C34" s="315" t="s">
        <v>118</v>
      </c>
      <c r="D34" s="275" t="s">
        <v>300</v>
      </c>
      <c r="E34" s="141">
        <v>1505900</v>
      </c>
      <c r="F34" s="140">
        <v>1505900</v>
      </c>
      <c r="G34" s="140">
        <v>1234340</v>
      </c>
      <c r="H34" s="140"/>
      <c r="I34" s="140"/>
      <c r="J34" s="141"/>
      <c r="K34" s="140"/>
      <c r="L34" s="140"/>
      <c r="M34" s="140"/>
      <c r="N34" s="140"/>
      <c r="O34" s="140"/>
      <c r="P34" s="141">
        <v>1505900</v>
      </c>
    </row>
    <row r="35" spans="1:20" ht="76.5" x14ac:dyDescent="0.2">
      <c r="A35" s="306" t="s">
        <v>297</v>
      </c>
      <c r="B35" s="136">
        <v>1184</v>
      </c>
      <c r="C35" s="315" t="s">
        <v>118</v>
      </c>
      <c r="D35" s="275" t="s">
        <v>298</v>
      </c>
      <c r="E35" s="141"/>
      <c r="F35" s="140"/>
      <c r="G35" s="140"/>
      <c r="H35" s="140"/>
      <c r="I35" s="140"/>
      <c r="J35" s="141">
        <v>507200</v>
      </c>
      <c r="K35" s="140">
        <v>507200</v>
      </c>
      <c r="L35" s="140"/>
      <c r="M35" s="140"/>
      <c r="N35" s="140"/>
      <c r="O35" s="140">
        <v>507200</v>
      </c>
      <c r="P35" s="141">
        <v>507200</v>
      </c>
    </row>
    <row r="36" spans="1:20" ht="76.5" x14ac:dyDescent="0.2">
      <c r="A36" s="306" t="s">
        <v>324</v>
      </c>
      <c r="B36" s="324" t="s">
        <v>118</v>
      </c>
      <c r="C36" s="315"/>
      <c r="D36" s="275" t="s">
        <v>325</v>
      </c>
      <c r="E36" s="141"/>
      <c r="F36" s="140"/>
      <c r="G36" s="140"/>
      <c r="H36" s="140"/>
      <c r="I36" s="140"/>
      <c r="J36" s="141">
        <v>126800</v>
      </c>
      <c r="K36" s="325">
        <v>126800</v>
      </c>
      <c r="L36" s="140"/>
      <c r="M36" s="140"/>
      <c r="N36" s="140"/>
      <c r="O36" s="140">
        <v>126800</v>
      </c>
      <c r="P36" s="141"/>
    </row>
    <row r="37" spans="1:20" ht="63.75" x14ac:dyDescent="0.2">
      <c r="A37" s="306" t="s">
        <v>326</v>
      </c>
      <c r="B37" s="324" t="s">
        <v>118</v>
      </c>
      <c r="C37" s="315"/>
      <c r="D37" s="275" t="s">
        <v>322</v>
      </c>
      <c r="E37" s="141"/>
      <c r="F37" s="140"/>
      <c r="G37" s="140"/>
      <c r="H37" s="140"/>
      <c r="I37" s="140"/>
      <c r="J37" s="141">
        <v>2199300</v>
      </c>
      <c r="K37" s="325">
        <v>2199300</v>
      </c>
      <c r="L37" s="140"/>
      <c r="M37" s="140"/>
      <c r="N37" s="140"/>
      <c r="O37" s="140">
        <v>2199300</v>
      </c>
      <c r="P37" s="141">
        <v>2199300</v>
      </c>
    </row>
    <row r="38" spans="1:20" ht="63.75" x14ac:dyDescent="0.2">
      <c r="A38" s="306" t="s">
        <v>334</v>
      </c>
      <c r="B38" s="324" t="s">
        <v>118</v>
      </c>
      <c r="C38" s="315"/>
      <c r="D38" s="326" t="s">
        <v>327</v>
      </c>
      <c r="E38" s="141"/>
      <c r="F38" s="140"/>
      <c r="G38" s="140"/>
      <c r="H38" s="140"/>
      <c r="I38" s="140"/>
      <c r="J38" s="141">
        <v>1339400</v>
      </c>
      <c r="K38" s="325">
        <v>1339400</v>
      </c>
      <c r="L38" s="140"/>
      <c r="M38" s="140"/>
      <c r="N38" s="140"/>
      <c r="O38" s="140">
        <v>1339400</v>
      </c>
      <c r="P38" s="141">
        <v>1339400</v>
      </c>
    </row>
    <row r="39" spans="1:20" ht="76.5" x14ac:dyDescent="0.2">
      <c r="A39" s="306" t="s">
        <v>296</v>
      </c>
      <c r="B39" s="136">
        <v>1200</v>
      </c>
      <c r="C39" s="315" t="s">
        <v>118</v>
      </c>
      <c r="D39" s="275" t="s">
        <v>311</v>
      </c>
      <c r="E39" s="141">
        <v>202500</v>
      </c>
      <c r="F39" s="140">
        <v>202500</v>
      </c>
      <c r="G39" s="140">
        <v>165984</v>
      </c>
      <c r="H39" s="140"/>
      <c r="I39" s="140"/>
      <c r="J39" s="141"/>
      <c r="K39" s="140"/>
      <c r="L39" s="140"/>
      <c r="M39" s="140"/>
      <c r="N39" s="140"/>
      <c r="O39" s="140"/>
      <c r="P39" s="141">
        <v>202500</v>
      </c>
    </row>
    <row r="40" spans="1:20" ht="38.25" x14ac:dyDescent="0.2">
      <c r="A40" s="136" t="s">
        <v>120</v>
      </c>
      <c r="B40" s="136" t="s">
        <v>121</v>
      </c>
      <c r="C40" s="137" t="s">
        <v>118</v>
      </c>
      <c r="D40" s="138" t="s">
        <v>122</v>
      </c>
      <c r="E40" s="141">
        <v>818600</v>
      </c>
      <c r="F40" s="140">
        <v>818600</v>
      </c>
      <c r="G40" s="140">
        <v>670982</v>
      </c>
      <c r="H40" s="140"/>
      <c r="I40" s="140"/>
      <c r="J40" s="141"/>
      <c r="K40" s="140"/>
      <c r="L40" s="140"/>
      <c r="M40" s="140"/>
      <c r="N40" s="140"/>
      <c r="O40" s="140"/>
      <c r="P40" s="141">
        <f t="shared" si="1"/>
        <v>818600</v>
      </c>
    </row>
    <row r="41" spans="1:20" ht="51" x14ac:dyDescent="0.2">
      <c r="A41" s="307" t="s">
        <v>301</v>
      </c>
      <c r="B41" s="136">
        <v>1403</v>
      </c>
      <c r="C41" s="315" t="s">
        <v>118</v>
      </c>
      <c r="D41" s="308" t="s">
        <v>302</v>
      </c>
      <c r="E41" s="141">
        <v>0</v>
      </c>
      <c r="F41" s="140">
        <v>0</v>
      </c>
      <c r="G41" s="140"/>
      <c r="H41" s="140"/>
      <c r="I41" s="140"/>
      <c r="J41" s="141">
        <v>1133200</v>
      </c>
      <c r="K41" s="140"/>
      <c r="L41" s="140">
        <v>1133200</v>
      </c>
      <c r="M41" s="140"/>
      <c r="N41" s="140"/>
      <c r="O41" s="140"/>
      <c r="P41" s="141">
        <v>1133200</v>
      </c>
    </row>
    <row r="42" spans="1:20" x14ac:dyDescent="0.2">
      <c r="A42" s="136" t="s">
        <v>123</v>
      </c>
      <c r="B42" s="136" t="s">
        <v>124</v>
      </c>
      <c r="C42" s="137" t="s">
        <v>125</v>
      </c>
      <c r="D42" s="138" t="s">
        <v>126</v>
      </c>
      <c r="E42" s="141">
        <f>F42</f>
        <v>508700</v>
      </c>
      <c r="F42" s="140">
        <v>508700</v>
      </c>
      <c r="G42" s="140">
        <v>304918</v>
      </c>
      <c r="H42" s="140">
        <v>80000</v>
      </c>
      <c r="I42" s="140"/>
      <c r="J42" s="141"/>
      <c r="K42" s="140"/>
      <c r="L42" s="140"/>
      <c r="M42" s="140"/>
      <c r="N42" s="140"/>
      <c r="O42" s="140"/>
      <c r="P42" s="141">
        <f t="shared" si="1"/>
        <v>508700</v>
      </c>
    </row>
    <row r="43" spans="1:20" ht="38.25" x14ac:dyDescent="0.2">
      <c r="A43" s="136" t="s">
        <v>127</v>
      </c>
      <c r="B43" s="136" t="s">
        <v>128</v>
      </c>
      <c r="C43" s="137" t="s">
        <v>129</v>
      </c>
      <c r="D43" s="138" t="s">
        <v>130</v>
      </c>
      <c r="E43" s="141">
        <f>F43</f>
        <v>1720000</v>
      </c>
      <c r="F43" s="140">
        <v>1720000</v>
      </c>
      <c r="G43" s="140">
        <v>1284985</v>
      </c>
      <c r="H43" s="140">
        <v>45000</v>
      </c>
      <c r="I43" s="140"/>
      <c r="J43" s="141"/>
      <c r="K43" s="140"/>
      <c r="L43" s="140"/>
      <c r="M43" s="140"/>
      <c r="N43" s="140"/>
      <c r="O43" s="140"/>
      <c r="P43" s="141">
        <f t="shared" si="1"/>
        <v>1720000</v>
      </c>
    </row>
    <row r="44" spans="1:20" x14ac:dyDescent="0.2">
      <c r="A44" s="281" t="s">
        <v>264</v>
      </c>
      <c r="B44" s="136">
        <v>1300</v>
      </c>
      <c r="C44" s="282" t="s">
        <v>118</v>
      </c>
      <c r="D44" s="280" t="s">
        <v>263</v>
      </c>
      <c r="E44" s="141"/>
      <c r="F44" s="140"/>
      <c r="G44" s="140"/>
      <c r="H44" s="140"/>
      <c r="I44" s="140"/>
      <c r="J44" s="141">
        <f>K44</f>
        <v>1000000</v>
      </c>
      <c r="K44" s="140">
        <v>1000000</v>
      </c>
      <c r="L44" s="140"/>
      <c r="M44" s="140"/>
      <c r="N44" s="140"/>
      <c r="O44" s="140">
        <v>1000000</v>
      </c>
      <c r="P44" s="141">
        <f>E44+J44</f>
        <v>1000000</v>
      </c>
    </row>
    <row r="45" spans="1:20" ht="25.5" x14ac:dyDescent="0.2">
      <c r="A45" s="216" t="s">
        <v>131</v>
      </c>
      <c r="B45" s="216"/>
      <c r="C45" s="217"/>
      <c r="D45" s="218" t="s">
        <v>132</v>
      </c>
      <c r="E45" s="220">
        <f>E46</f>
        <v>17005400</v>
      </c>
      <c r="F45" s="219">
        <f t="shared" ref="F45:H45" si="2">F46</f>
        <v>17005400</v>
      </c>
      <c r="G45" s="219">
        <f t="shared" si="2"/>
        <v>4588700</v>
      </c>
      <c r="H45" s="219">
        <f t="shared" si="2"/>
        <v>100000</v>
      </c>
      <c r="I45" s="164"/>
      <c r="J45" s="221">
        <f>J46</f>
        <v>1437900</v>
      </c>
      <c r="K45" s="164">
        <f t="shared" ref="K45:O45" si="3">K46</f>
        <v>1422900</v>
      </c>
      <c r="L45" s="164">
        <f t="shared" si="3"/>
        <v>15000</v>
      </c>
      <c r="M45" s="164">
        <f t="shared" si="3"/>
        <v>0</v>
      </c>
      <c r="N45" s="164">
        <f t="shared" si="3"/>
        <v>0</v>
      </c>
      <c r="O45" s="164">
        <f t="shared" si="3"/>
        <v>1422900</v>
      </c>
      <c r="P45" s="221">
        <f>P46</f>
        <v>18443300</v>
      </c>
    </row>
    <row r="46" spans="1:20" ht="25.5" x14ac:dyDescent="0.2">
      <c r="A46" s="216" t="s">
        <v>194</v>
      </c>
      <c r="B46" s="216"/>
      <c r="C46" s="217"/>
      <c r="D46" s="218" t="s">
        <v>132</v>
      </c>
      <c r="E46" s="220">
        <f>E47+E48+E49+E50+E51+E53+E52</f>
        <v>17005400</v>
      </c>
      <c r="F46" s="164">
        <f>SUM(F47:F53)</f>
        <v>17005400</v>
      </c>
      <c r="G46" s="164">
        <f>SUM(G47:G53)</f>
        <v>4588700</v>
      </c>
      <c r="H46" s="164">
        <f t="shared" ref="H46:O46" si="4">SUM(H47:H53)</f>
        <v>100000</v>
      </c>
      <c r="I46" s="164">
        <f t="shared" si="4"/>
        <v>0</v>
      </c>
      <c r="J46" s="221">
        <f t="shared" si="4"/>
        <v>1437900</v>
      </c>
      <c r="K46" s="164">
        <f t="shared" si="4"/>
        <v>1422900</v>
      </c>
      <c r="L46" s="164">
        <f t="shared" si="4"/>
        <v>15000</v>
      </c>
      <c r="M46" s="164">
        <f t="shared" si="4"/>
        <v>0</v>
      </c>
      <c r="N46" s="164">
        <f t="shared" si="4"/>
        <v>0</v>
      </c>
      <c r="O46" s="164">
        <f t="shared" si="4"/>
        <v>1422900</v>
      </c>
      <c r="P46" s="221">
        <f t="shared" si="1"/>
        <v>18443300</v>
      </c>
    </row>
    <row r="47" spans="1:20" ht="38.25" x14ac:dyDescent="0.2">
      <c r="A47" s="146" t="s">
        <v>133</v>
      </c>
      <c r="B47" s="146" t="s">
        <v>99</v>
      </c>
      <c r="C47" s="147" t="s">
        <v>67</v>
      </c>
      <c r="D47" s="143" t="s">
        <v>100</v>
      </c>
      <c r="E47" s="144">
        <f>F47</f>
        <v>2522700</v>
      </c>
      <c r="F47" s="145">
        <v>2522700</v>
      </c>
      <c r="G47" s="145">
        <v>1838200</v>
      </c>
      <c r="H47" s="145">
        <v>70000</v>
      </c>
      <c r="I47" s="145"/>
      <c r="J47" s="144"/>
      <c r="K47" s="145"/>
      <c r="L47" s="145"/>
      <c r="M47" s="145"/>
      <c r="N47" s="145"/>
      <c r="O47" s="145"/>
      <c r="P47" s="144">
        <f t="shared" si="1"/>
        <v>2522700</v>
      </c>
      <c r="R47" s="150"/>
    </row>
    <row r="48" spans="1:20" ht="25.5" x14ac:dyDescent="0.2">
      <c r="A48" s="146" t="s">
        <v>134</v>
      </c>
      <c r="B48" s="146" t="s">
        <v>72</v>
      </c>
      <c r="C48" s="147" t="s">
        <v>73</v>
      </c>
      <c r="D48" s="143" t="s">
        <v>74</v>
      </c>
      <c r="E48" s="144">
        <f>F48</f>
        <v>6045100</v>
      </c>
      <c r="F48" s="154">
        <v>6045100</v>
      </c>
      <c r="G48" s="145"/>
      <c r="H48" s="145"/>
      <c r="I48" s="145"/>
      <c r="J48" s="144">
        <f>L48+O48</f>
        <v>1422900</v>
      </c>
      <c r="K48" s="145">
        <v>1422900</v>
      </c>
      <c r="L48" s="145"/>
      <c r="M48" s="145"/>
      <c r="N48" s="145"/>
      <c r="O48" s="145">
        <v>1422900</v>
      </c>
      <c r="P48" s="144">
        <f t="shared" si="0"/>
        <v>7468000</v>
      </c>
      <c r="Q48" s="142"/>
      <c r="R48" s="356"/>
      <c r="S48" s="356"/>
      <c r="T48" s="356"/>
    </row>
    <row r="49" spans="1:21" ht="38.25" x14ac:dyDescent="0.2">
      <c r="A49" s="146" t="s">
        <v>135</v>
      </c>
      <c r="B49" s="146" t="s">
        <v>136</v>
      </c>
      <c r="C49" s="147" t="s">
        <v>75</v>
      </c>
      <c r="D49" s="143" t="s">
        <v>76</v>
      </c>
      <c r="E49" s="144">
        <f>F49</f>
        <v>2478000</v>
      </c>
      <c r="F49" s="145">
        <v>2478000</v>
      </c>
      <c r="G49" s="145"/>
      <c r="H49" s="145"/>
      <c r="I49" s="145"/>
      <c r="J49" s="144"/>
      <c r="K49" s="145"/>
      <c r="L49" s="145"/>
      <c r="M49" s="145"/>
      <c r="N49" s="145"/>
      <c r="O49" s="145"/>
      <c r="P49" s="144">
        <f t="shared" si="0"/>
        <v>2478000</v>
      </c>
      <c r="Q49" s="155"/>
      <c r="R49" s="156"/>
      <c r="S49" s="156"/>
      <c r="T49" s="156"/>
      <c r="U49" s="156"/>
    </row>
    <row r="50" spans="1:21" ht="51" x14ac:dyDescent="0.2">
      <c r="A50" s="146" t="s">
        <v>137</v>
      </c>
      <c r="B50" s="146" t="s">
        <v>138</v>
      </c>
      <c r="C50" s="147" t="s">
        <v>139</v>
      </c>
      <c r="D50" s="143" t="s">
        <v>77</v>
      </c>
      <c r="E50" s="144">
        <f>F50</f>
        <v>3988600</v>
      </c>
      <c r="F50" s="145">
        <v>3988600</v>
      </c>
      <c r="G50" s="145">
        <v>2750500</v>
      </c>
      <c r="H50" s="145">
        <v>30000</v>
      </c>
      <c r="I50" s="145"/>
      <c r="J50" s="144">
        <f>L50+O50</f>
        <v>15000</v>
      </c>
      <c r="K50" s="145"/>
      <c r="L50" s="268">
        <v>15000</v>
      </c>
      <c r="M50" s="145"/>
      <c r="N50" s="145"/>
      <c r="O50" s="145"/>
      <c r="P50" s="144">
        <f t="shared" si="0"/>
        <v>4003600</v>
      </c>
    </row>
    <row r="51" spans="1:21" ht="76.5" x14ac:dyDescent="0.2">
      <c r="A51" s="146" t="s">
        <v>140</v>
      </c>
      <c r="B51" s="146" t="s">
        <v>141</v>
      </c>
      <c r="C51" s="147" t="s">
        <v>102</v>
      </c>
      <c r="D51" s="143" t="s">
        <v>80</v>
      </c>
      <c r="E51" s="144">
        <f t="shared" ref="E51:E53" si="5">F51</f>
        <v>250000</v>
      </c>
      <c r="F51" s="145">
        <v>250000</v>
      </c>
      <c r="G51" s="145"/>
      <c r="H51" s="145"/>
      <c r="I51" s="145"/>
      <c r="J51" s="144"/>
      <c r="K51" s="145"/>
      <c r="L51" s="145"/>
      <c r="M51" s="145"/>
      <c r="N51" s="145"/>
      <c r="O51" s="145"/>
      <c r="P51" s="144">
        <f t="shared" si="0"/>
        <v>250000</v>
      </c>
      <c r="Q51" s="121"/>
    </row>
    <row r="52" spans="1:21" ht="51" x14ac:dyDescent="0.2">
      <c r="A52" s="157" t="s">
        <v>142</v>
      </c>
      <c r="B52" s="158">
        <v>3230</v>
      </c>
      <c r="C52" s="159">
        <v>1070</v>
      </c>
      <c r="D52" s="160" t="s">
        <v>318</v>
      </c>
      <c r="E52" s="144">
        <f t="shared" si="5"/>
        <v>281000</v>
      </c>
      <c r="F52" s="161">
        <v>281000</v>
      </c>
      <c r="G52" s="145"/>
      <c r="H52" s="145"/>
      <c r="I52" s="145"/>
      <c r="J52" s="144"/>
      <c r="K52" s="145"/>
      <c r="L52" s="145"/>
      <c r="M52" s="145"/>
      <c r="N52" s="145"/>
      <c r="O52" s="145"/>
      <c r="P52" s="162">
        <f>E52+J52</f>
        <v>281000</v>
      </c>
      <c r="Q52" s="150"/>
      <c r="R52" s="356"/>
      <c r="S52" s="356"/>
    </row>
    <row r="53" spans="1:21" ht="25.5" x14ac:dyDescent="0.2">
      <c r="A53" s="146" t="s">
        <v>143</v>
      </c>
      <c r="B53" s="146" t="s">
        <v>144</v>
      </c>
      <c r="C53" s="147" t="s">
        <v>81</v>
      </c>
      <c r="D53" s="143" t="s">
        <v>82</v>
      </c>
      <c r="E53" s="144">
        <f t="shared" si="5"/>
        <v>1440000</v>
      </c>
      <c r="F53" s="145">
        <v>1440000</v>
      </c>
      <c r="G53" s="145"/>
      <c r="H53" s="145"/>
      <c r="I53" s="145"/>
      <c r="J53" s="144"/>
      <c r="K53" s="145"/>
      <c r="L53" s="145"/>
      <c r="M53" s="145"/>
      <c r="N53" s="145"/>
      <c r="O53" s="145"/>
      <c r="P53" s="144">
        <f t="shared" si="0"/>
        <v>1440000</v>
      </c>
      <c r="Q53" s="121"/>
    </row>
    <row r="54" spans="1:21" ht="25.5" x14ac:dyDescent="0.2">
      <c r="A54" s="216" t="s">
        <v>196</v>
      </c>
      <c r="B54" s="146"/>
      <c r="C54" s="147"/>
      <c r="D54" s="224" t="s">
        <v>199</v>
      </c>
      <c r="E54" s="225">
        <f>E55</f>
        <v>1521500</v>
      </c>
      <c r="F54" s="226">
        <f>F55</f>
        <v>1521500</v>
      </c>
      <c r="G54" s="226">
        <f>G55</f>
        <v>1100000</v>
      </c>
      <c r="H54" s="226">
        <f>H55</f>
        <v>53000</v>
      </c>
      <c r="I54" s="145"/>
      <c r="J54" s="144"/>
      <c r="K54" s="145"/>
      <c r="L54" s="145"/>
      <c r="M54" s="145"/>
      <c r="N54" s="145"/>
      <c r="O54" s="145"/>
      <c r="P54" s="144">
        <f t="shared" si="0"/>
        <v>1521500</v>
      </c>
      <c r="Q54" s="121"/>
    </row>
    <row r="55" spans="1:21" ht="25.5" x14ac:dyDescent="0.2">
      <c r="A55" s="216" t="s">
        <v>198</v>
      </c>
      <c r="B55" s="146"/>
      <c r="C55" s="147"/>
      <c r="D55" s="224" t="s">
        <v>199</v>
      </c>
      <c r="E55" s="225">
        <f>E57+E56</f>
        <v>1521500</v>
      </c>
      <c r="F55" s="226">
        <f>F56+F57</f>
        <v>1521500</v>
      </c>
      <c r="G55" s="226">
        <f>G56+G57</f>
        <v>1100000</v>
      </c>
      <c r="H55" s="226">
        <f>H56+H57</f>
        <v>53000</v>
      </c>
      <c r="I55" s="145"/>
      <c r="J55" s="144"/>
      <c r="K55" s="145"/>
      <c r="L55" s="145"/>
      <c r="M55" s="145"/>
      <c r="N55" s="145"/>
      <c r="O55" s="145"/>
      <c r="P55" s="144">
        <f>E55+J55</f>
        <v>1521500</v>
      </c>
      <c r="Q55" s="121"/>
    </row>
    <row r="56" spans="1:21" ht="38.25" x14ac:dyDescent="0.2">
      <c r="A56" s="146" t="s">
        <v>197</v>
      </c>
      <c r="B56" s="146" t="s">
        <v>99</v>
      </c>
      <c r="C56" s="147" t="s">
        <v>67</v>
      </c>
      <c r="D56" s="143" t="s">
        <v>100</v>
      </c>
      <c r="E56" s="144">
        <f>F56</f>
        <v>1439500</v>
      </c>
      <c r="F56" s="145">
        <v>1439500</v>
      </c>
      <c r="G56" s="145">
        <v>1100000</v>
      </c>
      <c r="H56" s="145">
        <v>53000</v>
      </c>
      <c r="I56" s="145"/>
      <c r="J56" s="144"/>
      <c r="K56" s="145"/>
      <c r="L56" s="145"/>
      <c r="M56" s="145"/>
      <c r="N56" s="145"/>
      <c r="O56" s="145"/>
      <c r="P56" s="144">
        <f>E56+J56</f>
        <v>1439500</v>
      </c>
      <c r="Q56" s="121"/>
    </row>
    <row r="57" spans="1:21" ht="25.5" x14ac:dyDescent="0.2">
      <c r="A57" s="146" t="s">
        <v>200</v>
      </c>
      <c r="B57" s="146">
        <v>3112</v>
      </c>
      <c r="C57" s="245">
        <v>1040</v>
      </c>
      <c r="D57" s="143" t="s">
        <v>79</v>
      </c>
      <c r="E57" s="144">
        <f>F57</f>
        <v>82000</v>
      </c>
      <c r="F57" s="145">
        <v>82000</v>
      </c>
      <c r="G57" s="145"/>
      <c r="H57" s="145"/>
      <c r="I57" s="145"/>
      <c r="J57" s="144"/>
      <c r="K57" s="145"/>
      <c r="L57" s="145"/>
      <c r="M57" s="145"/>
      <c r="N57" s="145"/>
      <c r="O57" s="145"/>
      <c r="P57" s="144">
        <f>E57+J57</f>
        <v>82000</v>
      </c>
      <c r="Q57" s="121"/>
    </row>
    <row r="58" spans="1:21" ht="38.25" x14ac:dyDescent="0.2">
      <c r="A58" s="216">
        <v>1500000</v>
      </c>
      <c r="B58" s="222"/>
      <c r="C58" s="223"/>
      <c r="D58" s="218" t="s">
        <v>145</v>
      </c>
      <c r="E58" s="225">
        <f>E59</f>
        <v>13138269</v>
      </c>
      <c r="F58" s="164">
        <f t="shared" ref="F58:H58" si="6">F59</f>
        <v>13138269</v>
      </c>
      <c r="G58" s="164">
        <f t="shared" si="6"/>
        <v>4844263</v>
      </c>
      <c r="H58" s="164">
        <f t="shared" si="6"/>
        <v>713690</v>
      </c>
      <c r="I58" s="226"/>
      <c r="J58" s="225">
        <f>J59</f>
        <v>1125000</v>
      </c>
      <c r="K58" s="164">
        <f t="shared" ref="K58:O58" si="7">K59</f>
        <v>1000000</v>
      </c>
      <c r="L58" s="164">
        <f t="shared" si="7"/>
        <v>125000</v>
      </c>
      <c r="M58" s="164">
        <f t="shared" si="7"/>
        <v>0</v>
      </c>
      <c r="N58" s="164">
        <f t="shared" si="7"/>
        <v>0</v>
      </c>
      <c r="O58" s="164">
        <f t="shared" si="7"/>
        <v>1000000</v>
      </c>
      <c r="P58" s="225">
        <f t="shared" si="0"/>
        <v>14263269</v>
      </c>
      <c r="Q58" s="121"/>
    </row>
    <row r="59" spans="1:21" ht="38.25" x14ac:dyDescent="0.2">
      <c r="A59" s="216">
        <v>1510000</v>
      </c>
      <c r="B59" s="216"/>
      <c r="C59" s="217"/>
      <c r="D59" s="218" t="s">
        <v>145</v>
      </c>
      <c r="E59" s="221">
        <f>E60+E61+E62+E64+E66+E63+E65</f>
        <v>13138269</v>
      </c>
      <c r="F59" s="164">
        <f>F60+F61+F62+F64+F66+F63+F65</f>
        <v>13138269</v>
      </c>
      <c r="G59" s="164">
        <f>G60+G61+G62+G64+G66</f>
        <v>4844263</v>
      </c>
      <c r="H59" s="164">
        <f>H60+H61+H62+H64+H66</f>
        <v>713690</v>
      </c>
      <c r="I59" s="164"/>
      <c r="J59" s="221">
        <f>J60+J61+J64+J66+J62+J67</f>
        <v>1125000</v>
      </c>
      <c r="K59" s="164">
        <f>K60+K61+K62+K64+K66+K67</f>
        <v>1000000</v>
      </c>
      <c r="L59" s="164">
        <f>L60+L61+L62+L64+L66</f>
        <v>125000</v>
      </c>
      <c r="M59" s="164"/>
      <c r="N59" s="164"/>
      <c r="O59" s="164">
        <f>O60+O61+O62+O64+O66+O67</f>
        <v>1000000</v>
      </c>
      <c r="P59" s="221">
        <f>E59+J59</f>
        <v>14263269</v>
      </c>
    </row>
    <row r="60" spans="1:21" ht="38.25" x14ac:dyDescent="0.2">
      <c r="A60" s="146">
        <v>1510160</v>
      </c>
      <c r="B60" s="146" t="s">
        <v>99</v>
      </c>
      <c r="C60" s="163" t="s">
        <v>67</v>
      </c>
      <c r="D60" s="143" t="s">
        <v>100</v>
      </c>
      <c r="E60" s="144">
        <f>F60</f>
        <v>4138880</v>
      </c>
      <c r="F60" s="145">
        <v>4138880</v>
      </c>
      <c r="G60" s="145">
        <v>3161615</v>
      </c>
      <c r="H60" s="145">
        <v>102340</v>
      </c>
      <c r="I60" s="145"/>
      <c r="J60" s="144">
        <f t="shared" ref="J60:J62" si="8">L60+O60</f>
        <v>0</v>
      </c>
      <c r="K60" s="145"/>
      <c r="L60" s="145"/>
      <c r="M60" s="145"/>
      <c r="N60" s="145"/>
      <c r="O60" s="145"/>
      <c r="P60" s="144">
        <f>E60+J60</f>
        <v>4138880</v>
      </c>
    </row>
    <row r="61" spans="1:21" ht="21" customHeight="1" x14ac:dyDescent="0.2">
      <c r="A61" s="146">
        <v>1510180</v>
      </c>
      <c r="B61" s="146" t="s">
        <v>69</v>
      </c>
      <c r="C61" s="163" t="s">
        <v>70</v>
      </c>
      <c r="D61" s="143" t="s">
        <v>71</v>
      </c>
      <c r="E61" s="144">
        <f t="shared" ref="E61:E62" si="9">F61</f>
        <v>2196789</v>
      </c>
      <c r="F61" s="154">
        <v>2196789</v>
      </c>
      <c r="G61" s="145">
        <v>1682648</v>
      </c>
      <c r="H61" s="145"/>
      <c r="I61" s="145"/>
      <c r="J61" s="144">
        <f t="shared" si="8"/>
        <v>0</v>
      </c>
      <c r="K61" s="145"/>
      <c r="L61" s="145"/>
      <c r="M61" s="145"/>
      <c r="N61" s="145"/>
      <c r="O61" s="145"/>
      <c r="P61" s="144">
        <f>E61+J61</f>
        <v>2196789</v>
      </c>
    </row>
    <row r="62" spans="1:21" x14ac:dyDescent="0.2">
      <c r="A62" s="146">
        <v>1516030</v>
      </c>
      <c r="B62" s="146" t="s">
        <v>146</v>
      </c>
      <c r="C62" s="163" t="s">
        <v>83</v>
      </c>
      <c r="D62" s="143" t="s">
        <v>84</v>
      </c>
      <c r="E62" s="144">
        <f t="shared" si="9"/>
        <v>1602600</v>
      </c>
      <c r="F62" s="154">
        <v>1602600</v>
      </c>
      <c r="G62" s="145"/>
      <c r="H62" s="145">
        <v>611350</v>
      </c>
      <c r="I62" s="145"/>
      <c r="J62" s="144">
        <f t="shared" si="8"/>
        <v>75000</v>
      </c>
      <c r="K62" s="145"/>
      <c r="L62" s="145">
        <v>75000</v>
      </c>
      <c r="M62" s="145"/>
      <c r="N62" s="145"/>
      <c r="O62" s="145"/>
      <c r="P62" s="144">
        <f t="shared" si="0"/>
        <v>1677600</v>
      </c>
      <c r="Q62" s="148"/>
    </row>
    <row r="63" spans="1:21" x14ac:dyDescent="0.2">
      <c r="A63" s="146">
        <v>1517130</v>
      </c>
      <c r="B63" s="146">
        <v>7130</v>
      </c>
      <c r="C63" s="163" t="s">
        <v>252</v>
      </c>
      <c r="D63" s="143" t="s">
        <v>195</v>
      </c>
      <c r="E63" s="144">
        <f>F63</f>
        <v>1000000</v>
      </c>
      <c r="F63" s="289">
        <v>1000000</v>
      </c>
      <c r="G63" s="145"/>
      <c r="H63" s="145"/>
      <c r="I63" s="145"/>
      <c r="J63" s="144"/>
      <c r="K63" s="145"/>
      <c r="L63" s="145"/>
      <c r="M63" s="145"/>
      <c r="N63" s="145"/>
      <c r="O63" s="145"/>
      <c r="P63" s="144">
        <v>1000000</v>
      </c>
      <c r="Q63" s="148"/>
    </row>
    <row r="64" spans="1:21" ht="38.25" x14ac:dyDescent="0.2">
      <c r="A64" s="146">
        <v>1517461</v>
      </c>
      <c r="B64" s="146" t="s">
        <v>147</v>
      </c>
      <c r="C64" s="163" t="s">
        <v>148</v>
      </c>
      <c r="D64" s="143" t="s">
        <v>149</v>
      </c>
      <c r="E64" s="144">
        <f>F64</f>
        <v>2000000</v>
      </c>
      <c r="F64" s="154">
        <v>2000000</v>
      </c>
      <c r="G64" s="145"/>
      <c r="H64" s="145"/>
      <c r="I64" s="145"/>
      <c r="J64" s="144"/>
      <c r="K64" s="145"/>
      <c r="L64" s="145"/>
      <c r="M64" s="145"/>
      <c r="N64" s="145"/>
      <c r="O64" s="145"/>
      <c r="P64" s="144">
        <f>E64+J64</f>
        <v>2000000</v>
      </c>
    </row>
    <row r="65" spans="1:17" ht="25.5" x14ac:dyDescent="0.2">
      <c r="A65" s="270">
        <v>1517693</v>
      </c>
      <c r="B65" s="60">
        <v>7693</v>
      </c>
      <c r="C65" s="61" t="s">
        <v>86</v>
      </c>
      <c r="D65" s="271" t="s">
        <v>255</v>
      </c>
      <c r="E65" s="144">
        <f>F65</f>
        <v>2200000</v>
      </c>
      <c r="F65" s="154">
        <v>2200000</v>
      </c>
      <c r="G65" s="145"/>
      <c r="H65" s="145"/>
      <c r="I65" s="145"/>
      <c r="J65" s="144"/>
      <c r="K65" s="145"/>
      <c r="L65" s="145"/>
      <c r="M65" s="145"/>
      <c r="N65" s="145"/>
      <c r="O65" s="145"/>
      <c r="P65" s="144">
        <f>E65+J65</f>
        <v>2200000</v>
      </c>
    </row>
    <row r="66" spans="1:17" ht="32.65" customHeight="1" x14ac:dyDescent="0.2">
      <c r="A66" s="146">
        <v>1518340</v>
      </c>
      <c r="B66" s="146" t="s">
        <v>150</v>
      </c>
      <c r="C66" s="163" t="s">
        <v>151</v>
      </c>
      <c r="D66" s="143" t="s">
        <v>152</v>
      </c>
      <c r="E66" s="144"/>
      <c r="F66" s="145"/>
      <c r="G66" s="145"/>
      <c r="H66" s="145"/>
      <c r="I66" s="145"/>
      <c r="J66" s="144">
        <f>L66+O66</f>
        <v>50000</v>
      </c>
      <c r="K66" s="145"/>
      <c r="L66" s="145">
        <v>50000</v>
      </c>
      <c r="M66" s="145"/>
      <c r="N66" s="145"/>
      <c r="O66" s="145"/>
      <c r="P66" s="144">
        <f t="shared" ref="P66" si="10">E66+J66</f>
        <v>50000</v>
      </c>
    </row>
    <row r="67" spans="1:17" ht="32.65" customHeight="1" x14ac:dyDescent="0.2">
      <c r="A67" s="146">
        <v>1517330</v>
      </c>
      <c r="B67" s="146">
        <v>7330</v>
      </c>
      <c r="C67" s="163" t="s">
        <v>257</v>
      </c>
      <c r="D67" s="143" t="s">
        <v>258</v>
      </c>
      <c r="E67" s="144"/>
      <c r="F67" s="145"/>
      <c r="G67" s="145"/>
      <c r="H67" s="145"/>
      <c r="I67" s="145"/>
      <c r="J67" s="144">
        <f>K67</f>
        <v>1000000</v>
      </c>
      <c r="K67" s="145">
        <v>1000000</v>
      </c>
      <c r="L67" s="145"/>
      <c r="M67" s="145"/>
      <c r="N67" s="145"/>
      <c r="O67" s="145">
        <v>1000000</v>
      </c>
      <c r="P67" s="144">
        <f>E67+J67</f>
        <v>1000000</v>
      </c>
    </row>
    <row r="68" spans="1:17" ht="25.5" x14ac:dyDescent="0.2">
      <c r="A68" s="211" t="s">
        <v>153</v>
      </c>
      <c r="B68" s="212"/>
      <c r="C68" s="213"/>
      <c r="D68" s="214" t="s">
        <v>154</v>
      </c>
      <c r="E68" s="215">
        <f>E69</f>
        <v>3920800</v>
      </c>
      <c r="F68" s="165">
        <f t="shared" ref="F68:I68" si="11">F69</f>
        <v>1980800</v>
      </c>
      <c r="G68" s="165">
        <f t="shared" si="11"/>
        <v>1226000</v>
      </c>
      <c r="H68" s="165">
        <f t="shared" si="11"/>
        <v>55000</v>
      </c>
      <c r="I68" s="165">
        <f t="shared" si="11"/>
        <v>0</v>
      </c>
      <c r="J68" s="215">
        <f>J69</f>
        <v>0</v>
      </c>
      <c r="K68" s="165">
        <f>K69</f>
        <v>0</v>
      </c>
      <c r="L68" s="165">
        <v>0</v>
      </c>
      <c r="M68" s="165">
        <v>0</v>
      </c>
      <c r="N68" s="165">
        <v>0</v>
      </c>
      <c r="O68" s="165">
        <f>O69</f>
        <v>0</v>
      </c>
      <c r="P68" s="215">
        <f t="shared" si="0"/>
        <v>3920800</v>
      </c>
    </row>
    <row r="69" spans="1:17" ht="25.5" x14ac:dyDescent="0.2">
      <c r="A69" s="130" t="s">
        <v>155</v>
      </c>
      <c r="B69" s="131"/>
      <c r="C69" s="132"/>
      <c r="D69" s="214" t="s">
        <v>154</v>
      </c>
      <c r="E69" s="134">
        <f>E70+E71+E72</f>
        <v>3920800</v>
      </c>
      <c r="F69" s="164">
        <f>F70+F71+F72</f>
        <v>1980800</v>
      </c>
      <c r="G69" s="164">
        <f t="shared" ref="G69:I69" si="12">G70+G71+G72</f>
        <v>1226000</v>
      </c>
      <c r="H69" s="164">
        <f t="shared" si="12"/>
        <v>55000</v>
      </c>
      <c r="I69" s="164">
        <f t="shared" si="12"/>
        <v>0</v>
      </c>
      <c r="J69" s="134">
        <f>J70+J71+J72</f>
        <v>0</v>
      </c>
      <c r="K69" s="165">
        <f>K70+K71+K72</f>
        <v>0</v>
      </c>
      <c r="L69" s="165">
        <f t="shared" ref="L69:O69" si="13">L70+L71+L72</f>
        <v>0</v>
      </c>
      <c r="M69" s="165">
        <f t="shared" si="13"/>
        <v>0</v>
      </c>
      <c r="N69" s="165">
        <f t="shared" si="13"/>
        <v>0</v>
      </c>
      <c r="O69" s="165">
        <f t="shared" si="13"/>
        <v>0</v>
      </c>
      <c r="P69" s="134">
        <f t="shared" si="0"/>
        <v>3920800</v>
      </c>
    </row>
    <row r="70" spans="1:17" ht="38.25" x14ac:dyDescent="0.2">
      <c r="A70" s="136" t="s">
        <v>156</v>
      </c>
      <c r="B70" s="136" t="s">
        <v>99</v>
      </c>
      <c r="C70" s="137" t="s">
        <v>67</v>
      </c>
      <c r="D70" s="138" t="s">
        <v>100</v>
      </c>
      <c r="E70" s="141">
        <f>F70</f>
        <v>1695800</v>
      </c>
      <c r="F70" s="166">
        <v>1695800</v>
      </c>
      <c r="G70" s="166">
        <v>1226000</v>
      </c>
      <c r="H70" s="166">
        <v>55000</v>
      </c>
      <c r="I70" s="166"/>
      <c r="J70" s="141"/>
      <c r="K70" s="140"/>
      <c r="L70" s="140"/>
      <c r="M70" s="140"/>
      <c r="N70" s="140"/>
      <c r="O70" s="140"/>
      <c r="P70" s="141">
        <f t="shared" si="0"/>
        <v>1695800</v>
      </c>
    </row>
    <row r="71" spans="1:17" x14ac:dyDescent="0.2">
      <c r="A71" s="136" t="s">
        <v>157</v>
      </c>
      <c r="B71" s="136" t="s">
        <v>158</v>
      </c>
      <c r="C71" s="137" t="s">
        <v>70</v>
      </c>
      <c r="D71" s="138" t="s">
        <v>159</v>
      </c>
      <c r="E71" s="141">
        <v>1940000</v>
      </c>
      <c r="F71" s="140"/>
      <c r="G71" s="140"/>
      <c r="H71" s="140"/>
      <c r="I71" s="140"/>
      <c r="J71" s="141"/>
      <c r="K71" s="140"/>
      <c r="L71" s="140"/>
      <c r="M71" s="140"/>
      <c r="N71" s="140"/>
      <c r="O71" s="140"/>
      <c r="P71" s="141">
        <f t="shared" si="0"/>
        <v>1940000</v>
      </c>
    </row>
    <row r="72" spans="1:17" x14ac:dyDescent="0.2">
      <c r="A72" s="136">
        <v>3719770</v>
      </c>
      <c r="B72" s="136">
        <v>9770</v>
      </c>
      <c r="C72" s="137" t="s">
        <v>69</v>
      </c>
      <c r="D72" s="152" t="s">
        <v>160</v>
      </c>
      <c r="E72" s="141">
        <v>285000</v>
      </c>
      <c r="F72" s="140">
        <v>285000</v>
      </c>
      <c r="G72" s="140"/>
      <c r="H72" s="140"/>
      <c r="I72" s="140"/>
      <c r="J72" s="141"/>
      <c r="K72" s="140"/>
      <c r="L72" s="140"/>
      <c r="M72" s="140"/>
      <c r="N72" s="140"/>
      <c r="O72" s="140"/>
      <c r="P72" s="141">
        <f t="shared" ref="P72:P74" si="14">E72+J72</f>
        <v>285000</v>
      </c>
    </row>
    <row r="73" spans="1:17" ht="25.5" x14ac:dyDescent="0.2">
      <c r="A73" s="136"/>
      <c r="B73" s="136"/>
      <c r="C73" s="137"/>
      <c r="D73" s="309" t="s">
        <v>304</v>
      </c>
      <c r="E73" s="141">
        <v>15000</v>
      </c>
      <c r="F73" s="140">
        <v>15000</v>
      </c>
      <c r="G73" s="140"/>
      <c r="H73" s="140"/>
      <c r="I73" s="140"/>
      <c r="J73" s="141"/>
      <c r="K73" s="140"/>
      <c r="L73" s="140"/>
      <c r="M73" s="140"/>
      <c r="N73" s="140"/>
      <c r="O73" s="140"/>
      <c r="P73" s="141">
        <v>20000</v>
      </c>
    </row>
    <row r="74" spans="1:17" ht="29.25" customHeight="1" x14ac:dyDescent="0.2">
      <c r="A74" s="136"/>
      <c r="B74" s="136"/>
      <c r="C74" s="137"/>
      <c r="D74" s="309" t="s">
        <v>303</v>
      </c>
      <c r="E74" s="141">
        <v>270000</v>
      </c>
      <c r="F74" s="140">
        <v>270000</v>
      </c>
      <c r="G74" s="140"/>
      <c r="H74" s="140"/>
      <c r="I74" s="140"/>
      <c r="J74" s="141"/>
      <c r="K74" s="140"/>
      <c r="L74" s="140"/>
      <c r="M74" s="140"/>
      <c r="N74" s="140"/>
      <c r="O74" s="140"/>
      <c r="P74" s="141">
        <f t="shared" si="14"/>
        <v>270000</v>
      </c>
      <c r="Q74" s="200"/>
    </row>
    <row r="75" spans="1:17" x14ac:dyDescent="0.2">
      <c r="A75" s="167" t="s">
        <v>6</v>
      </c>
      <c r="B75" s="168" t="s">
        <v>6</v>
      </c>
      <c r="C75" s="169" t="s">
        <v>6</v>
      </c>
      <c r="D75" s="170" t="s">
        <v>161</v>
      </c>
      <c r="E75" s="134">
        <f>E16+E46+E59+E25+E68+E54</f>
        <v>129723769</v>
      </c>
      <c r="F75" s="134">
        <f>F17+F46+F59+F25+F68+F54</f>
        <v>127783769</v>
      </c>
      <c r="G75" s="134">
        <f>G16+G46+G59+G25+G68+G54</f>
        <v>70492276</v>
      </c>
      <c r="H75" s="134">
        <f>H16+H46+H59+H25+H68+H54</f>
        <v>15839190</v>
      </c>
      <c r="I75" s="134">
        <v>0</v>
      </c>
      <c r="J75" s="134">
        <f>J16+J46+J59+J25+J69</f>
        <v>11030800</v>
      </c>
      <c r="K75" s="134">
        <f>K16+K46+K59+K25+K68</f>
        <v>8595600</v>
      </c>
      <c r="L75" s="134">
        <f>L16+L46+L59+L25+L68</f>
        <v>2435200</v>
      </c>
      <c r="M75" s="134">
        <v>0</v>
      </c>
      <c r="N75" s="134">
        <v>0</v>
      </c>
      <c r="O75" s="134">
        <f>O17+O25+O46+O59+O68</f>
        <v>8595600</v>
      </c>
      <c r="P75" s="134">
        <f>E75+J75</f>
        <v>140754569</v>
      </c>
      <c r="Q75" s="151"/>
    </row>
    <row r="76" spans="1:17" x14ac:dyDescent="0.2">
      <c r="E76" s="171"/>
      <c r="F76" s="171"/>
      <c r="G76" s="172"/>
      <c r="H76" s="173"/>
      <c r="I76" s="174"/>
      <c r="J76" s="173"/>
      <c r="K76" s="173"/>
      <c r="L76" s="173"/>
      <c r="M76" s="174"/>
      <c r="N76" s="174"/>
      <c r="O76" s="173"/>
      <c r="P76" s="171"/>
    </row>
    <row r="77" spans="1:17" x14ac:dyDescent="0.2">
      <c r="D77" s="148"/>
      <c r="E77" s="171"/>
      <c r="F77" s="175"/>
      <c r="G77" s="176"/>
      <c r="H77" s="176"/>
      <c r="I77" s="177"/>
      <c r="J77" s="176"/>
      <c r="K77" s="176"/>
      <c r="L77" s="176"/>
      <c r="M77" s="177"/>
      <c r="N77" s="177"/>
      <c r="O77" s="176"/>
      <c r="P77" s="176"/>
      <c r="Q77" s="178"/>
    </row>
    <row r="78" spans="1:17" x14ac:dyDescent="0.2">
      <c r="B78" s="179" t="s">
        <v>7</v>
      </c>
      <c r="E78" s="180"/>
      <c r="F78" s="174"/>
      <c r="G78" s="174"/>
      <c r="H78" s="180"/>
      <c r="I78" s="62" t="s">
        <v>186</v>
      </c>
    </row>
  </sheetData>
  <mergeCells count="25">
    <mergeCell ref="K3:O3"/>
    <mergeCell ref="H13:H14"/>
    <mergeCell ref="M13:M14"/>
    <mergeCell ref="N13:N14"/>
    <mergeCell ref="R48:T48"/>
    <mergeCell ref="K12:K14"/>
    <mergeCell ref="L12:L14"/>
    <mergeCell ref="M12:N12"/>
    <mergeCell ref="I12:I14"/>
    <mergeCell ref="J12:J14"/>
    <mergeCell ref="R52:S52"/>
    <mergeCell ref="O12:O14"/>
    <mergeCell ref="A7:P7"/>
    <mergeCell ref="A8:P8"/>
    <mergeCell ref="A11:A14"/>
    <mergeCell ref="B11:B14"/>
    <mergeCell ref="C11:C14"/>
    <mergeCell ref="D11:D14"/>
    <mergeCell ref="E11:I11"/>
    <mergeCell ref="J11:O11"/>
    <mergeCell ref="P11:P14"/>
    <mergeCell ref="E12:E14"/>
    <mergeCell ref="F12:F14"/>
    <mergeCell ref="G12:H12"/>
    <mergeCell ref="G13:G14"/>
  </mergeCells>
  <pageMargins left="0.25" right="0.25" top="0.75" bottom="0.75" header="0.3" footer="0.3"/>
  <pageSetup paperSize="9" scale="70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0"/>
  <sheetViews>
    <sheetView zoomScaleNormal="100" zoomScalePageLayoutView="85" workbookViewId="0">
      <selection activeCell="A7" sqref="A7"/>
    </sheetView>
  </sheetViews>
  <sheetFormatPr defaultRowHeight="12.75" x14ac:dyDescent="0.2"/>
  <cols>
    <col min="1" max="1" width="20.7109375" style="2" customWidth="1"/>
    <col min="2" max="2" width="20.5703125" style="2" customWidth="1"/>
    <col min="3" max="3" width="108.28515625" style="2" customWidth="1"/>
    <col min="4" max="4" width="20.7109375" style="48" customWidth="1"/>
    <col min="5" max="5" width="12.28515625" style="2" bestFit="1" customWidth="1"/>
    <col min="6" max="16384" width="9.140625" style="2"/>
  </cols>
  <sheetData>
    <row r="1" spans="1:11" x14ac:dyDescent="0.2">
      <c r="A1" s="5"/>
      <c r="B1" s="6"/>
      <c r="C1" s="5" t="s">
        <v>192</v>
      </c>
      <c r="D1" s="5"/>
    </row>
    <row r="2" spans="1:11" s="7" customFormat="1" ht="12.2" customHeight="1" x14ac:dyDescent="0.2">
      <c r="C2" s="374" t="s">
        <v>329</v>
      </c>
      <c r="D2" s="374"/>
      <c r="E2" s="8"/>
      <c r="F2" s="8"/>
      <c r="G2" s="8"/>
    </row>
    <row r="3" spans="1:11" ht="13.7" customHeight="1" x14ac:dyDescent="0.2">
      <c r="A3" s="1"/>
      <c r="B3" s="1"/>
      <c r="C3" s="345" t="s">
        <v>330</v>
      </c>
      <c r="D3" s="345"/>
      <c r="E3" s="345"/>
      <c r="F3" s="345"/>
      <c r="G3" s="63"/>
      <c r="H3" s="63"/>
      <c r="I3" s="63"/>
      <c r="J3" s="63"/>
      <c r="K3" s="3"/>
    </row>
    <row r="4" spans="1:11" x14ac:dyDescent="0.2">
      <c r="A4" s="1"/>
      <c r="B4" s="1"/>
      <c r="C4" s="348" t="s">
        <v>331</v>
      </c>
      <c r="D4" s="348"/>
      <c r="E4" s="329"/>
      <c r="F4" s="329"/>
      <c r="G4" s="341"/>
      <c r="H4" s="341"/>
      <c r="I4" s="341"/>
      <c r="J4" s="341"/>
      <c r="K4" s="3"/>
    </row>
    <row r="5" spans="1:11" ht="14.25" customHeight="1" x14ac:dyDescent="0.2">
      <c r="A5" s="6"/>
      <c r="B5" s="6"/>
      <c r="C5" s="9"/>
      <c r="D5" s="10"/>
    </row>
    <row r="6" spans="1:11" x14ac:dyDescent="0.2">
      <c r="A6" s="365" t="s">
        <v>320</v>
      </c>
      <c r="B6" s="366"/>
      <c r="C6" s="366"/>
      <c r="D6" s="366"/>
    </row>
    <row r="7" spans="1:11" x14ac:dyDescent="0.2">
      <c r="A7" s="188">
        <v>1151200000</v>
      </c>
      <c r="B7" s="5"/>
      <c r="C7" s="5"/>
      <c r="D7" s="5"/>
    </row>
    <row r="8" spans="1:11" s="54" customFormat="1" x14ac:dyDescent="0.2">
      <c r="A8" s="185" t="s">
        <v>171</v>
      </c>
      <c r="B8" s="51"/>
      <c r="C8" s="187"/>
      <c r="D8" s="51"/>
    </row>
    <row r="9" spans="1:11" ht="15" x14ac:dyDescent="0.25">
      <c r="A9" s="11" t="s">
        <v>32</v>
      </c>
      <c r="B9" s="6"/>
      <c r="C9" s="6"/>
      <c r="D9" s="10"/>
    </row>
    <row r="10" spans="1:11" x14ac:dyDescent="0.2">
      <c r="A10" s="6"/>
      <c r="B10" s="6"/>
      <c r="C10" s="6"/>
      <c r="D10" s="10" t="s">
        <v>9</v>
      </c>
      <c r="G10" s="50"/>
    </row>
    <row r="11" spans="1:11" ht="38.25" x14ac:dyDescent="0.2">
      <c r="A11" s="12" t="s">
        <v>33</v>
      </c>
      <c r="B11" s="367" t="s">
        <v>34</v>
      </c>
      <c r="C11" s="368"/>
      <c r="D11" s="13" t="s">
        <v>1</v>
      </c>
    </row>
    <row r="12" spans="1:11" x14ac:dyDescent="0.2">
      <c r="A12" s="14">
        <v>1</v>
      </c>
      <c r="B12" s="369">
        <v>2</v>
      </c>
      <c r="C12" s="370"/>
      <c r="D12" s="15">
        <v>3</v>
      </c>
    </row>
    <row r="13" spans="1:11" x14ac:dyDescent="0.2">
      <c r="A13" s="363" t="s">
        <v>35</v>
      </c>
      <c r="B13" s="363"/>
      <c r="C13" s="363"/>
      <c r="D13" s="363"/>
    </row>
    <row r="14" spans="1:11" s="54" customFormat="1" x14ac:dyDescent="0.2">
      <c r="A14" s="181" t="s">
        <v>170</v>
      </c>
      <c r="B14" s="182"/>
      <c r="C14" s="183" t="s">
        <v>248</v>
      </c>
      <c r="D14" s="277">
        <v>9891100</v>
      </c>
      <c r="E14" s="184"/>
    </row>
    <row r="15" spans="1:11" s="54" customFormat="1" x14ac:dyDescent="0.2">
      <c r="A15" s="52">
        <v>99000000000</v>
      </c>
      <c r="B15" s="182"/>
      <c r="C15" s="295" t="s">
        <v>46</v>
      </c>
      <c r="D15" s="278">
        <v>9891100</v>
      </c>
      <c r="E15" s="184"/>
    </row>
    <row r="16" spans="1:11" x14ac:dyDescent="0.2">
      <c r="A16" s="16" t="s">
        <v>36</v>
      </c>
      <c r="B16" s="17" t="s">
        <v>28</v>
      </c>
      <c r="C16" s="18"/>
      <c r="D16" s="19">
        <f>D17</f>
        <v>22572800</v>
      </c>
    </row>
    <row r="17" spans="1:5" x14ac:dyDescent="0.2">
      <c r="A17" s="52">
        <v>99000000000</v>
      </c>
      <c r="B17" s="20"/>
      <c r="C17" s="21" t="s">
        <v>46</v>
      </c>
      <c r="D17" s="22">
        <v>22572800</v>
      </c>
    </row>
    <row r="18" spans="1:5" s="54" customFormat="1" x14ac:dyDescent="0.2">
      <c r="A18" s="316">
        <v>41035400</v>
      </c>
      <c r="B18" s="20"/>
      <c r="C18" s="18" t="s">
        <v>313</v>
      </c>
      <c r="D18" s="317">
        <v>202500</v>
      </c>
    </row>
    <row r="19" spans="1:5" s="54" customFormat="1" x14ac:dyDescent="0.2">
      <c r="A19" s="52">
        <v>99000000000</v>
      </c>
      <c r="B19" s="20"/>
      <c r="C19" s="21" t="s">
        <v>46</v>
      </c>
      <c r="D19" s="22">
        <v>202500</v>
      </c>
    </row>
    <row r="20" spans="1:5" s="54" customFormat="1" ht="25.5" customHeight="1" x14ac:dyDescent="0.2">
      <c r="A20" s="316">
        <v>41036000</v>
      </c>
      <c r="B20" s="371" t="s">
        <v>314</v>
      </c>
      <c r="C20" s="372"/>
      <c r="D20" s="317">
        <v>507200</v>
      </c>
    </row>
    <row r="21" spans="1:5" s="54" customFormat="1" x14ac:dyDescent="0.2">
      <c r="A21" s="52">
        <v>99000000000</v>
      </c>
      <c r="B21" s="20"/>
      <c r="C21" s="21" t="s">
        <v>46</v>
      </c>
      <c r="D21" s="22">
        <v>507200</v>
      </c>
    </row>
    <row r="22" spans="1:5" s="54" customFormat="1" x14ac:dyDescent="0.2">
      <c r="A22" s="316">
        <v>41036300</v>
      </c>
      <c r="B22" s="17" t="s">
        <v>293</v>
      </c>
      <c r="C22" s="18"/>
      <c r="D22" s="317">
        <v>1505900</v>
      </c>
    </row>
    <row r="23" spans="1:5" s="54" customFormat="1" x14ac:dyDescent="0.2">
      <c r="A23" s="52">
        <v>99000000000</v>
      </c>
      <c r="B23" s="20"/>
      <c r="C23" s="21" t="s">
        <v>46</v>
      </c>
      <c r="D23" s="22">
        <v>1505900</v>
      </c>
    </row>
    <row r="24" spans="1:5" x14ac:dyDescent="0.2">
      <c r="A24" s="16" t="s">
        <v>37</v>
      </c>
      <c r="B24" s="17" t="s">
        <v>30</v>
      </c>
      <c r="C24" s="18"/>
      <c r="D24" s="19">
        <f>D25</f>
        <v>818600</v>
      </c>
    </row>
    <row r="25" spans="1:5" x14ac:dyDescent="0.2">
      <c r="A25" s="279">
        <v>11100000000</v>
      </c>
      <c r="B25" s="20"/>
      <c r="C25" s="21" t="s">
        <v>47</v>
      </c>
      <c r="D25" s="22">
        <v>818600</v>
      </c>
    </row>
    <row r="26" spans="1:5" s="54" customFormat="1" x14ac:dyDescent="0.2">
      <c r="A26" s="331">
        <v>41058900</v>
      </c>
      <c r="B26" s="371" t="s">
        <v>323</v>
      </c>
      <c r="C26" s="373"/>
      <c r="D26" s="332">
        <v>2199300</v>
      </c>
    </row>
    <row r="27" spans="1:5" s="54" customFormat="1" ht="12.75" customHeight="1" x14ac:dyDescent="0.2">
      <c r="A27" s="279">
        <v>11100000000</v>
      </c>
      <c r="B27" s="57"/>
      <c r="C27" s="21" t="s">
        <v>47</v>
      </c>
      <c r="D27" s="58">
        <v>2199300</v>
      </c>
    </row>
    <row r="28" spans="1:5" x14ac:dyDescent="0.2">
      <c r="A28" s="363" t="s">
        <v>38</v>
      </c>
      <c r="B28" s="363"/>
      <c r="C28" s="363"/>
      <c r="D28" s="363"/>
    </row>
    <row r="29" spans="1:5" x14ac:dyDescent="0.2">
      <c r="A29" s="23" t="s">
        <v>6</v>
      </c>
      <c r="B29" s="24" t="s">
        <v>39</v>
      </c>
      <c r="C29" s="25"/>
      <c r="D29" s="26">
        <f>D14+D16+D24+D20+D18+D22+D26</f>
        <v>37697400</v>
      </c>
      <c r="E29" s="49"/>
    </row>
    <row r="30" spans="1:5" x14ac:dyDescent="0.2">
      <c r="A30" s="23" t="s">
        <v>6</v>
      </c>
      <c r="B30" s="24" t="s">
        <v>40</v>
      </c>
      <c r="C30" s="25"/>
      <c r="D30" s="27">
        <f>D29</f>
        <v>37697400</v>
      </c>
    </row>
    <row r="31" spans="1:5" x14ac:dyDescent="0.2">
      <c r="A31" s="23" t="s">
        <v>6</v>
      </c>
      <c r="B31" s="24" t="s">
        <v>41</v>
      </c>
      <c r="C31" s="25"/>
      <c r="D31" s="27"/>
    </row>
    <row r="32" spans="1:5" x14ac:dyDescent="0.2">
      <c r="A32" s="6"/>
      <c r="B32" s="6"/>
      <c r="C32" s="6"/>
      <c r="D32" s="10"/>
    </row>
    <row r="33" spans="1:13" ht="22.15" customHeight="1" x14ac:dyDescent="0.25">
      <c r="A33" s="11" t="s">
        <v>42</v>
      </c>
      <c r="B33" s="6"/>
      <c r="C33" s="6"/>
      <c r="D33" s="10" t="s">
        <v>9</v>
      </c>
      <c r="M33" s="119"/>
    </row>
    <row r="34" spans="1:13" ht="63.75" x14ac:dyDescent="0.2">
      <c r="A34" s="28" t="s">
        <v>43</v>
      </c>
      <c r="B34" s="28" t="s">
        <v>44</v>
      </c>
      <c r="C34" s="28" t="s">
        <v>45</v>
      </c>
      <c r="D34" s="29" t="s">
        <v>1</v>
      </c>
      <c r="E34" s="118"/>
      <c r="F34" s="117"/>
    </row>
    <row r="35" spans="1:13" x14ac:dyDescent="0.2">
      <c r="A35" s="30">
        <v>1</v>
      </c>
      <c r="B35" s="31">
        <v>2</v>
      </c>
      <c r="C35" s="32">
        <v>3</v>
      </c>
      <c r="D35" s="33">
        <v>4</v>
      </c>
    </row>
    <row r="36" spans="1:13" x14ac:dyDescent="0.2">
      <c r="A36" s="362" t="s">
        <v>35</v>
      </c>
      <c r="B36" s="362"/>
      <c r="C36" s="362"/>
      <c r="D36" s="362"/>
    </row>
    <row r="37" spans="1:13" x14ac:dyDescent="0.2">
      <c r="A37" s="56">
        <v>3719770</v>
      </c>
      <c r="B37" s="37">
        <v>9770</v>
      </c>
      <c r="C37" s="34" t="s">
        <v>8</v>
      </c>
      <c r="D37" s="35">
        <f>D39+D38</f>
        <v>285000</v>
      </c>
    </row>
    <row r="38" spans="1:13" s="54" customFormat="1" x14ac:dyDescent="0.2">
      <c r="A38" s="55">
        <v>11502000000</v>
      </c>
      <c r="B38" s="318"/>
      <c r="C38" s="311" t="s">
        <v>315</v>
      </c>
      <c r="D38" s="319">
        <v>15000</v>
      </c>
    </row>
    <row r="39" spans="1:13" ht="45.75" customHeight="1" x14ac:dyDescent="0.2">
      <c r="A39" s="55">
        <v>11502000000</v>
      </c>
      <c r="B39" s="53"/>
      <c r="C39" s="259" t="s">
        <v>316</v>
      </c>
      <c r="D39" s="36">
        <v>270000</v>
      </c>
    </row>
    <row r="40" spans="1:13" ht="19.899999999999999" customHeight="1" x14ac:dyDescent="0.2">
      <c r="A40" s="362" t="s">
        <v>38</v>
      </c>
      <c r="B40" s="362"/>
      <c r="C40" s="362"/>
      <c r="D40" s="363"/>
    </row>
    <row r="41" spans="1:13" x14ac:dyDescent="0.2">
      <c r="A41" s="38"/>
      <c r="B41" s="39"/>
      <c r="C41" s="40" t="s">
        <v>8</v>
      </c>
      <c r="D41" s="41">
        <v>0</v>
      </c>
    </row>
    <row r="42" spans="1:13" x14ac:dyDescent="0.2">
      <c r="A42" s="42" t="s">
        <v>6</v>
      </c>
      <c r="B42" s="43" t="s">
        <v>6</v>
      </c>
      <c r="C42" s="24" t="s">
        <v>39</v>
      </c>
      <c r="D42" s="44">
        <f>D37</f>
        <v>285000</v>
      </c>
    </row>
    <row r="43" spans="1:13" x14ac:dyDescent="0.2">
      <c r="A43" s="42" t="s">
        <v>6</v>
      </c>
      <c r="B43" s="43" t="s">
        <v>6</v>
      </c>
      <c r="C43" s="24" t="s">
        <v>40</v>
      </c>
      <c r="D43" s="44">
        <v>0</v>
      </c>
    </row>
    <row r="44" spans="1:13" x14ac:dyDescent="0.2">
      <c r="A44" s="42" t="s">
        <v>6</v>
      </c>
      <c r="B44" s="43" t="s">
        <v>6</v>
      </c>
      <c r="C44" s="24" t="s">
        <v>41</v>
      </c>
      <c r="D44" s="44">
        <v>0</v>
      </c>
    </row>
    <row r="45" spans="1:13" x14ac:dyDescent="0.2">
      <c r="A45" s="45"/>
      <c r="B45" s="6"/>
      <c r="C45" s="6"/>
      <c r="D45" s="10"/>
    </row>
    <row r="46" spans="1:13" x14ac:dyDescent="0.2">
      <c r="A46" s="6"/>
      <c r="B46" s="6"/>
      <c r="C46" s="6"/>
      <c r="D46" s="10"/>
    </row>
    <row r="47" spans="1:13" x14ac:dyDescent="0.2">
      <c r="A47" s="6"/>
      <c r="B47" s="6"/>
      <c r="C47" s="6"/>
      <c r="D47" s="10"/>
    </row>
    <row r="48" spans="1:13" x14ac:dyDescent="0.2">
      <c r="A48" s="6"/>
      <c r="B48" s="46" t="s">
        <v>7</v>
      </c>
      <c r="C48" s="47" t="s">
        <v>186</v>
      </c>
      <c r="D48" s="10"/>
    </row>
    <row r="49" spans="1:7" x14ac:dyDescent="0.2">
      <c r="A49" s="364"/>
      <c r="B49" s="364"/>
      <c r="C49" s="364"/>
      <c r="D49" s="364"/>
    </row>
    <row r="50" spans="1:7" x14ac:dyDescent="0.2">
      <c r="G50" s="119"/>
    </row>
  </sheetData>
  <mergeCells count="14">
    <mergeCell ref="C2:D2"/>
    <mergeCell ref="C3:F3"/>
    <mergeCell ref="C4:D4"/>
    <mergeCell ref="G4:J4"/>
    <mergeCell ref="A28:D28"/>
    <mergeCell ref="A36:D36"/>
    <mergeCell ref="A40:D40"/>
    <mergeCell ref="A49:D49"/>
    <mergeCell ref="A6:D6"/>
    <mergeCell ref="B11:C11"/>
    <mergeCell ref="B12:C12"/>
    <mergeCell ref="A13:D13"/>
    <mergeCell ref="B20:C20"/>
    <mergeCell ref="B26:C26"/>
  </mergeCells>
  <pageMargins left="0.59055118110236204" right="0.43593749999999998" top="0.39370078740157499" bottom="0.39370078740157499" header="0" footer="0"/>
  <pageSetup paperSize="9" scale="60" fitToHeight="50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5"/>
  <sheetViews>
    <sheetView view="pageLayout" zoomScaleNormal="90" workbookViewId="0">
      <selection activeCell="G3" sqref="G3:J3"/>
    </sheetView>
  </sheetViews>
  <sheetFormatPr defaultRowHeight="12.75" x14ac:dyDescent="0.2"/>
  <cols>
    <col min="1" max="2" width="12.140625" style="54" customWidth="1"/>
    <col min="3" max="3" width="11" style="54" customWidth="1"/>
    <col min="4" max="4" width="31.7109375" style="54" customWidth="1"/>
    <col min="5" max="5" width="41.28515625" style="54" customWidth="1"/>
    <col min="6" max="6" width="34.140625" style="54" customWidth="1"/>
    <col min="7" max="7" width="14.7109375" style="54" customWidth="1"/>
    <col min="8" max="8" width="15.7109375" style="54" customWidth="1"/>
    <col min="9" max="9" width="13.140625" style="54" customWidth="1"/>
    <col min="10" max="10" width="14.5703125" style="54" customWidth="1"/>
    <col min="11" max="16384" width="9.140625" style="54"/>
  </cols>
  <sheetData>
    <row r="1" spans="1:10" x14ac:dyDescent="0.2">
      <c r="A1" s="1"/>
      <c r="B1" s="1"/>
      <c r="C1" s="1"/>
      <c r="D1" s="1"/>
      <c r="E1" s="1"/>
      <c r="G1" s="63" t="s">
        <v>193</v>
      </c>
      <c r="H1" s="64"/>
      <c r="I1" s="64"/>
      <c r="J1" s="64"/>
    </row>
    <row r="2" spans="1:10" s="65" customFormat="1" ht="27" customHeight="1" x14ac:dyDescent="0.2">
      <c r="D2" s="375"/>
      <c r="E2" s="376"/>
      <c r="F2" s="376"/>
      <c r="G2" s="383" t="s">
        <v>338</v>
      </c>
      <c r="H2" s="375"/>
      <c r="I2" s="375"/>
      <c r="J2" s="375"/>
    </row>
    <row r="3" spans="1:10" s="65" customFormat="1" ht="25.5" customHeight="1" x14ac:dyDescent="0.2">
      <c r="D3" s="376"/>
      <c r="E3" s="376"/>
      <c r="F3" s="376"/>
      <c r="G3" s="345" t="s">
        <v>332</v>
      </c>
      <c r="H3" s="345"/>
      <c r="I3" s="345"/>
      <c r="J3" s="345"/>
    </row>
    <row r="4" spans="1:10" ht="15" customHeight="1" x14ac:dyDescent="0.2">
      <c r="A4" s="1"/>
      <c r="B4" s="1"/>
      <c r="C4" s="1"/>
      <c r="D4" s="341"/>
      <c r="E4" s="341"/>
      <c r="F4" s="341"/>
      <c r="G4" s="341" t="s">
        <v>333</v>
      </c>
      <c r="H4" s="341"/>
      <c r="I4" s="341"/>
      <c r="J4" s="341"/>
    </row>
    <row r="5" spans="1:10" ht="17.45" customHeight="1" x14ac:dyDescent="0.2">
      <c r="A5" s="66"/>
      <c r="B5" s="66"/>
      <c r="C5" s="66"/>
      <c r="D5" s="379" t="s">
        <v>262</v>
      </c>
      <c r="E5" s="379"/>
      <c r="F5" s="379"/>
      <c r="G5" s="379"/>
      <c r="H5" s="379"/>
      <c r="I5" s="379"/>
      <c r="J5" s="66"/>
    </row>
    <row r="6" spans="1:10" ht="15" x14ac:dyDescent="0.25">
      <c r="A6" s="203" t="s">
        <v>321</v>
      </c>
      <c r="B6" s="66"/>
      <c r="C6" s="66"/>
      <c r="D6" s="379"/>
      <c r="E6" s="379"/>
      <c r="F6" s="379"/>
      <c r="G6" s="379"/>
      <c r="H6" s="66"/>
      <c r="I6" s="66"/>
      <c r="J6" s="66"/>
    </row>
    <row r="7" spans="1:10" x14ac:dyDescent="0.2">
      <c r="A7" s="204" t="s">
        <v>171</v>
      </c>
      <c r="B7" s="1"/>
      <c r="C7" s="1"/>
      <c r="D7" s="1"/>
      <c r="E7" s="67"/>
      <c r="F7" s="1"/>
      <c r="G7" s="1"/>
      <c r="H7" s="1"/>
      <c r="I7" s="1"/>
      <c r="J7" s="1"/>
    </row>
    <row r="8" spans="1:10" ht="9.6" customHeight="1" x14ac:dyDescent="0.2">
      <c r="A8" s="1"/>
      <c r="B8" s="1"/>
      <c r="C8" s="1"/>
      <c r="D8" s="1"/>
      <c r="E8" s="1"/>
      <c r="F8" s="1"/>
      <c r="G8" s="1"/>
      <c r="H8" s="1"/>
      <c r="I8" s="1"/>
      <c r="J8" s="68" t="s">
        <v>51</v>
      </c>
    </row>
    <row r="9" spans="1:10" ht="13.9" customHeight="1" x14ac:dyDescent="0.2">
      <c r="A9" s="380" t="s">
        <v>52</v>
      </c>
      <c r="B9" s="380" t="s">
        <v>53</v>
      </c>
      <c r="C9" s="380" t="s">
        <v>54</v>
      </c>
      <c r="D9" s="334" t="s">
        <v>55</v>
      </c>
      <c r="E9" s="334" t="s">
        <v>162</v>
      </c>
      <c r="F9" s="380" t="s">
        <v>163</v>
      </c>
      <c r="G9" s="337" t="s">
        <v>1</v>
      </c>
      <c r="H9" s="334" t="s">
        <v>2</v>
      </c>
      <c r="I9" s="377" t="s">
        <v>3</v>
      </c>
      <c r="J9" s="378"/>
    </row>
    <row r="10" spans="1:10" ht="110.85" customHeight="1" x14ac:dyDescent="0.2">
      <c r="A10" s="381"/>
      <c r="B10" s="381"/>
      <c r="C10" s="381"/>
      <c r="D10" s="336"/>
      <c r="E10" s="336"/>
      <c r="F10" s="381"/>
      <c r="G10" s="339"/>
      <c r="H10" s="336"/>
      <c r="I10" s="69" t="s">
        <v>4</v>
      </c>
      <c r="J10" s="69" t="s">
        <v>5</v>
      </c>
    </row>
    <row r="11" spans="1:10" x14ac:dyDescent="0.2">
      <c r="A11" s="70">
        <v>1</v>
      </c>
      <c r="B11" s="70">
        <v>2</v>
      </c>
      <c r="C11" s="70">
        <v>3</v>
      </c>
      <c r="D11" s="70">
        <v>4</v>
      </c>
      <c r="E11" s="70">
        <v>5</v>
      </c>
      <c r="F11" s="70">
        <v>6</v>
      </c>
      <c r="G11" s="71">
        <v>7</v>
      </c>
      <c r="H11" s="70">
        <v>8</v>
      </c>
      <c r="I11" s="70">
        <v>9</v>
      </c>
      <c r="J11" s="70">
        <v>10</v>
      </c>
    </row>
    <row r="12" spans="1:10" ht="15.75" customHeight="1" x14ac:dyDescent="0.2">
      <c r="A12" s="228" t="s">
        <v>62</v>
      </c>
      <c r="B12" s="70"/>
      <c r="C12" s="70"/>
      <c r="D12" s="229" t="s">
        <v>165</v>
      </c>
      <c r="E12" s="70"/>
      <c r="F12" s="70"/>
      <c r="G12" s="74">
        <f>H12+I12</f>
        <v>17263800</v>
      </c>
      <c r="H12" s="230">
        <f>H15+H16+H17+H18+H19</f>
        <v>17123800</v>
      </c>
      <c r="I12" s="260">
        <f>I13</f>
        <v>140000</v>
      </c>
      <c r="J12" s="70"/>
    </row>
    <row r="13" spans="1:10" ht="18.75" customHeight="1" x14ac:dyDescent="0.2">
      <c r="A13" s="228" t="s">
        <v>64</v>
      </c>
      <c r="B13" s="227" t="s">
        <v>164</v>
      </c>
      <c r="C13" s="227" t="s">
        <v>164</v>
      </c>
      <c r="D13" s="229" t="s">
        <v>165</v>
      </c>
      <c r="E13" s="227" t="s">
        <v>164</v>
      </c>
      <c r="F13" s="227" t="s">
        <v>164</v>
      </c>
      <c r="G13" s="74">
        <f>H13+I13</f>
        <v>17263800</v>
      </c>
      <c r="H13" s="230">
        <f>SUM(H15:H19)</f>
        <v>17123800</v>
      </c>
      <c r="I13" s="230">
        <f>SUM(I15:I18)</f>
        <v>140000</v>
      </c>
      <c r="J13" s="230">
        <f>SUM(J15:J18)</f>
        <v>0</v>
      </c>
    </row>
    <row r="14" spans="1:10" x14ac:dyDescent="0.2">
      <c r="A14" s="228"/>
      <c r="B14" s="227"/>
      <c r="C14" s="227"/>
      <c r="D14" s="229"/>
      <c r="E14" s="227"/>
      <c r="F14" s="227"/>
      <c r="G14" s="74"/>
      <c r="H14" s="230"/>
      <c r="I14" s="230"/>
      <c r="J14" s="230"/>
    </row>
    <row r="15" spans="1:10" ht="76.5" x14ac:dyDescent="0.2">
      <c r="A15" s="75" t="s">
        <v>65</v>
      </c>
      <c r="B15" s="60" t="s">
        <v>66</v>
      </c>
      <c r="C15" s="60" t="s">
        <v>67</v>
      </c>
      <c r="D15" s="76" t="s">
        <v>68</v>
      </c>
      <c r="E15" s="100" t="s">
        <v>270</v>
      </c>
      <c r="F15" s="77" t="s">
        <v>272</v>
      </c>
      <c r="G15" s="78">
        <f t="shared" ref="G15" si="0">H15+I15</f>
        <v>16260800</v>
      </c>
      <c r="H15" s="79">
        <v>16120800</v>
      </c>
      <c r="I15" s="79">
        <v>140000</v>
      </c>
      <c r="J15" s="79"/>
    </row>
    <row r="16" spans="1:10" ht="44.25" customHeight="1" x14ac:dyDescent="0.2">
      <c r="A16" s="60" t="s">
        <v>85</v>
      </c>
      <c r="B16" s="69">
        <v>7680</v>
      </c>
      <c r="C16" s="61" t="s">
        <v>86</v>
      </c>
      <c r="D16" s="85" t="s">
        <v>87</v>
      </c>
      <c r="E16" s="100" t="s">
        <v>270</v>
      </c>
      <c r="F16" s="77" t="s">
        <v>272</v>
      </c>
      <c r="G16" s="78">
        <f t="shared" ref="G16" si="1">H16+I16</f>
        <v>25000</v>
      </c>
      <c r="H16" s="86">
        <v>25000</v>
      </c>
      <c r="I16" s="79"/>
      <c r="J16" s="79"/>
    </row>
    <row r="17" spans="1:10" ht="51" x14ac:dyDescent="0.2">
      <c r="A17" s="87" t="s">
        <v>88</v>
      </c>
      <c r="B17" s="69">
        <v>8110</v>
      </c>
      <c r="C17" s="88" t="s">
        <v>89</v>
      </c>
      <c r="D17" s="89" t="s">
        <v>90</v>
      </c>
      <c r="E17" s="89" t="s">
        <v>289</v>
      </c>
      <c r="F17" s="77" t="s">
        <v>271</v>
      </c>
      <c r="G17" s="78">
        <f>I17+H17</f>
        <v>270000</v>
      </c>
      <c r="H17" s="84">
        <v>270000</v>
      </c>
      <c r="I17" s="79"/>
      <c r="J17" s="79"/>
    </row>
    <row r="18" spans="1:10" ht="63.75" customHeight="1" x14ac:dyDescent="0.2">
      <c r="A18" s="87" t="s">
        <v>91</v>
      </c>
      <c r="B18" s="60">
        <v>8240</v>
      </c>
      <c r="C18" s="88" t="s">
        <v>92</v>
      </c>
      <c r="D18" s="89" t="s">
        <v>93</v>
      </c>
      <c r="E18" s="89" t="s">
        <v>265</v>
      </c>
      <c r="F18" s="77" t="s">
        <v>266</v>
      </c>
      <c r="G18" s="78">
        <f t="shared" ref="G18:G21" si="2">H18</f>
        <v>200000</v>
      </c>
      <c r="H18" s="79">
        <v>200000</v>
      </c>
      <c r="I18" s="79"/>
      <c r="J18" s="79"/>
    </row>
    <row r="19" spans="1:10" ht="69" customHeight="1" x14ac:dyDescent="0.2">
      <c r="A19" s="312" t="s">
        <v>294</v>
      </c>
      <c r="B19" s="60">
        <v>9800</v>
      </c>
      <c r="C19" s="88"/>
      <c r="D19" s="89" t="s">
        <v>305</v>
      </c>
      <c r="E19" s="100"/>
      <c r="F19" s="77"/>
      <c r="G19" s="78">
        <f t="shared" si="2"/>
        <v>508000</v>
      </c>
      <c r="H19" s="79">
        <f>H20+H21+H22</f>
        <v>508000</v>
      </c>
      <c r="I19" s="79"/>
      <c r="J19" s="79"/>
    </row>
    <row r="20" spans="1:10" ht="102" customHeight="1" x14ac:dyDescent="0.2">
      <c r="A20" s="312"/>
      <c r="B20" s="60"/>
      <c r="C20" s="88"/>
      <c r="D20" s="89" t="s">
        <v>306</v>
      </c>
      <c r="E20" s="100" t="s">
        <v>307</v>
      </c>
      <c r="F20" s="77" t="s">
        <v>308</v>
      </c>
      <c r="G20" s="78">
        <f t="shared" si="2"/>
        <v>158000</v>
      </c>
      <c r="H20" s="79">
        <v>158000</v>
      </c>
      <c r="I20" s="79"/>
      <c r="J20" s="79"/>
    </row>
    <row r="21" spans="1:10" ht="77.25" customHeight="1" x14ac:dyDescent="0.2">
      <c r="A21" s="312"/>
      <c r="B21" s="60"/>
      <c r="C21" s="88"/>
      <c r="D21" s="89" t="s">
        <v>309</v>
      </c>
      <c r="E21" s="100" t="s">
        <v>270</v>
      </c>
      <c r="F21" s="77" t="s">
        <v>272</v>
      </c>
      <c r="G21" s="78">
        <f t="shared" si="2"/>
        <v>250000</v>
      </c>
      <c r="H21" s="79">
        <v>250000</v>
      </c>
      <c r="I21" s="79"/>
      <c r="J21" s="79"/>
    </row>
    <row r="22" spans="1:10" ht="57.75" customHeight="1" x14ac:dyDescent="0.2">
      <c r="A22" s="312"/>
      <c r="B22" s="60"/>
      <c r="C22" s="88"/>
      <c r="D22" s="89" t="s">
        <v>317</v>
      </c>
      <c r="E22" s="100" t="s">
        <v>270</v>
      </c>
      <c r="F22" s="77" t="s">
        <v>272</v>
      </c>
      <c r="G22" s="78">
        <f>H22+I22</f>
        <v>100000</v>
      </c>
      <c r="H22" s="79">
        <v>100000</v>
      </c>
      <c r="I22" s="79">
        <v>0</v>
      </c>
      <c r="J22" s="79">
        <v>0</v>
      </c>
    </row>
    <row r="23" spans="1:10" ht="36" customHeight="1" x14ac:dyDescent="0.2">
      <c r="A23" s="231" t="s">
        <v>94</v>
      </c>
      <c r="B23" s="232"/>
      <c r="C23" s="232"/>
      <c r="D23" s="227" t="s">
        <v>166</v>
      </c>
      <c r="E23" s="232"/>
      <c r="F23" s="232"/>
      <c r="G23" s="210">
        <f>G24</f>
        <v>61263200</v>
      </c>
      <c r="H23" s="230">
        <f t="shared" ref="H23:J23" si="3">H24</f>
        <v>52935300</v>
      </c>
      <c r="I23" s="230">
        <f t="shared" si="3"/>
        <v>8327900</v>
      </c>
      <c r="J23" s="230">
        <f t="shared" si="3"/>
        <v>6172700</v>
      </c>
    </row>
    <row r="24" spans="1:10" s="83" customFormat="1" ht="35.25" customHeight="1" x14ac:dyDescent="0.2">
      <c r="A24" s="231" t="s">
        <v>96</v>
      </c>
      <c r="B24" s="227" t="s">
        <v>164</v>
      </c>
      <c r="C24" s="233" t="s">
        <v>164</v>
      </c>
      <c r="D24" s="227" t="s">
        <v>166</v>
      </c>
      <c r="E24" s="227" t="s">
        <v>164</v>
      </c>
      <c r="F24" s="227" t="s">
        <v>164</v>
      </c>
      <c r="G24" s="210">
        <f>H24+I24</f>
        <v>61263200</v>
      </c>
      <c r="H24" s="234">
        <f>SUM(H25:H40)</f>
        <v>52935300</v>
      </c>
      <c r="I24" s="234">
        <f>SUM(I25:I40)</f>
        <v>8327900</v>
      </c>
      <c r="J24" s="234">
        <f>SUM(J25:J40)</f>
        <v>6172700</v>
      </c>
    </row>
    <row r="25" spans="1:10" s="92" customFormat="1" ht="51" x14ac:dyDescent="0.2">
      <c r="A25" s="75" t="s">
        <v>167</v>
      </c>
      <c r="B25" s="60" t="s">
        <v>99</v>
      </c>
      <c r="C25" s="60" t="s">
        <v>67</v>
      </c>
      <c r="D25" s="77" t="s">
        <v>100</v>
      </c>
      <c r="E25" s="77" t="s">
        <v>168</v>
      </c>
      <c r="F25" s="77" t="s">
        <v>271</v>
      </c>
      <c r="G25" s="78">
        <f>H25+I25</f>
        <v>4848700</v>
      </c>
      <c r="H25" s="91">
        <v>4848700</v>
      </c>
      <c r="I25" s="79"/>
      <c r="J25" s="79"/>
    </row>
    <row r="26" spans="1:10" ht="54.75" customHeight="1" x14ac:dyDescent="0.2">
      <c r="A26" s="75" t="s">
        <v>101</v>
      </c>
      <c r="B26" s="69">
        <v>1010</v>
      </c>
      <c r="C26" s="60" t="s">
        <v>103</v>
      </c>
      <c r="D26" s="77" t="s">
        <v>104</v>
      </c>
      <c r="E26" s="77" t="s">
        <v>168</v>
      </c>
      <c r="F26" s="77" t="s">
        <v>271</v>
      </c>
      <c r="G26" s="78">
        <f>H26+I26</f>
        <v>14988000</v>
      </c>
      <c r="H26" s="91">
        <v>14728000</v>
      </c>
      <c r="I26" s="79">
        <v>260000</v>
      </c>
      <c r="J26" s="79"/>
    </row>
    <row r="27" spans="1:10" ht="51" x14ac:dyDescent="0.2">
      <c r="A27" s="80" t="s">
        <v>105</v>
      </c>
      <c r="B27" s="69" t="s">
        <v>106</v>
      </c>
      <c r="C27" s="69" t="s">
        <v>107</v>
      </c>
      <c r="D27" s="77" t="s">
        <v>188</v>
      </c>
      <c r="E27" s="77" t="s">
        <v>168</v>
      </c>
      <c r="F27" s="77" t="s">
        <v>271</v>
      </c>
      <c r="G27" s="78">
        <f>H27+I27</f>
        <v>22381800</v>
      </c>
      <c r="H27" s="91">
        <v>20742800</v>
      </c>
      <c r="I27" s="79">
        <v>1639000</v>
      </c>
      <c r="J27" s="79">
        <v>1000000</v>
      </c>
    </row>
    <row r="28" spans="1:10" ht="51" x14ac:dyDescent="0.2">
      <c r="A28" s="75" t="s">
        <v>110</v>
      </c>
      <c r="B28" s="69">
        <v>1070</v>
      </c>
      <c r="C28" s="60" t="s">
        <v>111</v>
      </c>
      <c r="D28" s="76" t="s">
        <v>169</v>
      </c>
      <c r="E28" s="77" t="s">
        <v>168</v>
      </c>
      <c r="F28" s="77" t="s">
        <v>271</v>
      </c>
      <c r="G28" s="78">
        <f t="shared" ref="G28:G29" si="4">H28+I28</f>
        <v>5331000</v>
      </c>
      <c r="H28" s="79">
        <v>5306000</v>
      </c>
      <c r="I28" s="79">
        <v>25000</v>
      </c>
      <c r="J28" s="79"/>
    </row>
    <row r="29" spans="1:10" ht="51" x14ac:dyDescent="0.2">
      <c r="A29" s="75" t="s">
        <v>113</v>
      </c>
      <c r="B29" s="69">
        <v>1080</v>
      </c>
      <c r="C29" s="60" t="s">
        <v>111</v>
      </c>
      <c r="D29" s="138" t="s">
        <v>115</v>
      </c>
      <c r="E29" s="77" t="s">
        <v>168</v>
      </c>
      <c r="F29" s="77" t="s">
        <v>271</v>
      </c>
      <c r="G29" s="78">
        <f t="shared" si="4"/>
        <v>4148000</v>
      </c>
      <c r="H29" s="79">
        <v>4050000</v>
      </c>
      <c r="I29" s="79">
        <v>98000</v>
      </c>
      <c r="J29" s="79"/>
    </row>
    <row r="30" spans="1:10" ht="51" x14ac:dyDescent="0.2">
      <c r="A30" s="75" t="s">
        <v>116</v>
      </c>
      <c r="B30" s="69">
        <v>1142</v>
      </c>
      <c r="C30" s="94" t="s">
        <v>118</v>
      </c>
      <c r="D30" s="95" t="s">
        <v>119</v>
      </c>
      <c r="E30" s="77" t="s">
        <v>168</v>
      </c>
      <c r="F30" s="77" t="s">
        <v>271</v>
      </c>
      <c r="G30" s="207">
        <f>H30+I30</f>
        <v>10000</v>
      </c>
      <c r="H30" s="79">
        <v>10000</v>
      </c>
      <c r="I30" s="93"/>
      <c r="J30" s="93"/>
    </row>
    <row r="31" spans="1:10" ht="51" x14ac:dyDescent="0.2">
      <c r="A31" s="136" t="s">
        <v>120</v>
      </c>
      <c r="B31" s="136" t="s">
        <v>121</v>
      </c>
      <c r="C31" s="137" t="s">
        <v>118</v>
      </c>
      <c r="D31" s="138" t="s">
        <v>122</v>
      </c>
      <c r="E31" s="77" t="s">
        <v>168</v>
      </c>
      <c r="F31" s="77" t="s">
        <v>271</v>
      </c>
      <c r="G31" s="153">
        <f>H31</f>
        <v>818600</v>
      </c>
      <c r="H31" s="140">
        <v>818600</v>
      </c>
      <c r="I31" s="93"/>
      <c r="J31" s="93"/>
    </row>
    <row r="32" spans="1:10" ht="51" x14ac:dyDescent="0.2">
      <c r="A32" s="285" t="s">
        <v>264</v>
      </c>
      <c r="B32" s="136">
        <v>1300</v>
      </c>
      <c r="C32" s="137" t="s">
        <v>118</v>
      </c>
      <c r="D32" s="286" t="s">
        <v>263</v>
      </c>
      <c r="E32" s="77" t="s">
        <v>168</v>
      </c>
      <c r="F32" s="77" t="s">
        <v>271</v>
      </c>
      <c r="G32" s="153">
        <f>H32+I32</f>
        <v>1000000</v>
      </c>
      <c r="H32" s="140"/>
      <c r="I32" s="287">
        <v>1000000</v>
      </c>
      <c r="J32" s="287">
        <v>1000000</v>
      </c>
    </row>
    <row r="33" spans="1:10" ht="38.25" x14ac:dyDescent="0.2">
      <c r="A33" s="80" t="s">
        <v>123</v>
      </c>
      <c r="B33" s="69" t="s">
        <v>124</v>
      </c>
      <c r="C33" s="69" t="s">
        <v>125</v>
      </c>
      <c r="D33" s="77" t="s">
        <v>126</v>
      </c>
      <c r="E33" s="77" t="s">
        <v>267</v>
      </c>
      <c r="F33" s="77" t="s">
        <v>268</v>
      </c>
      <c r="G33" s="78">
        <f>H33+I33</f>
        <v>508700</v>
      </c>
      <c r="H33" s="79">
        <v>508700</v>
      </c>
      <c r="I33" s="79"/>
      <c r="J33" s="79"/>
    </row>
    <row r="34" spans="1:10" ht="38.25" x14ac:dyDescent="0.2">
      <c r="A34" s="75" t="s">
        <v>127</v>
      </c>
      <c r="B34" s="69">
        <v>4060</v>
      </c>
      <c r="C34" s="60" t="s">
        <v>129</v>
      </c>
      <c r="D34" s="76" t="s">
        <v>280</v>
      </c>
      <c r="E34" s="77" t="s">
        <v>267</v>
      </c>
      <c r="F34" s="77" t="s">
        <v>268</v>
      </c>
      <c r="G34" s="78">
        <f>H34+I34</f>
        <v>1720000</v>
      </c>
      <c r="H34" s="82">
        <v>1720000</v>
      </c>
      <c r="I34" s="82"/>
      <c r="J34" s="79"/>
    </row>
    <row r="35" spans="1:10" ht="116.25" customHeight="1" x14ac:dyDescent="0.2">
      <c r="A35" s="75" t="s">
        <v>296</v>
      </c>
      <c r="B35" s="310">
        <v>1200</v>
      </c>
      <c r="C35" s="60" t="s">
        <v>118</v>
      </c>
      <c r="D35" s="76" t="s">
        <v>310</v>
      </c>
      <c r="E35" s="77" t="s">
        <v>168</v>
      </c>
      <c r="F35" s="77" t="s">
        <v>271</v>
      </c>
      <c r="G35" s="78">
        <f>H35</f>
        <v>202500</v>
      </c>
      <c r="H35" s="82">
        <v>202500</v>
      </c>
      <c r="I35" s="82"/>
      <c r="J35" s="79"/>
    </row>
    <row r="36" spans="1:10" ht="102" x14ac:dyDescent="0.2">
      <c r="A36" s="75" t="s">
        <v>297</v>
      </c>
      <c r="B36" s="310">
        <v>1184</v>
      </c>
      <c r="C36" s="60" t="s">
        <v>118</v>
      </c>
      <c r="D36" s="76" t="s">
        <v>312</v>
      </c>
      <c r="E36" s="77" t="s">
        <v>168</v>
      </c>
      <c r="F36" s="77" t="s">
        <v>271</v>
      </c>
      <c r="G36" s="78">
        <f>H36+I36</f>
        <v>507200</v>
      </c>
      <c r="H36" s="82"/>
      <c r="I36" s="82">
        <v>507200</v>
      </c>
      <c r="J36" s="79">
        <v>507200</v>
      </c>
    </row>
    <row r="37" spans="1:10" ht="76.5" x14ac:dyDescent="0.2">
      <c r="A37" s="306" t="s">
        <v>326</v>
      </c>
      <c r="B37" s="330">
        <v>1252</v>
      </c>
      <c r="C37" s="324" t="s">
        <v>118</v>
      </c>
      <c r="D37" s="275" t="s">
        <v>322</v>
      </c>
      <c r="E37" s="77" t="s">
        <v>168</v>
      </c>
      <c r="F37" s="77" t="s">
        <v>271</v>
      </c>
      <c r="G37" s="141">
        <v>2199300</v>
      </c>
      <c r="H37" s="82"/>
      <c r="I37" s="141">
        <v>2199300</v>
      </c>
      <c r="J37" s="141">
        <v>2199300</v>
      </c>
    </row>
    <row r="38" spans="1:10" ht="102" x14ac:dyDescent="0.2">
      <c r="A38" s="306" t="s">
        <v>324</v>
      </c>
      <c r="B38" s="330">
        <v>1183</v>
      </c>
      <c r="C38" s="324" t="s">
        <v>118</v>
      </c>
      <c r="D38" s="275" t="s">
        <v>325</v>
      </c>
      <c r="E38" s="77" t="s">
        <v>168</v>
      </c>
      <c r="F38" s="77" t="s">
        <v>271</v>
      </c>
      <c r="G38" s="141">
        <v>126800</v>
      </c>
      <c r="H38" s="141">
        <v>0</v>
      </c>
      <c r="I38" s="82">
        <v>126800</v>
      </c>
      <c r="J38" s="79">
        <v>126800</v>
      </c>
    </row>
    <row r="39" spans="1:10" ht="89.25" x14ac:dyDescent="0.2">
      <c r="A39" s="306" t="s">
        <v>334</v>
      </c>
      <c r="B39" s="330">
        <v>1251</v>
      </c>
      <c r="C39" s="324" t="s">
        <v>118</v>
      </c>
      <c r="D39" s="326" t="s">
        <v>327</v>
      </c>
      <c r="E39" s="77" t="s">
        <v>168</v>
      </c>
      <c r="F39" s="77" t="s">
        <v>271</v>
      </c>
      <c r="G39" s="141">
        <v>1339400</v>
      </c>
      <c r="H39" s="82"/>
      <c r="I39" s="141">
        <v>1339400</v>
      </c>
      <c r="J39" s="141">
        <v>1339400</v>
      </c>
    </row>
    <row r="40" spans="1:10" ht="63.75" x14ac:dyDescent="0.2">
      <c r="A40" s="307" t="s">
        <v>301</v>
      </c>
      <c r="B40" s="310">
        <v>1403</v>
      </c>
      <c r="C40" s="60" t="s">
        <v>118</v>
      </c>
      <c r="D40" s="76" t="s">
        <v>302</v>
      </c>
      <c r="E40" s="77" t="s">
        <v>168</v>
      </c>
      <c r="F40" s="77" t="s">
        <v>271</v>
      </c>
      <c r="G40" s="78">
        <f>H40+I40</f>
        <v>1133200</v>
      </c>
      <c r="H40" s="82"/>
      <c r="I40" s="82">
        <v>1133200</v>
      </c>
      <c r="J40" s="79"/>
    </row>
    <row r="41" spans="1:10" ht="38.25" x14ac:dyDescent="0.2">
      <c r="A41" s="231" t="s">
        <v>131</v>
      </c>
      <c r="B41" s="233"/>
      <c r="C41" s="235"/>
      <c r="D41" s="239" t="s">
        <v>281</v>
      </c>
      <c r="E41" s="227"/>
      <c r="F41" s="227"/>
      <c r="G41" s="74">
        <f>G42</f>
        <v>18443300</v>
      </c>
      <c r="H41" s="230">
        <f t="shared" ref="H41:I41" si="5">H42</f>
        <v>17005400</v>
      </c>
      <c r="I41" s="230">
        <f t="shared" si="5"/>
        <v>1437900</v>
      </c>
      <c r="J41" s="234">
        <f>J42</f>
        <v>1422900</v>
      </c>
    </row>
    <row r="42" spans="1:10" ht="38.25" x14ac:dyDescent="0.2">
      <c r="A42" s="236" t="s">
        <v>194</v>
      </c>
      <c r="B42" s="237"/>
      <c r="C42" s="238"/>
      <c r="D42" s="239" t="s">
        <v>281</v>
      </c>
      <c r="E42" s="240"/>
      <c r="F42" s="240"/>
      <c r="G42" s="96">
        <f>H42+I42</f>
        <v>18443300</v>
      </c>
      <c r="H42" s="241">
        <f>H43+H46+H44+H45+H47+H49+H50+H51+H48</f>
        <v>17005400</v>
      </c>
      <c r="I42" s="242">
        <f>I43+I46+I44+I45+I47+I49+I50+I51</f>
        <v>1437900</v>
      </c>
      <c r="J42" s="242">
        <f>J44</f>
        <v>1422900</v>
      </c>
    </row>
    <row r="43" spans="1:10" ht="51" x14ac:dyDescent="0.2">
      <c r="A43" s="97" t="s">
        <v>133</v>
      </c>
      <c r="B43" s="97" t="s">
        <v>99</v>
      </c>
      <c r="C43" s="98" t="s">
        <v>67</v>
      </c>
      <c r="D43" s="99" t="s">
        <v>100</v>
      </c>
      <c r="E43" s="100" t="s">
        <v>270</v>
      </c>
      <c r="F43" s="77" t="s">
        <v>272</v>
      </c>
      <c r="G43" s="101">
        <f>H43</f>
        <v>2522700</v>
      </c>
      <c r="H43" s="102">
        <v>2522700</v>
      </c>
      <c r="I43" s="103"/>
      <c r="J43" s="104"/>
    </row>
    <row r="44" spans="1:10" ht="51" x14ac:dyDescent="0.2">
      <c r="A44" s="97" t="s">
        <v>134</v>
      </c>
      <c r="B44" s="105">
        <v>2020</v>
      </c>
      <c r="C44" s="98" t="s">
        <v>73</v>
      </c>
      <c r="D44" s="99" t="s">
        <v>74</v>
      </c>
      <c r="E44" s="100" t="s">
        <v>273</v>
      </c>
      <c r="F44" s="100" t="s">
        <v>274</v>
      </c>
      <c r="G44" s="101">
        <f>H44+I44</f>
        <v>7468000</v>
      </c>
      <c r="H44" s="107">
        <v>6045100</v>
      </c>
      <c r="I44" s="103">
        <v>1422900</v>
      </c>
      <c r="J44" s="104">
        <v>1422900</v>
      </c>
    </row>
    <row r="45" spans="1:10" ht="60.75" customHeight="1" x14ac:dyDescent="0.2">
      <c r="A45" s="97" t="s">
        <v>135</v>
      </c>
      <c r="B45" s="97" t="s">
        <v>136</v>
      </c>
      <c r="C45" s="98" t="s">
        <v>75</v>
      </c>
      <c r="D45" s="99" t="s">
        <v>76</v>
      </c>
      <c r="E45" s="106" t="s">
        <v>275</v>
      </c>
      <c r="F45" s="106" t="s">
        <v>274</v>
      </c>
      <c r="G45" s="101">
        <f t="shared" ref="G45:G51" si="6">H45</f>
        <v>2478000</v>
      </c>
      <c r="H45" s="108">
        <v>2478000</v>
      </c>
      <c r="I45" s="104"/>
      <c r="J45" s="104"/>
    </row>
    <row r="46" spans="1:10" ht="81.75" customHeight="1" x14ac:dyDescent="0.2">
      <c r="A46" s="97" t="s">
        <v>137</v>
      </c>
      <c r="B46" s="97">
        <v>3104</v>
      </c>
      <c r="C46" s="98" t="s">
        <v>139</v>
      </c>
      <c r="D46" s="99" t="s">
        <v>77</v>
      </c>
      <c r="E46" s="100" t="s">
        <v>270</v>
      </c>
      <c r="F46" s="77" t="s">
        <v>272</v>
      </c>
      <c r="G46" s="110">
        <f>H46+I46</f>
        <v>4003600</v>
      </c>
      <c r="H46" s="107">
        <v>3988600</v>
      </c>
      <c r="I46" s="107">
        <v>15000</v>
      </c>
      <c r="J46" s="104"/>
    </row>
    <row r="47" spans="1:10" ht="104.25" customHeight="1" x14ac:dyDescent="0.2">
      <c r="A47" s="97" t="s">
        <v>140</v>
      </c>
      <c r="B47" s="97">
        <v>3160</v>
      </c>
      <c r="C47" s="98" t="s">
        <v>102</v>
      </c>
      <c r="D47" s="292" t="s">
        <v>80</v>
      </c>
      <c r="E47" s="293" t="s">
        <v>284</v>
      </c>
      <c r="F47" s="106" t="s">
        <v>268</v>
      </c>
      <c r="G47" s="101">
        <f t="shared" si="6"/>
        <v>250000</v>
      </c>
      <c r="H47" s="109">
        <v>250000</v>
      </c>
      <c r="I47" s="104">
        <v>0</v>
      </c>
      <c r="J47" s="104"/>
    </row>
    <row r="48" spans="1:10" ht="63.75" customHeight="1" x14ac:dyDescent="0.2">
      <c r="A48" s="209" t="s">
        <v>142</v>
      </c>
      <c r="B48" s="111">
        <v>3230</v>
      </c>
      <c r="C48" s="112">
        <v>1070</v>
      </c>
      <c r="D48" s="290" t="s">
        <v>290</v>
      </c>
      <c r="E48" s="291" t="s">
        <v>282</v>
      </c>
      <c r="F48" s="106" t="s">
        <v>283</v>
      </c>
      <c r="G48" s="101">
        <f>H48</f>
        <v>281000</v>
      </c>
      <c r="H48" s="59">
        <v>281000</v>
      </c>
      <c r="I48" s="104"/>
      <c r="J48" s="104"/>
    </row>
    <row r="49" spans="1:10" ht="105.75" customHeight="1" x14ac:dyDescent="0.2">
      <c r="A49" s="97" t="s">
        <v>143</v>
      </c>
      <c r="B49" s="97">
        <v>3242</v>
      </c>
      <c r="C49" s="98" t="s">
        <v>81</v>
      </c>
      <c r="D49" s="292" t="s">
        <v>82</v>
      </c>
      <c r="E49" s="106" t="s">
        <v>269</v>
      </c>
      <c r="F49" s="106" t="s">
        <v>268</v>
      </c>
      <c r="G49" s="101">
        <f t="shared" si="6"/>
        <v>778000</v>
      </c>
      <c r="H49" s="102">
        <v>778000</v>
      </c>
      <c r="I49" s="104"/>
      <c r="J49" s="104"/>
    </row>
    <row r="50" spans="1:10" ht="51" x14ac:dyDescent="0.2">
      <c r="A50" s="97" t="s">
        <v>143</v>
      </c>
      <c r="B50" s="97">
        <v>3242</v>
      </c>
      <c r="C50" s="98" t="s">
        <v>81</v>
      </c>
      <c r="D50" s="292" t="s">
        <v>82</v>
      </c>
      <c r="E50" s="106" t="s">
        <v>285</v>
      </c>
      <c r="F50" s="106" t="s">
        <v>274</v>
      </c>
      <c r="G50" s="101">
        <f t="shared" si="6"/>
        <v>128800</v>
      </c>
      <c r="H50" s="109">
        <v>128800</v>
      </c>
      <c r="I50" s="104"/>
      <c r="J50" s="104"/>
    </row>
    <row r="51" spans="1:10" ht="38.25" x14ac:dyDescent="0.2">
      <c r="A51" s="97" t="s">
        <v>143</v>
      </c>
      <c r="B51" s="97">
        <v>3242</v>
      </c>
      <c r="C51" s="98" t="s">
        <v>81</v>
      </c>
      <c r="D51" s="99" t="s">
        <v>82</v>
      </c>
      <c r="E51" s="100" t="s">
        <v>276</v>
      </c>
      <c r="F51" s="106" t="s">
        <v>274</v>
      </c>
      <c r="G51" s="101">
        <f t="shared" si="6"/>
        <v>533200</v>
      </c>
      <c r="H51" s="109">
        <v>533200</v>
      </c>
      <c r="I51" s="104"/>
      <c r="J51" s="104"/>
    </row>
    <row r="52" spans="1:10" ht="25.5" x14ac:dyDescent="0.2">
      <c r="A52" s="261" t="s">
        <v>196</v>
      </c>
      <c r="B52" s="261"/>
      <c r="C52" s="262"/>
      <c r="D52" s="224" t="s">
        <v>199</v>
      </c>
      <c r="E52" s="263"/>
      <c r="F52" s="240"/>
      <c r="G52" s="96">
        <f>H52</f>
        <v>1521500</v>
      </c>
      <c r="H52" s="264">
        <f>H54+H55</f>
        <v>1521500</v>
      </c>
      <c r="I52" s="265"/>
      <c r="J52" s="265"/>
    </row>
    <row r="53" spans="1:10" ht="40.5" customHeight="1" x14ac:dyDescent="0.2">
      <c r="A53" s="261" t="s">
        <v>198</v>
      </c>
      <c r="B53" s="261"/>
      <c r="C53" s="262"/>
      <c r="D53" s="224" t="s">
        <v>199</v>
      </c>
      <c r="E53" s="263"/>
      <c r="F53" s="240"/>
      <c r="G53" s="96">
        <f>G52</f>
        <v>1521500</v>
      </c>
      <c r="H53" s="264">
        <f>H52</f>
        <v>1521500</v>
      </c>
      <c r="I53" s="265"/>
      <c r="J53" s="265"/>
    </row>
    <row r="54" spans="1:10" ht="51.75" customHeight="1" x14ac:dyDescent="0.2">
      <c r="A54" s="97" t="s">
        <v>197</v>
      </c>
      <c r="B54" s="97" t="s">
        <v>99</v>
      </c>
      <c r="C54" s="98" t="s">
        <v>67</v>
      </c>
      <c r="D54" s="99" t="s">
        <v>100</v>
      </c>
      <c r="E54" s="100" t="s">
        <v>270</v>
      </c>
      <c r="F54" s="77" t="s">
        <v>272</v>
      </c>
      <c r="G54" s="101">
        <f>H54</f>
        <v>1439500</v>
      </c>
      <c r="H54" s="109">
        <v>1439500</v>
      </c>
      <c r="I54" s="104"/>
      <c r="J54" s="104"/>
    </row>
    <row r="55" spans="1:10" ht="63.75" x14ac:dyDescent="0.2">
      <c r="A55" s="75" t="s">
        <v>200</v>
      </c>
      <c r="B55" s="97">
        <v>3112</v>
      </c>
      <c r="C55" s="266">
        <v>1040</v>
      </c>
      <c r="D55" s="267" t="s">
        <v>79</v>
      </c>
      <c r="E55" s="294" t="s">
        <v>286</v>
      </c>
      <c r="F55" s="106" t="s">
        <v>268</v>
      </c>
      <c r="G55" s="101">
        <f>H55</f>
        <v>82000</v>
      </c>
      <c r="H55" s="109">
        <v>82000</v>
      </c>
      <c r="I55" s="104"/>
      <c r="J55" s="104"/>
    </row>
    <row r="56" spans="1:10" ht="38.25" x14ac:dyDescent="0.2">
      <c r="A56" s="236">
        <v>1500000</v>
      </c>
      <c r="B56" s="236"/>
      <c r="C56" s="243"/>
      <c r="D56" s="239" t="s">
        <v>145</v>
      </c>
      <c r="E56" s="240"/>
      <c r="F56" s="240"/>
      <c r="G56" s="96">
        <f>G57</f>
        <v>14263269</v>
      </c>
      <c r="H56" s="244">
        <f t="shared" ref="H56:J56" si="7">H57</f>
        <v>13138269</v>
      </c>
      <c r="I56" s="244">
        <f t="shared" si="7"/>
        <v>1125000</v>
      </c>
      <c r="J56" s="244">
        <f t="shared" si="7"/>
        <v>1000000</v>
      </c>
    </row>
    <row r="57" spans="1:10" ht="38.25" x14ac:dyDescent="0.2">
      <c r="A57" s="236">
        <v>1510000</v>
      </c>
      <c r="B57" s="237"/>
      <c r="C57" s="243"/>
      <c r="D57" s="239" t="s">
        <v>145</v>
      </c>
      <c r="E57" s="240"/>
      <c r="F57" s="240"/>
      <c r="G57" s="96">
        <f>H57+I57</f>
        <v>14263269</v>
      </c>
      <c r="H57" s="241">
        <f>H58+H59+H60+H61+H63+H64</f>
        <v>13138269</v>
      </c>
      <c r="I57" s="242">
        <f>I58+I59+I60+I63+I65+I64+I62</f>
        <v>1125000</v>
      </c>
      <c r="J57" s="242">
        <f>J58+J59+J60+J63+J64+J65+J62</f>
        <v>1000000</v>
      </c>
    </row>
    <row r="58" spans="1:10" ht="57" customHeight="1" x14ac:dyDescent="0.2">
      <c r="A58" s="97">
        <v>1510160</v>
      </c>
      <c r="B58" s="97" t="s">
        <v>99</v>
      </c>
      <c r="C58" s="98" t="s">
        <v>67</v>
      </c>
      <c r="D58" s="99" t="s">
        <v>100</v>
      </c>
      <c r="E58" s="100" t="s">
        <v>270</v>
      </c>
      <c r="F58" s="77" t="s">
        <v>272</v>
      </c>
      <c r="G58" s="101">
        <f>H58</f>
        <v>4138880</v>
      </c>
      <c r="H58" s="102">
        <v>4138880</v>
      </c>
      <c r="I58" s="103"/>
      <c r="J58" s="104"/>
    </row>
    <row r="59" spans="1:10" ht="38.25" x14ac:dyDescent="0.2">
      <c r="A59" s="97">
        <v>1510180</v>
      </c>
      <c r="B59" s="97" t="s">
        <v>69</v>
      </c>
      <c r="C59" s="98" t="s">
        <v>70</v>
      </c>
      <c r="D59" s="99" t="s">
        <v>71</v>
      </c>
      <c r="E59" s="100" t="s">
        <v>270</v>
      </c>
      <c r="F59" s="77" t="s">
        <v>272</v>
      </c>
      <c r="G59" s="101">
        <f>H59</f>
        <v>2196789</v>
      </c>
      <c r="H59" s="102">
        <v>2196789</v>
      </c>
      <c r="I59" s="103"/>
      <c r="J59" s="104"/>
    </row>
    <row r="60" spans="1:10" ht="32.25" customHeight="1" x14ac:dyDescent="0.2">
      <c r="A60" s="97">
        <v>1516030</v>
      </c>
      <c r="B60" s="97" t="s">
        <v>146</v>
      </c>
      <c r="C60" s="98" t="s">
        <v>83</v>
      </c>
      <c r="D60" s="99" t="s">
        <v>84</v>
      </c>
      <c r="E60" s="100" t="s">
        <v>288</v>
      </c>
      <c r="F60" s="77" t="s">
        <v>272</v>
      </c>
      <c r="G60" s="101">
        <f>H60+I60</f>
        <v>1677600</v>
      </c>
      <c r="H60" s="102">
        <v>1602600</v>
      </c>
      <c r="I60" s="102">
        <v>75000</v>
      </c>
      <c r="J60" s="104"/>
    </row>
    <row r="61" spans="1:10" ht="39.75" customHeight="1" x14ac:dyDescent="0.2">
      <c r="A61" s="97">
        <v>1517130</v>
      </c>
      <c r="B61" s="97">
        <v>7130</v>
      </c>
      <c r="C61" s="98" t="s">
        <v>252</v>
      </c>
      <c r="D61" s="99" t="s">
        <v>195</v>
      </c>
      <c r="E61" s="100" t="s">
        <v>277</v>
      </c>
      <c r="F61" s="77" t="s">
        <v>272</v>
      </c>
      <c r="G61" s="101">
        <f>H61</f>
        <v>1000000</v>
      </c>
      <c r="H61" s="102">
        <v>1000000</v>
      </c>
      <c r="I61" s="102"/>
      <c r="J61" s="104"/>
    </row>
    <row r="62" spans="1:10" ht="38.25" customHeight="1" x14ac:dyDescent="0.2">
      <c r="A62" s="97">
        <v>1517330</v>
      </c>
      <c r="B62" s="97">
        <v>7330</v>
      </c>
      <c r="C62" s="98" t="s">
        <v>257</v>
      </c>
      <c r="D62" s="99" t="s">
        <v>258</v>
      </c>
      <c r="E62" s="100" t="s">
        <v>278</v>
      </c>
      <c r="F62" s="77" t="s">
        <v>272</v>
      </c>
      <c r="G62" s="101">
        <f>I62</f>
        <v>1000000</v>
      </c>
      <c r="H62" s="102"/>
      <c r="I62" s="102">
        <v>1000000</v>
      </c>
      <c r="J62" s="104">
        <v>1000000</v>
      </c>
    </row>
    <row r="63" spans="1:10" ht="51" x14ac:dyDescent="0.2">
      <c r="A63" s="97">
        <v>1517461</v>
      </c>
      <c r="B63" s="105">
        <v>7461</v>
      </c>
      <c r="C63" s="98" t="s">
        <v>148</v>
      </c>
      <c r="D63" s="99" t="s">
        <v>149</v>
      </c>
      <c r="E63" s="100" t="s">
        <v>270</v>
      </c>
      <c r="F63" s="77" t="s">
        <v>272</v>
      </c>
      <c r="G63" s="101">
        <f>H63</f>
        <v>2000000</v>
      </c>
      <c r="H63" s="102">
        <v>2000000</v>
      </c>
      <c r="I63" s="103"/>
      <c r="J63" s="104"/>
    </row>
    <row r="64" spans="1:10" ht="42" customHeight="1" x14ac:dyDescent="0.2">
      <c r="A64" s="146">
        <v>1517693</v>
      </c>
      <c r="B64" s="146">
        <v>7693</v>
      </c>
      <c r="C64" s="98" t="s">
        <v>86</v>
      </c>
      <c r="D64" s="143" t="s">
        <v>255</v>
      </c>
      <c r="E64" s="100" t="s">
        <v>270</v>
      </c>
      <c r="F64" s="77" t="s">
        <v>272</v>
      </c>
      <c r="G64" s="101">
        <f>H64+I64</f>
        <v>2200000</v>
      </c>
      <c r="H64" s="145">
        <v>2200000</v>
      </c>
      <c r="I64" s="145"/>
      <c r="J64" s="145"/>
    </row>
    <row r="65" spans="1:10" ht="38.25" x14ac:dyDescent="0.2">
      <c r="A65" s="97">
        <v>1518340</v>
      </c>
      <c r="B65" s="105">
        <v>8340</v>
      </c>
      <c r="C65" s="98" t="s">
        <v>151</v>
      </c>
      <c r="D65" s="99" t="s">
        <v>152</v>
      </c>
      <c r="E65" s="106" t="s">
        <v>279</v>
      </c>
      <c r="F65" s="77" t="s">
        <v>272</v>
      </c>
      <c r="G65" s="101">
        <f>H65+I65</f>
        <v>50000</v>
      </c>
      <c r="H65" s="102"/>
      <c r="I65" s="103">
        <v>50000</v>
      </c>
      <c r="J65" s="104"/>
    </row>
    <row r="66" spans="1:10" ht="25.5" x14ac:dyDescent="0.2">
      <c r="A66" s="236">
        <v>3700000</v>
      </c>
      <c r="B66" s="237"/>
      <c r="C66" s="243"/>
      <c r="D66" s="227" t="s">
        <v>154</v>
      </c>
      <c r="E66" s="240"/>
      <c r="F66" s="240"/>
      <c r="G66" s="96">
        <f>G67</f>
        <v>1980800</v>
      </c>
      <c r="H66" s="244">
        <f t="shared" ref="H66:J66" si="8">H67</f>
        <v>1980800</v>
      </c>
      <c r="I66" s="244">
        <f t="shared" si="8"/>
        <v>0</v>
      </c>
      <c r="J66" s="244">
        <f t="shared" si="8"/>
        <v>0</v>
      </c>
    </row>
    <row r="67" spans="1:10" ht="25.5" x14ac:dyDescent="0.2">
      <c r="A67" s="232">
        <v>3710000</v>
      </c>
      <c r="B67" s="227" t="s">
        <v>164</v>
      </c>
      <c r="C67" s="233" t="s">
        <v>164</v>
      </c>
      <c r="D67" s="227" t="s">
        <v>154</v>
      </c>
      <c r="E67" s="227" t="s">
        <v>164</v>
      </c>
      <c r="F67" s="227" t="s">
        <v>164</v>
      </c>
      <c r="G67" s="74">
        <f>G68+G69</f>
        <v>1980800</v>
      </c>
      <c r="H67" s="234">
        <f>H68+H69</f>
        <v>1980800</v>
      </c>
      <c r="I67" s="234">
        <f>I68+I69</f>
        <v>0</v>
      </c>
      <c r="J67" s="234">
        <v>0</v>
      </c>
    </row>
    <row r="68" spans="1:10" s="92" customFormat="1" ht="56.25" customHeight="1" x14ac:dyDescent="0.2">
      <c r="A68" s="75">
        <v>3710160</v>
      </c>
      <c r="B68" s="60" t="s">
        <v>99</v>
      </c>
      <c r="C68" s="60" t="s">
        <v>67</v>
      </c>
      <c r="D68" s="77" t="s">
        <v>100</v>
      </c>
      <c r="E68" s="100" t="s">
        <v>270</v>
      </c>
      <c r="F68" s="77" t="s">
        <v>272</v>
      </c>
      <c r="G68" s="78">
        <f>H68+I68</f>
        <v>1695800</v>
      </c>
      <c r="H68" s="79">
        <v>1695800</v>
      </c>
      <c r="I68" s="79"/>
      <c r="J68" s="79"/>
    </row>
    <row r="69" spans="1:10" ht="38.25" x14ac:dyDescent="0.2">
      <c r="A69" s="80">
        <v>3719770</v>
      </c>
      <c r="B69" s="81">
        <v>9770</v>
      </c>
      <c r="C69" s="90" t="s">
        <v>69</v>
      </c>
      <c r="D69" s="95" t="s">
        <v>8</v>
      </c>
      <c r="E69" s="100" t="s">
        <v>270</v>
      </c>
      <c r="F69" s="77" t="s">
        <v>272</v>
      </c>
      <c r="G69" s="78">
        <f>H69</f>
        <v>285000</v>
      </c>
      <c r="H69" s="113">
        <v>285000</v>
      </c>
      <c r="I69" s="82">
        <v>0</v>
      </c>
      <c r="J69" s="82"/>
    </row>
    <row r="70" spans="1:10" x14ac:dyDescent="0.2">
      <c r="A70" s="114" t="s">
        <v>6</v>
      </c>
      <c r="B70" s="114" t="s">
        <v>6</v>
      </c>
      <c r="C70" s="114" t="s">
        <v>6</v>
      </c>
      <c r="D70" s="115" t="s">
        <v>161</v>
      </c>
      <c r="E70" s="115" t="s">
        <v>6</v>
      </c>
      <c r="F70" s="115" t="s">
        <v>6</v>
      </c>
      <c r="G70" s="116">
        <f>G12+G23+G41+G52+G56+G66</f>
        <v>114735869</v>
      </c>
      <c r="H70" s="116">
        <f>H12+H23+H41+H52+H56+H66</f>
        <v>103705069</v>
      </c>
      <c r="I70" s="116">
        <f>I13+I23+I41+I56</f>
        <v>11030800</v>
      </c>
      <c r="J70" s="116">
        <f>J13+J24+J42+J57+J67</f>
        <v>8595600</v>
      </c>
    </row>
    <row r="71" spans="1:10" x14ac:dyDescent="0.2">
      <c r="A71" s="320"/>
      <c r="B71" s="320"/>
      <c r="C71" s="320"/>
      <c r="D71" s="321"/>
      <c r="E71" s="321"/>
      <c r="F71" s="321"/>
      <c r="G71" s="322"/>
      <c r="H71" s="322"/>
      <c r="I71" s="322"/>
      <c r="J71" s="322"/>
    </row>
    <row r="72" spans="1:10" x14ac:dyDescent="0.2">
      <c r="A72" s="320"/>
      <c r="B72" s="320"/>
      <c r="C72" s="320"/>
      <c r="D72" s="321"/>
      <c r="E72" s="321"/>
      <c r="F72" s="321"/>
      <c r="G72" s="322"/>
      <c r="H72" s="322"/>
      <c r="I72" s="322"/>
      <c r="J72" s="322"/>
    </row>
    <row r="73" spans="1:10" x14ac:dyDescent="0.2">
      <c r="A73" s="320"/>
      <c r="B73" s="320"/>
      <c r="C73" s="320"/>
      <c r="D73" s="321"/>
      <c r="E73" s="321"/>
      <c r="F73" s="321"/>
      <c r="G73" s="322"/>
      <c r="H73" s="322"/>
      <c r="I73" s="322"/>
      <c r="J73" s="322"/>
    </row>
    <row r="74" spans="1:10" x14ac:dyDescent="0.2">
      <c r="A74" s="1"/>
      <c r="B74" s="62" t="s">
        <v>7</v>
      </c>
      <c r="C74" s="1"/>
      <c r="D74" s="1"/>
      <c r="E74" s="1"/>
      <c r="F74" s="62" t="s">
        <v>186</v>
      </c>
      <c r="G74" s="1"/>
      <c r="H74" s="1"/>
      <c r="I74" s="1"/>
      <c r="J74" s="1"/>
    </row>
    <row r="75" spans="1:10" x14ac:dyDescent="0.2">
      <c r="A75" s="1"/>
      <c r="B75" s="62"/>
      <c r="C75" s="1"/>
      <c r="D75" s="1"/>
      <c r="E75" s="1"/>
      <c r="F75" s="62"/>
      <c r="G75" s="1"/>
      <c r="H75" s="1"/>
      <c r="I75" s="1"/>
      <c r="J75" s="1"/>
    </row>
  </sheetData>
  <mergeCells count="17">
    <mergeCell ref="H9:H10"/>
    <mergeCell ref="I9:J9"/>
    <mergeCell ref="D5:I5"/>
    <mergeCell ref="D6:G6"/>
    <mergeCell ref="A9:A10"/>
    <mergeCell ref="B9:B10"/>
    <mergeCell ref="C9:C10"/>
    <mergeCell ref="D9:D10"/>
    <mergeCell ref="E9:E10"/>
    <mergeCell ref="F9:F10"/>
    <mergeCell ref="G9:G10"/>
    <mergeCell ref="D2:F2"/>
    <mergeCell ref="G2:J2"/>
    <mergeCell ref="D3:F3"/>
    <mergeCell ref="G3:J3"/>
    <mergeCell ref="D4:F4"/>
    <mergeCell ref="G4:J4"/>
  </mergeCells>
  <pageMargins left="0.19685039370078741" right="0.19685039370078741" top="0.39370078740157483" bottom="0.19685039370078741" header="0" footer="0"/>
  <pageSetup paperSize="9" scale="80" fitToHeight="5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4</vt:i4>
      </vt:variant>
    </vt:vector>
  </HeadingPairs>
  <TitlesOfParts>
    <vt:vector size="9" baseType="lpstr">
      <vt:lpstr>Дод.1</vt:lpstr>
      <vt:lpstr>Дод.2</vt:lpstr>
      <vt:lpstr>Дод.3</vt:lpstr>
      <vt:lpstr>Дод.5</vt:lpstr>
      <vt:lpstr>Дод.7</vt:lpstr>
      <vt:lpstr>Дод.1!Область_печати</vt:lpstr>
      <vt:lpstr>Дод.3!Область_печати</vt:lpstr>
      <vt:lpstr>Дод.5!Область_печати</vt:lpstr>
      <vt:lpstr>Дод.7!Область_печати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Ревенко</dc:creator>
  <cp:lastModifiedBy>user</cp:lastModifiedBy>
  <cp:lastPrinted>2025-02-21T11:20:01Z</cp:lastPrinted>
  <dcterms:created xsi:type="dcterms:W3CDTF">2020-12-23T06:51:23Z</dcterms:created>
  <dcterms:modified xsi:type="dcterms:W3CDTF">2025-02-28T10:58:13Z</dcterms:modified>
</cp:coreProperties>
</file>