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70" yWindow="315" windowWidth="29040" windowHeight="13245" activeTab="5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Дод.1!$A$1:$F$108</definedName>
    <definedName name="_xlnm.Print_Area" localSheetId="2">Дод.3!$A$1:$P$91</definedName>
    <definedName name="_xlnm.Print_Area" localSheetId="3">Дод.5!$A$1:$D$71</definedName>
    <definedName name="_xlnm.Print_Area" localSheetId="5">Дод.7!$A$1:$J$86</definedName>
  </definedNames>
  <calcPr calcId="145621"/>
</workbook>
</file>

<file path=xl/calcChain.xml><?xml version="1.0" encoding="utf-8"?>
<calcChain xmlns="http://schemas.openxmlformats.org/spreadsheetml/2006/main">
  <c r="I68" i="19" l="1"/>
  <c r="H53" i="19"/>
  <c r="H29" i="19"/>
  <c r="H19" i="19"/>
  <c r="B26" i="17" l="1"/>
  <c r="D89" i="16" l="1"/>
  <c r="K66" i="22"/>
  <c r="F25" i="22" l="1"/>
  <c r="G51" i="22"/>
  <c r="F51" i="22"/>
  <c r="H25" i="22"/>
  <c r="G25" i="22"/>
  <c r="L25" i="22" l="1"/>
  <c r="D97" i="16" l="1"/>
  <c r="I29" i="19" l="1"/>
  <c r="G29" i="19" s="1"/>
  <c r="J29" i="19"/>
  <c r="D52" i="17" l="1"/>
  <c r="J13" i="19" l="1"/>
  <c r="I13" i="19"/>
  <c r="I53" i="19"/>
  <c r="O25" i="22" l="1"/>
  <c r="G19" i="19" l="1"/>
  <c r="H13" i="19"/>
  <c r="G20" i="19"/>
  <c r="O16" i="22" l="1"/>
  <c r="D40" i="17" l="1"/>
  <c r="D46" i="17" s="1"/>
  <c r="D24" i="17" l="1"/>
  <c r="D16" i="17"/>
  <c r="E79" i="22" l="1"/>
  <c r="F79" i="22"/>
  <c r="F76" i="22" s="1"/>
  <c r="E58" i="22"/>
  <c r="P58" i="22" s="1"/>
  <c r="F16" i="22" l="1"/>
  <c r="K25" i="22" l="1"/>
  <c r="C31" i="21" l="1"/>
  <c r="G15" i="19" l="1"/>
  <c r="G55" i="19"/>
  <c r="G45" i="19"/>
  <c r="G36" i="19"/>
  <c r="G31" i="19"/>
  <c r="D66" i="17" l="1"/>
  <c r="D64" i="17"/>
  <c r="D65" i="17" l="1"/>
  <c r="J76" i="22"/>
  <c r="P33" i="22"/>
  <c r="F83" i="16"/>
  <c r="F89" i="16" l="1"/>
  <c r="F85" i="16" s="1"/>
  <c r="F84" i="16" s="1"/>
  <c r="F102" i="16" s="1"/>
  <c r="E89" i="16"/>
  <c r="E85" i="16" s="1"/>
  <c r="E84" i="16" s="1"/>
  <c r="C33" i="17" l="1"/>
  <c r="O51" i="22" l="1"/>
  <c r="K51" i="22"/>
  <c r="F66" i="22"/>
  <c r="E76" i="16" l="1"/>
  <c r="C86" i="16" l="1"/>
  <c r="D86" i="16"/>
  <c r="D85" i="16" s="1"/>
  <c r="J27" i="22" l="1"/>
  <c r="I66" i="22"/>
  <c r="I65" i="22" s="1"/>
  <c r="P86" i="22" l="1"/>
  <c r="F75" i="22"/>
  <c r="P78" i="22"/>
  <c r="E77" i="22"/>
  <c r="E76" i="22" s="1"/>
  <c r="O75" i="22"/>
  <c r="N76" i="22"/>
  <c r="M76" i="22"/>
  <c r="L76" i="22"/>
  <c r="K75" i="22"/>
  <c r="J75" i="22"/>
  <c r="I76" i="22"/>
  <c r="I75" i="22" s="1"/>
  <c r="I87" i="22" s="1"/>
  <c r="H76" i="22"/>
  <c r="H75" i="22" s="1"/>
  <c r="G76" i="22"/>
  <c r="G75" i="22" s="1"/>
  <c r="J74" i="22"/>
  <c r="P74" i="22" s="1"/>
  <c r="J73" i="22"/>
  <c r="P73" i="22" s="1"/>
  <c r="E72" i="22"/>
  <c r="P72" i="22" s="1"/>
  <c r="P71" i="22"/>
  <c r="E70" i="22"/>
  <c r="P70" i="22" s="1"/>
  <c r="J69" i="22"/>
  <c r="E69" i="22"/>
  <c r="J68" i="22"/>
  <c r="E68" i="22"/>
  <c r="J67" i="22"/>
  <c r="J66" i="22" s="1"/>
  <c r="E67" i="22"/>
  <c r="O66" i="22"/>
  <c r="O65" i="22" s="1"/>
  <c r="L66" i="22"/>
  <c r="L65" i="22" s="1"/>
  <c r="K65" i="22"/>
  <c r="H66" i="22"/>
  <c r="H65" i="22" s="1"/>
  <c r="G66" i="22"/>
  <c r="G65" i="22" s="1"/>
  <c r="F65" i="22"/>
  <c r="N65" i="22"/>
  <c r="M65" i="22"/>
  <c r="E64" i="22"/>
  <c r="P64" i="22" s="1"/>
  <c r="E63" i="22"/>
  <c r="P63" i="22" s="1"/>
  <c r="H62" i="22"/>
  <c r="H61" i="22" s="1"/>
  <c r="G62" i="22"/>
  <c r="G61" i="22" s="1"/>
  <c r="F62" i="22"/>
  <c r="F61" i="22" s="1"/>
  <c r="E59" i="22"/>
  <c r="P59" i="22" s="1"/>
  <c r="E57" i="22"/>
  <c r="P57" i="22" s="1"/>
  <c r="E56" i="22"/>
  <c r="P56" i="22" s="1"/>
  <c r="J55" i="22"/>
  <c r="E55" i="22"/>
  <c r="E54" i="22"/>
  <c r="P54" i="22" s="1"/>
  <c r="J53" i="22"/>
  <c r="E53" i="22"/>
  <c r="E52" i="22"/>
  <c r="O50" i="22"/>
  <c r="N51" i="22"/>
  <c r="N50" i="22" s="1"/>
  <c r="M51" i="22"/>
  <c r="M50" i="22" s="1"/>
  <c r="L51" i="22"/>
  <c r="L50" i="22" s="1"/>
  <c r="K50" i="22"/>
  <c r="I51" i="22"/>
  <c r="H51" i="22"/>
  <c r="H50" i="22" s="1"/>
  <c r="G50" i="22"/>
  <c r="J49" i="22"/>
  <c r="E48" i="22"/>
  <c r="P48" i="22" s="1"/>
  <c r="E47" i="22"/>
  <c r="P47" i="22" s="1"/>
  <c r="P40" i="22"/>
  <c r="P38" i="22"/>
  <c r="P32" i="22"/>
  <c r="E31" i="22"/>
  <c r="P30" i="22"/>
  <c r="P29" i="22"/>
  <c r="J28" i="22"/>
  <c r="J25" i="22" s="1"/>
  <c r="E27" i="22"/>
  <c r="P26" i="22"/>
  <c r="O24" i="22"/>
  <c r="L24" i="22"/>
  <c r="K24" i="22"/>
  <c r="H24" i="22"/>
  <c r="G24" i="22"/>
  <c r="F24" i="22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E25" i="22" l="1"/>
  <c r="L87" i="22"/>
  <c r="O87" i="22"/>
  <c r="E51" i="22"/>
  <c r="P23" i="22"/>
  <c r="E16" i="22"/>
  <c r="E15" i="22" s="1"/>
  <c r="K87" i="22"/>
  <c r="E66" i="22"/>
  <c r="P52" i="22"/>
  <c r="P31" i="22"/>
  <c r="P49" i="22"/>
  <c r="J24" i="22"/>
  <c r="J51" i="22"/>
  <c r="J50" i="22" s="1"/>
  <c r="F50" i="22"/>
  <c r="F87" i="22"/>
  <c r="P17" i="22"/>
  <c r="P77" i="22"/>
  <c r="P76" i="22"/>
  <c r="P27" i="22"/>
  <c r="P68" i="22"/>
  <c r="P28" i="22"/>
  <c r="G87" i="22"/>
  <c r="P53" i="22"/>
  <c r="J65" i="22"/>
  <c r="P69" i="22"/>
  <c r="P55" i="22"/>
  <c r="H87" i="22"/>
  <c r="P67" i="22"/>
  <c r="P18" i="22"/>
  <c r="E62" i="22"/>
  <c r="P79" i="22"/>
  <c r="D16" i="16"/>
  <c r="D15" i="16" s="1"/>
  <c r="J87" i="22" l="1"/>
  <c r="E75" i="22"/>
  <c r="P16" i="22"/>
  <c r="E65" i="22"/>
  <c r="P65" i="22" s="1"/>
  <c r="P66" i="22"/>
  <c r="P15" i="22"/>
  <c r="P62" i="22"/>
  <c r="E61" i="22"/>
  <c r="P61" i="22" s="1"/>
  <c r="E50" i="22"/>
  <c r="P51" i="22"/>
  <c r="P50" i="22" s="1"/>
  <c r="E24" i="22"/>
  <c r="P25" i="22"/>
  <c r="E87" i="22" l="1"/>
  <c r="P87" i="22" s="1"/>
  <c r="P24" i="22"/>
  <c r="P75" i="22"/>
  <c r="G22" i="19" l="1"/>
  <c r="G47" i="19" l="1"/>
  <c r="G42" i="19"/>
  <c r="G41" i="19"/>
  <c r="G21" i="19"/>
  <c r="H12" i="19" l="1"/>
  <c r="D84" i="16" l="1"/>
  <c r="J53" i="19" l="1"/>
  <c r="J68" i="19"/>
  <c r="G73" i="19"/>
  <c r="J52" i="19" l="1"/>
  <c r="J82" i="19"/>
  <c r="D48" i="16"/>
  <c r="D39" i="16"/>
  <c r="D25" i="16"/>
  <c r="H68" i="19" l="1"/>
  <c r="G68" i="19" s="1"/>
  <c r="C21" i="16" l="1"/>
  <c r="G72" i="19" l="1"/>
  <c r="H63" i="19"/>
  <c r="G66" i="19"/>
  <c r="G65" i="19"/>
  <c r="G75" i="19"/>
  <c r="G74" i="19"/>
  <c r="G37" i="19"/>
  <c r="G63" i="19" l="1"/>
  <c r="G64" i="19" s="1"/>
  <c r="H64" i="19"/>
  <c r="E15" i="16" l="1"/>
  <c r="E53" i="16" l="1"/>
  <c r="E52" i="16" s="1"/>
  <c r="E14" i="16" s="1"/>
  <c r="E75" i="16"/>
  <c r="E57" i="16" s="1"/>
  <c r="E83" i="16" s="1"/>
  <c r="E102" i="16" s="1"/>
  <c r="C99" i="16"/>
  <c r="C97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C24" i="16" l="1"/>
  <c r="D14" i="16"/>
  <c r="C85" i="16"/>
  <c r="C30" i="16"/>
  <c r="D57" i="16"/>
  <c r="C57" i="16" s="1"/>
  <c r="D83" i="16" l="1"/>
  <c r="D102" i="16" s="1"/>
  <c r="C83" i="16"/>
  <c r="C14" i="16"/>
  <c r="C102" i="16" l="1"/>
  <c r="J77" i="19" l="1"/>
  <c r="J67" i="19" l="1"/>
  <c r="I67" i="19"/>
  <c r="G38" i="19"/>
  <c r="H67" i="19" l="1"/>
  <c r="G40" i="19"/>
  <c r="C30" i="21" l="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D18" i="17" l="1"/>
  <c r="G79" i="19" l="1"/>
  <c r="G76" i="19"/>
  <c r="G71" i="19"/>
  <c r="G70" i="19"/>
  <c r="G69" i="19"/>
  <c r="G62" i="19"/>
  <c r="G61" i="19"/>
  <c r="G60" i="19"/>
  <c r="G59" i="19"/>
  <c r="G58" i="19"/>
  <c r="G57" i="19"/>
  <c r="G56" i="19"/>
  <c r="G54" i="19"/>
  <c r="I52" i="19"/>
  <c r="H52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2" i="19" l="1"/>
  <c r="I12" i="19"/>
  <c r="G12" i="19" s="1"/>
  <c r="G67" i="19"/>
  <c r="G13" i="19"/>
  <c r="G53" i="19"/>
  <c r="G52" i="19" s="1"/>
  <c r="G28" i="19"/>
  <c r="D30" i="17" l="1"/>
  <c r="D45" i="17" s="1"/>
  <c r="D44" i="17" l="1"/>
  <c r="G81" i="19"/>
  <c r="G78" i="19" s="1"/>
  <c r="G77" i="19" s="1"/>
  <c r="G82" i="19" s="1"/>
  <c r="H78" i="19"/>
  <c r="H77" i="19"/>
  <c r="H82" i="19" s="1"/>
</calcChain>
</file>

<file path=xl/sharedStrings.xml><?xml version="1.0" encoding="utf-8"?>
<sst xmlns="http://schemas.openxmlformats.org/spreadsheetml/2006/main" count="820" uniqueCount="394">
  <si>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</si>
  <si>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</si>
  <si>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</si>
  <si>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</si>
  <si>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</si>
  <si>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</si>
  <si>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</si>
  <si>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</si>
  <si>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</si>
  <si>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</si>
  <si>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</si>
  <si>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</si>
  <si>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</si>
  <si>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</si>
  <si>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</si>
  <si>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</si>
  <si>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</si>
  <si>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</si>
  <si>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</si>
  <si>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</si>
  <si>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</si>
  <si>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</si>
  <si>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</si>
  <si>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</si>
  <si>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</si>
  <si>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</si>
  <si>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</si>
  <si>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</si>
  <si>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</si>
  <si>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</si>
  <si>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</si>
  <si>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</si>
  <si>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</si>
  <si>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</si>
  <si>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</si>
  <si>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</si>
  <si>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</si>
  <si>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</si>
  <si>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</si>
  <si>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</si>
  <si>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</si>
  <si>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</si>
  <si>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</si>
  <si>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</si>
  <si>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</si>
  <si>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</si>
  <si>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</si>
  <si>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</si>
  <si>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</si>
  <si>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</si>
  <si>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</si>
  <si>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</si>
  <si>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</si>
  <si>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</si>
  <si>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</si>
  <si>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</si>
  <si>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</si>
  <si>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</si>
  <si>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</si>
  <si>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</si>
  <si>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</si>
  <si>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</si>
  <si>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</si>
  <si>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</si>
  <si>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</si>
  <si>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</si>
  <si>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</si>
  <si>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</si>
  <si>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</si>
  <si>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</si>
  <si>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</si>
  <si>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</si>
  <si>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</si>
  <si>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</si>
  <si>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</si>
  <si>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</si>
  <si>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</si>
  <si>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</si>
  <si>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</si>
  <si>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</si>
  <si>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</si>
  <si>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</si>
  <si>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</si>
  <si>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</si>
  <si>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</si>
  <si>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</si>
  <si>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</si>
  <si>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</si>
  <si>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</si>
  <si>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</si>
  <si>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</si>
  <si>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</si>
  <si>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</si>
  <si>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</si>
  <si>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</si>
  <si>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</si>
  <si>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</si>
  <si>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</si>
  <si>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</si>
  <si>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</si>
  <si>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</si>
  <si>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</si>
  <si>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</si>
  <si>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</si>
  <si>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</si>
  <si>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</si>
  <si>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</si>
  <si>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</si>
  <si>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</si>
  <si>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</si>
  <si>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</si>
  <si>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</si>
  <si>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</si>
  <si>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</si>
  <si>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</si>
  <si>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</si>
  <si>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</si>
  <si>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</si>
  <si>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</si>
  <si>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</si>
  <si>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</si>
  <si>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</si>
  <si>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</si>
  <si>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</si>
  <si>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</si>
  <si>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</si>
  <si>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</si>
  <si>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</si>
  <si>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</si>
  <si>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</si>
  <si>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</si>
  <si>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</si>
  <si>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</si>
  <si>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</si>
  <si>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</si>
  <si>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</si>
  <si>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</si>
  <si>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</si>
  <si>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</si>
  <si>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</si>
  <si>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</si>
  <si>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</si>
  <si>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</si>
  <si>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</si>
  <si>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</si>
  <si>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</si>
  <si>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</si>
  <si>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</si>
  <si>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</si>
  <si>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</si>
  <si>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</si>
  <si>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</si>
  <si>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</si>
  <si>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</si>
  <si>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</si>
  <si>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</si>
  <si>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</si>
  <si>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</si>
  <si>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</si>
  <si>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</si>
  <si>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</si>
  <si>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</si>
  <si>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</si>
  <si>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</si>
  <si>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</si>
  <si>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</si>
  <si>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</si>
  <si>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</si>
  <si>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</si>
  <si>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</si>
  <si>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</si>
  <si>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</si>
  <si>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</si>
  <si>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</si>
  <si>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</si>
  <si>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</si>
  <si>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</si>
  <si>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</si>
  <si>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</si>
  <si>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</si>
  <si>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</si>
  <si>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</si>
  <si>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</si>
  <si>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</si>
  <si>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</si>
  <si>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</si>
  <si>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</si>
  <si>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</si>
  <si>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</si>
  <si>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</si>
  <si>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</si>
  <si>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</si>
  <si>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</si>
  <si>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</si>
  <si>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</si>
  <si>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</si>
  <si>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</si>
  <si>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</si>
  <si>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</si>
  <si>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</si>
  <si>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</si>
  <si>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</si>
  <si>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</si>
  <si>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</si>
  <si>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</si>
  <si>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</si>
  <si>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</si>
  <si>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</si>
  <si>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</si>
  <si>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</si>
  <si>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</si>
  <si>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</si>
  <si>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</si>
  <si>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</si>
  <si>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</si>
  <si>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</si>
  <si>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</si>
  <si>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</si>
  <si>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</si>
  <si>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</si>
  <si>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</si>
  <si>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</si>
  <si>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</si>
  <si>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</si>
  <si>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</si>
  <si>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</si>
  <si>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</si>
  <si>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</si>
  <si>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</si>
  <si>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</si>
  <si>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</si>
  <si>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</si>
  <si>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</si>
  <si>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</si>
  <si>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</si>
  <si>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</si>
  <si>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</si>
  <si>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</si>
  <si>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</si>
  <si>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</si>
  <si>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</si>
  <si>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</si>
  <si>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</si>
  <si>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</si>
  <si>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</si>
  <si>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</si>
  <si>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</si>
  <si>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</si>
  <si>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</si>
  <si>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</si>
  <si>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</si>
  <si>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</si>
  <si>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</si>
  <si>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</si>
  <si>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</si>
  <si>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</si>
  <si>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</si>
  <si>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</si>
  <si>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</si>
  <si>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</si>
  <si>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</si>
  <si>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</si>
  <si>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</si>
  <si>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</si>
  <si>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</si>
  <si>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</si>
  <si>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</si>
  <si>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</si>
  <si>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</si>
  <si>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</si>
  <si>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</si>
  <si>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</si>
  <si>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</si>
  <si>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</si>
  <si>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</si>
  <si>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</si>
  <si>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</si>
  <si>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</si>
  <si>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</si>
  <si>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</si>
  <si>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</si>
  <si>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</si>
  <si>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</si>
  <si>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</si>
  <si>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</si>
  <si>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</si>
  <si>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</si>
  <si>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</si>
  <si>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</si>
  <si>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</si>
  <si>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</si>
  <si>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</si>
  <si>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</si>
  <si>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</si>
  <si>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</si>
  <si>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</si>
  <si>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</si>
  <si>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</si>
  <si>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</si>
  <si>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</si>
  <si>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</si>
  <si>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</si>
  <si>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</si>
  <si>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</si>
  <si>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</si>
  <si>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</si>
  <si>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</si>
  <si>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</si>
  <si>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</si>
  <si>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</si>
  <si>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</si>
  <si>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</si>
  <si>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</si>
  <si>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</si>
  <si>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</si>
  <si>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</si>
  <si>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</si>
  <si>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</si>
  <si>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</si>
  <si>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</si>
  <si>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</si>
  <si>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</si>
  <si>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</si>
  <si>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</si>
  <si>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</si>
  <si>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</si>
  <si>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</si>
  <si>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</si>
  <si>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</si>
  <si>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</si>
  <si>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</si>
  <si>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</si>
  <si>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</si>
  <si>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</si>
  <si>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</si>
  <si>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</si>
  <si>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</si>
  <si>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</si>
  <si>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</si>
  <si>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</si>
  <si>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</si>
  <si>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</si>
  <si>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</si>
  <si>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</si>
  <si>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тис.грн., для закупівлі антирабічної вакцини 28 809,21 грн)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</si>
  <si>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</si>
  <si>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</si>
  <si>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</si>
  <si>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Додаток 6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</si>
  <si>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</si>
  <si>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</si>
  <si>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</si>
  <si>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</si>
  <si>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</si>
  <si>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</si>
  <si>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</si>
  <si>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</si>
  <si>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</si>
  <si>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</si>
  <si>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</si>
  <si>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</si>
  <si>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</si>
  <si>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</si>
  <si>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</si>
  <si>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</si>
  <si>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</si>
  <si>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</si>
  <si>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</si>
  <si>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</si>
  <si>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</si>
  <si>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</si>
  <si>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</si>
  <si>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</si>
  <si>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</si>
  <si>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</si>
  <si>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</si>
  <si>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</si>
  <si>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4714 50,0 тис.грн))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</si>
  <si>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</si>
  <si>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</si>
  <si>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</si>
  <si>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</si>
  <si>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</si>
  <si>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</si>
  <si>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</si>
  <si>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</si>
  <si>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</si>
  <si>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до рішення сесії Смолінської селищної ради від 03.10.2025 року № 900</t>
  </si>
  <si>
    <t>до рішення Смолінської селищної ради від 03.10.2025 року № 900</t>
  </si>
  <si>
    <t>до рішення сесії Смолінської селищної ради від 03.10.2025 року № 900 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</si>
  <si>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 xml:space="preserve">                                                                                                                            до рішення сесії Смолінської селищної ради  від 03.10.2025 року № 900</t>
  </si>
  <si>
    <t>"Реконструкція вхідної групи будівлі НВО та ДЮЦ в смт. Смоліне вул. Казакова,42 Новоукраїнського районуКіровоградської області" Коригування</t>
  </si>
  <si>
    <t>до рішення Смолінської селищної ради від 03.10.2025 року № 900"Про внесення змін до рішення Смолінської селищної ради від 20.06.2025 року № 736 "Про бюджет Смолінської селищної територіальної громади на 2025 рік"</t>
  </si>
  <si>
    <t>ГУ ДСНС Україниу Кіровоградській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</si>
</sst>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</cellStyleXfs>
  <cellXfs count="516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6" xfId="103" applyNumberFormat="1" applyFont="1" applyBorder="1" applyAlignment="1">
      <alignment horizontal="center" vertical="top" wrapText="1"/>
    </xf>
    <xf numFmtId="1" fontId="30" fillId="0" borderId="7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8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6" xfId="103" applyFont="1" applyBorder="1" applyAlignment="1">
      <alignment horizontal="centerContinuous" vertical="center" wrapText="1"/>
    </xf>
    <xf numFmtId="4" fontId="30" fillId="0" borderId="2" xfId="113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2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9" fillId="0" borderId="2" xfId="122" applyNumberFormat="1" applyFont="1" applyBorder="1" applyAlignment="1">
      <alignment vertical="center" wrapText="1"/>
    </xf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0" fontId="30" fillId="0" borderId="0" xfId="129" applyFont="1" applyAlignment="1"/>
    <xf numFmtId="0" fontId="30" fillId="0" borderId="1" xfId="0" quotePrefix="1" applyFont="1" applyBorder="1" applyAlignment="1">
      <alignment horizontal="center"/>
    </xf>
    <xf numFmtId="0" fontId="43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46" fillId="0" borderId="0" xfId="0" quotePrefix="1" applyFont="1" applyAlignment="1">
      <alignment horizontal="center"/>
    </xf>
    <xf numFmtId="4" fontId="24" fillId="0" borderId="0" xfId="113" applyNumberFormat="1"/>
    <xf numFmtId="4" fontId="30" fillId="5" borderId="2" xfId="0" applyNumberFormat="1" applyFont="1" applyFill="1" applyBorder="1" applyAlignment="1">
      <alignment horizontal="right" vertical="center" wrapText="1"/>
    </xf>
    <xf numFmtId="0" fontId="41" fillId="0" borderId="2" xfId="123" quotePrefix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4" fontId="40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0" xfId="131" applyFont="1" applyAlignment="1">
      <alignment horizontal="center" wrapText="1"/>
    </xf>
    <xf numFmtId="0" fontId="15" fillId="0" borderId="0" xfId="131" applyAlignment="1">
      <alignment horizont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1" fillId="0" borderId="0" xfId="113" applyFont="1"/>
    <xf numFmtId="4" fontId="30" fillId="0" borderId="2" xfId="135" quotePrefix="1" applyNumberFormat="1" applyFont="1" applyBorder="1" applyAlignment="1">
      <alignment vertical="center" wrapText="1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0" fillId="2" borderId="2" xfId="0" applyNumberFormat="1" applyFont="1" applyFill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left" vertical="center" wrapText="1"/>
    </xf>
    <xf numFmtId="4" fontId="41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0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3" fillId="0" borderId="2" xfId="135" applyBorder="1" applyAlignment="1">
      <alignment vertical="center"/>
    </xf>
    <xf numFmtId="4" fontId="30" fillId="0" borderId="2" xfId="136" applyNumberFormat="1" applyFont="1" applyBorder="1" applyAlignment="1">
      <alignment horizontal="right" vertical="center" wrapText="1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/>
    </xf>
    <xf numFmtId="0" fontId="10" fillId="0" borderId="2" xfId="122" quotePrefix="1" applyFont="1" applyBorder="1" applyAlignment="1">
      <alignment horizontal="center" vertical="center" wrapText="1"/>
    </xf>
    <xf numFmtId="0" fontId="30" fillId="0" borderId="2" xfId="135" applyFont="1" applyBorder="1" applyAlignment="1">
      <alignment vertical="center" wrapText="1"/>
    </xf>
    <xf numFmtId="4" fontId="30" fillId="5" borderId="2" xfId="136" applyNumberFormat="1" applyFont="1" applyFill="1" applyBorder="1" applyAlignment="1">
      <alignment horizontal="right" vertical="center" wrapText="1"/>
    </xf>
    <xf numFmtId="0" fontId="31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0" fontId="31" fillId="0" borderId="4" xfId="103" applyNumberFormat="1" applyFont="1" applyBorder="1" applyAlignment="1">
      <alignment horizontal="centerContinuous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15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30" fillId="4" borderId="2" xfId="135" quotePrefix="1" applyNumberFormat="1" applyFont="1" applyFill="1" applyBorder="1" applyAlignment="1">
      <alignment horizontal="left" vertical="center" wrapText="1"/>
    </xf>
    <xf numFmtId="0" fontId="9" fillId="0" borderId="0" xfId="113" applyFont="1" applyAlignment="1"/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131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4" fontId="30" fillId="0" borderId="4" xfId="103" applyNumberFormat="1" applyFont="1" applyFill="1" applyBorder="1" applyAlignment="1">
      <alignment horizontal="center" vertical="center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50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5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9" fillId="5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4" borderId="5" xfId="0" quotePrefix="1" applyFont="1" applyFill="1" applyBorder="1" applyAlignment="1">
      <alignment horizontal="center" vertical="center"/>
    </xf>
    <xf numFmtId="4" fontId="41" fillId="4" borderId="5" xfId="0" quotePrefix="1" applyNumberFormat="1" applyFont="1" applyFill="1" applyBorder="1" applyAlignment="1">
      <alignment horizontal="center"/>
    </xf>
    <xf numFmtId="4" fontId="30" fillId="4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40" fillId="0" borderId="2" xfId="137" quotePrefix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vertical="center" wrapText="1"/>
    </xf>
    <xf numFmtId="4" fontId="40" fillId="5" borderId="2" xfId="139" applyNumberFormat="1" applyFont="1" applyFill="1" applyBorder="1" applyAlignment="1">
      <alignment vertical="center" wrapText="1"/>
    </xf>
    <xf numFmtId="4" fontId="40" fillId="0" borderId="2" xfId="139" applyNumberFormat="1" applyFont="1" applyFill="1" applyBorder="1" applyAlignment="1">
      <alignment vertical="center" wrapText="1"/>
    </xf>
    <xf numFmtId="4" fontId="40" fillId="0" borderId="2" xfId="137" applyNumberFormat="1" applyFont="1" applyFill="1" applyBorder="1" applyAlignment="1">
      <alignment vertical="center" wrapText="1"/>
    </xf>
    <xf numFmtId="4" fontId="40" fillId="5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8" fillId="0" borderId="12" xfId="137" applyNumberFormat="1" applyFont="1" applyFill="1" applyBorder="1" applyAlignment="1">
      <alignment wrapText="1"/>
    </xf>
    <xf numFmtId="0" fontId="41" fillId="0" borderId="2" xfId="142" quotePrefix="1" applyFont="1" applyFill="1" applyBorder="1" applyAlignment="1">
      <alignment horizontal="center" vertical="center" wrapText="1"/>
    </xf>
    <xf numFmtId="0" fontId="39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1" fillId="0" borderId="2" xfId="142" quotePrefix="1" applyNumberFormat="1" applyFont="1" applyFill="1" applyBorder="1" applyAlignment="1">
      <alignment vertical="center" wrapText="1"/>
    </xf>
    <xf numFmtId="4" fontId="39" fillId="0" borderId="2" xfId="142" applyNumberFormat="1" applyFont="1" applyFill="1" applyBorder="1" applyAlignment="1">
      <alignment vertical="center" wrapText="1"/>
    </xf>
    <xf numFmtId="4" fontId="39" fillId="2" borderId="2" xfId="142" applyNumberFormat="1" applyFont="1" applyFill="1" applyBorder="1" applyAlignment="1">
      <alignment vertical="center" wrapText="1"/>
    </xf>
    <xf numFmtId="4" fontId="40" fillId="0" borderId="2" xfId="137" quotePrefix="1" applyNumberFormat="1" applyFont="1" applyBorder="1" applyAlignment="1">
      <alignment vertical="center" wrapText="1"/>
    </xf>
    <xf numFmtId="4" fontId="40" fillId="2" borderId="2" xfId="137" applyNumberFormat="1" applyFont="1" applyFill="1" applyBorder="1" applyAlignment="1">
      <alignment vertical="center" wrapText="1"/>
    </xf>
    <xf numFmtId="4" fontId="40" fillId="0" borderId="2" xfId="137" applyNumberFormat="1" applyFont="1" applyBorder="1" applyAlignment="1">
      <alignment vertical="center" wrapText="1"/>
    </xf>
    <xf numFmtId="0" fontId="39" fillId="0" borderId="2" xfId="137" quotePrefix="1" applyNumberFormat="1" applyFont="1" applyBorder="1" applyAlignment="1">
      <alignment horizontal="center" vertical="center" wrapText="1"/>
    </xf>
    <xf numFmtId="0" fontId="40" fillId="0" borderId="2" xfId="137" quotePrefix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4" fontId="41" fillId="0" borderId="2" xfId="137" quotePrefix="1" applyNumberFormat="1" applyFont="1" applyBorder="1" applyAlignment="1">
      <alignment horizontal="center" vertical="center" wrapText="1"/>
    </xf>
    <xf numFmtId="0" fontId="49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4" fontId="41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51" fillId="0" borderId="0" xfId="137" applyNumberFormat="1" applyFont="1" applyFill="1" applyBorder="1"/>
    <xf numFmtId="4" fontId="51" fillId="0" borderId="0" xfId="137" applyNumberFormat="1" applyFont="1" applyFill="1"/>
    <xf numFmtId="0" fontId="51" fillId="0" borderId="0" xfId="137" applyFont="1" applyFill="1"/>
    <xf numFmtId="0" fontId="51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0" fontId="9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3" fillId="0" borderId="0" xfId="115" applyFont="1" applyAlignment="1">
      <alignment horizontal="left"/>
    </xf>
    <xf numFmtId="0" fontId="31" fillId="0" borderId="3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30" fillId="0" borderId="2" xfId="144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center" vertical="center"/>
    </xf>
    <xf numFmtId="4" fontId="30" fillId="5" borderId="2" xfId="144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4" fontId="31" fillId="5" borderId="2" xfId="144" applyNumberFormat="1" applyFont="1" applyFill="1" applyBorder="1" applyAlignment="1">
      <alignment horizontal="center" vertical="center"/>
    </xf>
    <xf numFmtId="167" fontId="31" fillId="5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167" fontId="30" fillId="0" borderId="2" xfId="103" applyNumberFormat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103" applyNumberFormat="1" applyFont="1" applyFill="1" applyBorder="1" applyAlignment="1">
      <alignment horizontal="center" vertical="center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0" fontId="30" fillId="0" borderId="2" xfId="103" applyNumberFormat="1" applyFont="1" applyBorder="1" applyAlignment="1">
      <alignment horizontal="center"/>
    </xf>
    <xf numFmtId="0" fontId="31" fillId="0" borderId="2" xfId="103" applyNumberFormat="1" applyFont="1" applyBorder="1" applyAlignment="1">
      <alignment horizontal="center"/>
    </xf>
    <xf numFmtId="4" fontId="7" fillId="0" borderId="2" xfId="137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/>
    </xf>
    <xf numFmtId="0" fontId="31" fillId="0" borderId="4" xfId="103" applyNumberFormat="1" applyFont="1" applyBorder="1" applyAlignment="1">
      <alignment horizontal="center"/>
    </xf>
    <xf numFmtId="164" fontId="30" fillId="0" borderId="2" xfId="103" applyFont="1" applyBorder="1" applyAlignment="1">
      <alignment horizontal="center" wrapText="1"/>
    </xf>
    <xf numFmtId="4" fontId="7" fillId="0" borderId="2" xfId="137" applyNumberFormat="1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" vertical="center" wrapText="1"/>
    </xf>
    <xf numFmtId="4" fontId="6" fillId="0" borderId="2" xfId="137" quotePrefix="1" applyNumberFormat="1" applyFont="1" applyBorder="1" applyAlignment="1">
      <alignment vertical="center" wrapText="1"/>
    </xf>
    <xf numFmtId="0" fontId="9" fillId="0" borderId="0" xfId="113" applyFont="1" applyAlignment="1">
      <alignment wrapText="1"/>
    </xf>
    <xf numFmtId="0" fontId="30" fillId="0" borderId="2" xfId="145" applyFont="1" applyBorder="1" applyAlignment="1">
      <alignment vertical="center" wrapText="1"/>
    </xf>
    <xf numFmtId="4" fontId="31" fillId="0" borderId="2" xfId="144" applyNumberFormat="1" applyFont="1" applyBorder="1" applyAlignment="1">
      <alignment horizontal="right" vertical="center" wrapText="1"/>
    </xf>
    <xf numFmtId="4" fontId="31" fillId="5" borderId="2" xfId="144" applyNumberFormat="1" applyFont="1" applyFill="1" applyBorder="1" applyAlignment="1">
      <alignment horizontal="right" vertical="center" wrapText="1"/>
    </xf>
    <xf numFmtId="0" fontId="30" fillId="0" borderId="2" xfId="145" applyFont="1" applyBorder="1" applyAlignment="1">
      <alignment horizontal="right" vertical="center"/>
    </xf>
    <xf numFmtId="4" fontId="8" fillId="5" borderId="2" xfId="137" applyNumberFormat="1" applyFill="1" applyBorder="1" applyAlignment="1">
      <alignment vertical="center" wrapText="1"/>
    </xf>
    <xf numFmtId="4" fontId="31" fillId="5" borderId="2" xfId="103" applyNumberFormat="1" applyFont="1" applyFill="1" applyBorder="1" applyAlignment="1">
      <alignment horizontal="center" vertical="center"/>
    </xf>
    <xf numFmtId="4" fontId="5" fillId="0" borderId="2" xfId="137" quotePrefix="1" applyNumberFormat="1" applyFont="1" applyBorder="1" applyAlignment="1">
      <alignment vertical="center" wrapText="1"/>
    </xf>
    <xf numFmtId="0" fontId="30" fillId="0" borderId="2" xfId="135" applyFont="1" applyBorder="1" applyAlignment="1">
      <alignment vertical="center"/>
    </xf>
    <xf numFmtId="0" fontId="5" fillId="0" borderId="2" xfId="137" quotePrefix="1" applyFont="1" applyBorder="1" applyAlignment="1">
      <alignment horizontal="center" vertical="center" wrapText="1"/>
    </xf>
    <xf numFmtId="164" fontId="30" fillId="0" borderId="6" xfId="103" applyFont="1" applyBorder="1" applyAlignment="1">
      <alignment horizontal="center"/>
    </xf>
    <xf numFmtId="4" fontId="30" fillId="0" borderId="2" xfId="0" applyNumberFormat="1" applyFont="1" applyBorder="1" applyAlignment="1">
      <alignment horizontal="center" vertical="center"/>
    </xf>
    <xf numFmtId="0" fontId="5" fillId="0" borderId="2" xfId="126" quotePrefix="1" applyFont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/>
    </xf>
    <xf numFmtId="164" fontId="31" fillId="5" borderId="5" xfId="103" applyFont="1" applyFill="1" applyBorder="1" applyAlignment="1"/>
    <xf numFmtId="164" fontId="30" fillId="0" borderId="5" xfId="103" applyFont="1" applyBorder="1" applyAlignment="1">
      <alignment horizontal="center" vertical="center"/>
    </xf>
    <xf numFmtId="0" fontId="30" fillId="0" borderId="2" xfId="146" applyFont="1" applyBorder="1"/>
    <xf numFmtId="0" fontId="31" fillId="0" borderId="2" xfId="146" applyFont="1" applyBorder="1"/>
    <xf numFmtId="0" fontId="0" fillId="0" borderId="0" xfId="0" applyAlignment="1"/>
    <xf numFmtId="0" fontId="48" fillId="0" borderId="0" xfId="0" applyFont="1" applyAlignment="1"/>
    <xf numFmtId="0" fontId="41" fillId="0" borderId="1" xfId="0" quotePrefix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53" fillId="0" borderId="0" xfId="0" applyFont="1"/>
    <xf numFmtId="0" fontId="41" fillId="0" borderId="0" xfId="0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147" quotePrefix="1" applyBorder="1" applyAlignment="1">
      <alignment horizontal="center" vertical="center" wrapText="1"/>
    </xf>
    <xf numFmtId="4" fontId="4" fillId="0" borderId="2" xfId="147" quotePrefix="1" applyNumberFormat="1" applyBorder="1" applyAlignment="1">
      <alignment horizontal="center" vertical="center" wrapText="1"/>
    </xf>
    <xf numFmtId="4" fontId="4" fillId="0" borderId="2" xfId="147" quotePrefix="1" applyNumberFormat="1" applyBorder="1" applyAlignment="1">
      <alignment vertical="center" wrapText="1"/>
    </xf>
    <xf numFmtId="4" fontId="41" fillId="0" borderId="2" xfId="0" applyNumberFormat="1" applyFont="1" applyBorder="1" applyAlignment="1">
      <alignment horizontal="center" vertical="center" wrapText="1"/>
    </xf>
    <xf numFmtId="168" fontId="30" fillId="0" borderId="2" xfId="0" quotePrefix="1" applyNumberFormat="1" applyFont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168" fontId="41" fillId="0" borderId="2" xfId="0" quotePrefix="1" applyNumberFormat="1" applyFont="1" applyBorder="1" applyAlignment="1">
      <alignment horizontal="center" vertical="center" wrapText="1"/>
    </xf>
    <xf numFmtId="4" fontId="4" fillId="0" borderId="2" xfId="148" quotePrefix="1" applyNumberFormat="1" applyFont="1" applyBorder="1" applyAlignment="1">
      <alignment vertical="center" wrapText="1"/>
    </xf>
    <xf numFmtId="0" fontId="54" fillId="0" borderId="0" xfId="0" applyFont="1"/>
    <xf numFmtId="0" fontId="51" fillId="0" borderId="0" xfId="0" applyFont="1"/>
    <xf numFmtId="4" fontId="30" fillId="0" borderId="2" xfId="137" quotePrefix="1" applyNumberFormat="1" applyFont="1" applyBorder="1" applyAlignment="1">
      <alignment vertical="center" wrapText="1"/>
    </xf>
    <xf numFmtId="1" fontId="30" fillId="0" borderId="2" xfId="0" applyNumberFormat="1" applyFont="1" applyBorder="1" applyAlignment="1">
      <alignment horizontal="center" vertical="center"/>
    </xf>
    <xf numFmtId="4" fontId="30" fillId="0" borderId="2" xfId="147" quotePrefix="1" applyNumberFormat="1" applyFont="1" applyBorder="1" applyAlignment="1">
      <alignment horizontal="center" vertical="center" wrapText="1"/>
    </xf>
    <xf numFmtId="2" fontId="24" fillId="0" borderId="0" xfId="113" applyNumberFormat="1"/>
    <xf numFmtId="0" fontId="30" fillId="0" borderId="2" xfId="147" applyFont="1" applyBorder="1" applyAlignment="1">
      <alignment vertical="center"/>
    </xf>
    <xf numFmtId="0" fontId="30" fillId="0" borderId="2" xfId="147" applyFont="1" applyBorder="1" applyAlignment="1">
      <alignment vertical="center" wrapText="1"/>
    </xf>
    <xf numFmtId="4" fontId="41" fillId="4" borderId="2" xfId="147" quotePrefix="1" applyNumberFormat="1" applyFont="1" applyFill="1" applyBorder="1" applyAlignment="1">
      <alignment horizontal="center" vertical="center" wrapText="1"/>
    </xf>
    <xf numFmtId="0" fontId="8" fillId="0" borderId="0" xfId="137" applyFont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1" fontId="30" fillId="0" borderId="6" xfId="103" applyNumberFormat="1" applyFont="1" applyBorder="1" applyAlignment="1">
      <alignment horizontal="center" vertical="center"/>
    </xf>
    <xf numFmtId="164" fontId="30" fillId="0" borderId="7" xfId="103" applyFont="1" applyBorder="1" applyAlignment="1">
      <alignment horizontal="centerContinuous" vertical="center"/>
    </xf>
    <xf numFmtId="4" fontId="30" fillId="0" borderId="5" xfId="113" applyNumberFormat="1" applyFont="1" applyBorder="1" applyAlignment="1">
      <alignment horizontal="center" vertical="center"/>
    </xf>
    <xf numFmtId="0" fontId="31" fillId="0" borderId="2" xfId="147" applyFont="1" applyBorder="1" applyAlignment="1">
      <alignment horizontal="center" vertical="center"/>
    </xf>
    <xf numFmtId="4" fontId="30" fillId="0" borderId="2" xfId="136" applyNumberFormat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4" fontId="30" fillId="0" borderId="5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/>
    </xf>
    <xf numFmtId="0" fontId="39" fillId="0" borderId="0" xfId="137" applyFont="1"/>
    <xf numFmtId="4" fontId="31" fillId="5" borderId="2" xfId="136" applyNumberFormat="1" applyFont="1" applyFill="1" applyBorder="1" applyAlignment="1">
      <alignment horizontal="center" vertical="center" wrapText="1"/>
    </xf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30" fillId="0" borderId="2" xfId="137" applyNumberFormat="1" applyFont="1" applyBorder="1" applyAlignment="1">
      <alignment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1" fillId="4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5" borderId="2" xfId="137" applyNumberFormat="1" applyFill="1" applyBorder="1" applyAlignment="1">
      <alignment horizontal="right" vertical="center" wrapText="1"/>
    </xf>
    <xf numFmtId="4" fontId="41" fillId="5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5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1" fillId="2" borderId="2" xfId="122" applyNumberFormat="1" applyFont="1" applyFill="1" applyBorder="1" applyAlignment="1">
      <alignment horizontal="right" vertical="center" wrapText="1"/>
    </xf>
    <xf numFmtId="4" fontId="41" fillId="5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1" fillId="0" borderId="2" xfId="122" applyNumberFormat="1" applyFont="1" applyFill="1" applyBorder="1" applyAlignment="1">
      <alignment horizontal="right" vertical="center" wrapText="1"/>
    </xf>
    <xf numFmtId="4" fontId="39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right" vertical="center" wrapText="1"/>
    </xf>
    <xf numFmtId="0" fontId="2" fillId="0" borderId="0" xfId="137" applyFont="1" applyFill="1"/>
    <xf numFmtId="4" fontId="31" fillId="0" borderId="2" xfId="136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24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24" fillId="0" borderId="0" xfId="113" applyFont="1" applyAlignment="1">
      <alignment horizontal="left" wrapText="1"/>
    </xf>
    <xf numFmtId="0" fontId="30" fillId="0" borderId="0" xfId="0" applyFont="1" applyAlignment="1">
      <alignment horizontal="left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4" xfId="0" applyFont="1" applyBorder="1" applyAlignment="1"/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6" fillId="0" borderId="0" xfId="138" applyFont="1" applyAlignment="1">
      <alignment horizontal="left" wrapText="1"/>
    </xf>
    <xf numFmtId="0" fontId="8" fillId="0" borderId="0" xfId="137" applyFont="1" applyAlignment="1">
      <alignment horizontal="center" wrapText="1"/>
    </xf>
    <xf numFmtId="0" fontId="8" fillId="0" borderId="2" xfId="137" applyBorder="1" applyAlignment="1">
      <alignment horizontal="center" vertical="center" wrapText="1"/>
    </xf>
    <xf numFmtId="0" fontId="31" fillId="0" borderId="0" xfId="137" applyFont="1" applyAlignment="1">
      <alignment horizontal="center"/>
    </xf>
    <xf numFmtId="0" fontId="50" fillId="0" borderId="2" xfId="137" applyFont="1" applyBorder="1" applyAlignment="1">
      <alignment horizontal="center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10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1" fillId="0" borderId="0" xfId="115" applyFont="1" applyAlignment="1">
      <alignment horizontal="left"/>
    </xf>
    <xf numFmtId="0" fontId="9" fillId="0" borderId="0" xfId="115" applyFont="1" applyAlignment="1">
      <alignment horizontal="left"/>
    </xf>
    <xf numFmtId="0" fontId="4" fillId="0" borderId="0" xfId="113" applyFont="1" applyAlignment="1">
      <alignment horizontal="left" wrapText="1"/>
    </xf>
    <xf numFmtId="164" fontId="30" fillId="0" borderId="5" xfId="103" applyFont="1" applyBorder="1" applyAlignment="1">
      <alignment horizontal="center"/>
    </xf>
    <xf numFmtId="0" fontId="31" fillId="0" borderId="3" xfId="131" applyFont="1" applyBorder="1" applyAlignment="1">
      <alignment horizontal="center" vertical="center" wrapText="1"/>
    </xf>
    <xf numFmtId="0" fontId="31" fillId="0" borderId="4" xfId="131" applyFont="1" applyBorder="1" applyAlignment="1">
      <alignment horizontal="center" vertical="center" wrapText="1"/>
    </xf>
    <xf numFmtId="0" fontId="30" fillId="0" borderId="3" xfId="131" applyFont="1" applyBorder="1" applyAlignment="1">
      <alignment horizontal="center" vertical="center" wrapText="1"/>
    </xf>
    <xf numFmtId="0" fontId="30" fillId="0" borderId="4" xfId="13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4" fillId="0" borderId="0" xfId="113" applyFont="1" applyAlignment="1">
      <alignment horizontal="center" wrapText="1"/>
    </xf>
    <xf numFmtId="164" fontId="31" fillId="0" borderId="2" xfId="103" applyFont="1" applyBorder="1" applyAlignment="1">
      <alignment horizontal="center"/>
    </xf>
    <xf numFmtId="164" fontId="31" fillId="0" borderId="5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6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4" fontId="31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0" fontId="30" fillId="0" borderId="3" xfId="103" applyNumberFormat="1" applyFont="1" applyBorder="1" applyAlignment="1">
      <alignment horizontal="center" vertical="center" wrapText="1"/>
    </xf>
    <xf numFmtId="0" fontId="30" fillId="0" borderId="4" xfId="103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47" applyFont="1" applyBorder="1" applyAlignment="1">
      <alignment horizontal="center" vertical="center" wrapText="1"/>
    </xf>
    <xf numFmtId="0" fontId="31" fillId="0" borderId="4" xfId="147" applyFont="1" applyBorder="1" applyAlignment="1">
      <alignment horizontal="center" vertical="center" wrapText="1"/>
    </xf>
    <xf numFmtId="0" fontId="31" fillId="0" borderId="3" xfId="135" applyFont="1" applyBorder="1" applyAlignment="1">
      <alignment horizontal="center" vertical="center" wrapText="1"/>
    </xf>
    <xf numFmtId="0" fontId="31" fillId="0" borderId="4" xfId="135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" fontId="30" fillId="0" borderId="0" xfId="0" applyNumberFormat="1" applyFont="1" applyAlignment="1">
      <alignment horizontal="left" wrapText="1"/>
    </xf>
    <xf numFmtId="2" fontId="0" fillId="0" borderId="0" xfId="0" applyNumberFormat="1" applyAlignment="1"/>
    <xf numFmtId="0" fontId="30" fillId="0" borderId="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9" xfId="0" applyFont="1" applyFill="1" applyBorder="1" applyAlignment="1">
      <alignment horizontal="right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439" t="s">
        <v>0</v>
      </c>
      <c r="D1" s="439"/>
      <c r="E1" s="439"/>
      <c r="F1" s="439"/>
    </row>
    <row r="2" spans="1:12" ht="12.75" customHeight="1" x14ac:dyDescent="0.2">
      <c r="C2" s="440" t="s">
        <v>387</v>
      </c>
      <c r="D2" s="441"/>
      <c r="E2" s="441"/>
      <c r="F2" s="441"/>
    </row>
    <row r="3" spans="1:12" ht="25.5" customHeight="1" x14ac:dyDescent="0.2">
      <c r="C3" s="443" t="s">
        <v>334</v>
      </c>
      <c r="D3" s="444"/>
      <c r="E3" s="444"/>
      <c r="F3" s="444"/>
      <c r="G3" s="213"/>
      <c r="H3" s="213"/>
      <c r="I3" s="213"/>
      <c r="J3" s="213"/>
      <c r="K3" s="213"/>
      <c r="L3" s="213"/>
    </row>
    <row r="4" spans="1:12" s="2" customFormat="1" ht="12.75" customHeight="1" x14ac:dyDescent="0.2">
      <c r="A4" s="1"/>
      <c r="B4" s="1"/>
      <c r="C4" s="442"/>
      <c r="D4" s="442"/>
      <c r="E4" s="442"/>
      <c r="F4" s="442"/>
      <c r="G4" s="436"/>
      <c r="H4" s="436"/>
      <c r="I4" s="436"/>
      <c r="J4" s="3"/>
    </row>
    <row r="5" spans="1:12" s="2" customFormat="1" ht="24" customHeight="1" x14ac:dyDescent="0.2">
      <c r="A5" s="1"/>
      <c r="B5" s="1"/>
      <c r="C5" s="1"/>
      <c r="D5" s="436"/>
      <c r="E5" s="436"/>
      <c r="F5" s="436"/>
      <c r="G5" s="436"/>
      <c r="H5" s="436"/>
      <c r="I5" s="436"/>
      <c r="J5" s="3"/>
    </row>
    <row r="6" spans="1:12" ht="28.5" customHeight="1" x14ac:dyDescent="0.2">
      <c r="A6" s="437" t="s">
        <v>323</v>
      </c>
      <c r="B6" s="438"/>
      <c r="C6" s="438"/>
      <c r="D6" s="438"/>
      <c r="E6" s="438"/>
      <c r="F6" s="438"/>
    </row>
    <row r="7" spans="1:12" ht="13.7" customHeight="1" x14ac:dyDescent="0.2">
      <c r="A7" s="120" t="s">
        <v>267</v>
      </c>
      <c r="B7" s="210"/>
      <c r="C7" s="210"/>
      <c r="D7" s="210"/>
      <c r="E7" s="210"/>
      <c r="F7" s="210"/>
    </row>
    <row r="8" spans="1:12" ht="13.7" customHeight="1" x14ac:dyDescent="0.2">
      <c r="A8" s="121" t="s">
        <v>49</v>
      </c>
      <c r="B8" s="210"/>
      <c r="C8" s="210"/>
      <c r="D8" s="210"/>
      <c r="E8" s="210"/>
      <c r="F8" s="210"/>
    </row>
    <row r="9" spans="1:12" x14ac:dyDescent="0.2">
      <c r="A9" s="155"/>
      <c r="B9" s="156"/>
      <c r="C9" s="156"/>
      <c r="D9" s="156"/>
      <c r="E9" s="156"/>
      <c r="F9" s="156"/>
    </row>
    <row r="10" spans="1:12" ht="13.7" customHeight="1" x14ac:dyDescent="0.2">
      <c r="A10" s="445" t="s">
        <v>10</v>
      </c>
      <c r="B10" s="446" t="s">
        <v>11</v>
      </c>
      <c r="C10" s="449" t="s">
        <v>1</v>
      </c>
      <c r="D10" s="446" t="s">
        <v>2</v>
      </c>
      <c r="E10" s="445" t="s">
        <v>3</v>
      </c>
      <c r="F10" s="445"/>
    </row>
    <row r="11" spans="1:12" ht="13.7" customHeight="1" x14ac:dyDescent="0.2">
      <c r="A11" s="445"/>
      <c r="B11" s="447"/>
      <c r="C11" s="450"/>
      <c r="D11" s="447"/>
      <c r="E11" s="445" t="s">
        <v>4</v>
      </c>
      <c r="F11" s="452" t="s">
        <v>5</v>
      </c>
    </row>
    <row r="12" spans="1:12" x14ac:dyDescent="0.2">
      <c r="A12" s="445"/>
      <c r="B12" s="448"/>
      <c r="C12" s="451"/>
      <c r="D12" s="448"/>
      <c r="E12" s="445"/>
      <c r="F12" s="445"/>
    </row>
    <row r="13" spans="1:12" x14ac:dyDescent="0.2">
      <c r="A13" s="153">
        <v>1</v>
      </c>
      <c r="B13" s="153">
        <v>2</v>
      </c>
      <c r="C13" s="154">
        <v>3</v>
      </c>
      <c r="D13" s="153">
        <v>4</v>
      </c>
      <c r="E13" s="153">
        <v>5</v>
      </c>
      <c r="F13" s="153">
        <v>6</v>
      </c>
    </row>
    <row r="14" spans="1:12" ht="31.7" customHeight="1" x14ac:dyDescent="0.2">
      <c r="A14" s="63">
        <v>10000000</v>
      </c>
      <c r="B14" s="64" t="s">
        <v>165</v>
      </c>
      <c r="C14" s="123">
        <f t="shared" ref="C14:C78" si="0">D14+E14</f>
        <v>97881726</v>
      </c>
      <c r="D14" s="192">
        <f>D15+D24+D30+D38+D52</f>
        <v>97831726</v>
      </c>
      <c r="E14" s="193">
        <f>E15+E24+E30+E38+E52</f>
        <v>50000</v>
      </c>
      <c r="F14" s="192">
        <v>0</v>
      </c>
    </row>
    <row r="15" spans="1:12" ht="54" customHeight="1" x14ac:dyDescent="0.2">
      <c r="A15" s="63">
        <v>11000000</v>
      </c>
      <c r="B15" s="64" t="s">
        <v>166</v>
      </c>
      <c r="C15" s="123">
        <f t="shared" si="0"/>
        <v>62026226</v>
      </c>
      <c r="D15" s="192">
        <f>D16+D22</f>
        <v>62026226</v>
      </c>
      <c r="E15" s="192">
        <f>E16+E22</f>
        <v>0</v>
      </c>
      <c r="F15" s="192">
        <v>0</v>
      </c>
    </row>
    <row r="16" spans="1:12" ht="33" customHeight="1" x14ac:dyDescent="0.2">
      <c r="A16" s="63">
        <v>11010000</v>
      </c>
      <c r="B16" s="64" t="s">
        <v>12</v>
      </c>
      <c r="C16" s="123">
        <f t="shared" si="0"/>
        <v>62021226</v>
      </c>
      <c r="D16" s="192">
        <f>D17+D18+D19+D20+D21</f>
        <v>62021226</v>
      </c>
      <c r="E16" s="194">
        <v>0</v>
      </c>
      <c r="F16" s="192">
        <v>0</v>
      </c>
    </row>
    <row r="17" spans="1:11" ht="36" customHeight="1" x14ac:dyDescent="0.2">
      <c r="A17" s="125">
        <v>11010100</v>
      </c>
      <c r="B17" s="68" t="s">
        <v>13</v>
      </c>
      <c r="C17" s="126">
        <f t="shared" si="0"/>
        <v>43622126</v>
      </c>
      <c r="D17" s="127">
        <v>43622126</v>
      </c>
      <c r="E17" s="127">
        <v>0</v>
      </c>
      <c r="F17" s="127">
        <v>0</v>
      </c>
    </row>
    <row r="18" spans="1:11" ht="56.25" customHeight="1" x14ac:dyDescent="0.2">
      <c r="A18" s="125">
        <v>11010200</v>
      </c>
      <c r="B18" s="68" t="s">
        <v>14</v>
      </c>
      <c r="C18" s="126"/>
      <c r="D18" s="127"/>
      <c r="E18" s="127"/>
      <c r="F18" s="127"/>
    </row>
    <row r="19" spans="1:11" ht="25.5" x14ac:dyDescent="0.2">
      <c r="A19" s="125">
        <v>11010400</v>
      </c>
      <c r="B19" s="68" t="s">
        <v>15</v>
      </c>
      <c r="C19" s="126">
        <f t="shared" si="0"/>
        <v>15800000</v>
      </c>
      <c r="D19" s="127">
        <v>15800000</v>
      </c>
      <c r="E19" s="127">
        <v>0</v>
      </c>
      <c r="F19" s="127">
        <v>0</v>
      </c>
    </row>
    <row r="20" spans="1:11" ht="27.2" customHeight="1" x14ac:dyDescent="0.2">
      <c r="A20" s="125">
        <v>11010500</v>
      </c>
      <c r="B20" s="68" t="s">
        <v>16</v>
      </c>
      <c r="C20" s="126">
        <f t="shared" si="0"/>
        <v>151200</v>
      </c>
      <c r="D20" s="127">
        <v>151200</v>
      </c>
      <c r="E20" s="127">
        <v>0</v>
      </c>
      <c r="F20" s="127">
        <v>0</v>
      </c>
    </row>
    <row r="21" spans="1:11" ht="40.700000000000003" customHeight="1" x14ac:dyDescent="0.2">
      <c r="A21" s="125">
        <v>11011300</v>
      </c>
      <c r="B21" s="181" t="s">
        <v>217</v>
      </c>
      <c r="C21" s="126">
        <f>D21</f>
        <v>2447900</v>
      </c>
      <c r="D21" s="127">
        <v>2447900</v>
      </c>
      <c r="E21" s="127"/>
      <c r="F21" s="127"/>
    </row>
    <row r="22" spans="1:11" ht="36" customHeight="1" x14ac:dyDescent="0.2">
      <c r="A22" s="63">
        <v>11020000</v>
      </c>
      <c r="B22" s="64" t="s">
        <v>167</v>
      </c>
      <c r="C22" s="123">
        <f t="shared" si="0"/>
        <v>5000</v>
      </c>
      <c r="D22" s="124">
        <v>5000</v>
      </c>
      <c r="E22" s="124">
        <v>0</v>
      </c>
      <c r="F22" s="124">
        <v>0</v>
      </c>
    </row>
    <row r="23" spans="1:11" ht="39.75" customHeight="1" x14ac:dyDescent="0.2">
      <c r="A23" s="125">
        <v>11020200</v>
      </c>
      <c r="B23" s="68" t="s">
        <v>168</v>
      </c>
      <c r="C23" s="126">
        <f t="shared" si="0"/>
        <v>5000</v>
      </c>
      <c r="D23" s="127">
        <v>5000</v>
      </c>
      <c r="E23" s="127">
        <v>0</v>
      </c>
      <c r="F23" s="127">
        <v>0</v>
      </c>
    </row>
    <row r="24" spans="1:11" ht="24" customHeight="1" x14ac:dyDescent="0.2">
      <c r="A24" s="63">
        <v>13000000</v>
      </c>
      <c r="B24" s="64" t="s">
        <v>169</v>
      </c>
      <c r="C24" s="123">
        <f t="shared" si="0"/>
        <v>86500</v>
      </c>
      <c r="D24" s="124">
        <f>D25+D28</f>
        <v>86500</v>
      </c>
      <c r="E24" s="124">
        <v>0</v>
      </c>
      <c r="F24" s="124">
        <v>0</v>
      </c>
    </row>
    <row r="25" spans="1:11" x14ac:dyDescent="0.2">
      <c r="A25" s="63">
        <v>13010000</v>
      </c>
      <c r="B25" s="64" t="s">
        <v>170</v>
      </c>
      <c r="C25" s="123">
        <f t="shared" si="0"/>
        <v>44500</v>
      </c>
      <c r="D25" s="124">
        <f>D26+D27</f>
        <v>44500</v>
      </c>
      <c r="E25" s="124">
        <v>0</v>
      </c>
      <c r="F25" s="124">
        <v>0</v>
      </c>
    </row>
    <row r="26" spans="1:11" ht="35.25" customHeight="1" x14ac:dyDescent="0.2">
      <c r="A26" s="125">
        <v>13010100</v>
      </c>
      <c r="B26" s="68" t="s">
        <v>171</v>
      </c>
      <c r="C26" s="126">
        <f t="shared" si="0"/>
        <v>35500</v>
      </c>
      <c r="D26" s="127">
        <v>35500</v>
      </c>
      <c r="E26" s="127">
        <v>0</v>
      </c>
      <c r="F26" s="127">
        <v>0</v>
      </c>
    </row>
    <row r="27" spans="1:11" ht="51" x14ac:dyDescent="0.2">
      <c r="A27" s="125">
        <v>13010200</v>
      </c>
      <c r="B27" s="68" t="s">
        <v>172</v>
      </c>
      <c r="C27" s="126">
        <f t="shared" si="0"/>
        <v>9000</v>
      </c>
      <c r="D27" s="127">
        <v>9000</v>
      </c>
      <c r="E27" s="127">
        <v>0</v>
      </c>
      <c r="F27" s="127">
        <v>0</v>
      </c>
    </row>
    <row r="28" spans="1:11" ht="25.5" x14ac:dyDescent="0.2">
      <c r="A28" s="63">
        <v>13030000</v>
      </c>
      <c r="B28" s="64" t="s">
        <v>17</v>
      </c>
      <c r="C28" s="123">
        <f t="shared" si="0"/>
        <v>42000</v>
      </c>
      <c r="D28" s="124">
        <f>D29</f>
        <v>42000</v>
      </c>
      <c r="E28" s="124">
        <v>0</v>
      </c>
      <c r="F28" s="124">
        <v>0</v>
      </c>
      <c r="K28" s="131"/>
    </row>
    <row r="29" spans="1:11" ht="25.5" x14ac:dyDescent="0.2">
      <c r="A29" s="125">
        <v>13030100</v>
      </c>
      <c r="B29" s="68" t="s">
        <v>18</v>
      </c>
      <c r="C29" s="126">
        <f t="shared" si="0"/>
        <v>42000</v>
      </c>
      <c r="D29" s="127">
        <v>42000</v>
      </c>
      <c r="E29" s="127">
        <v>0</v>
      </c>
      <c r="F29" s="127">
        <v>0</v>
      </c>
      <c r="K29" s="131"/>
    </row>
    <row r="30" spans="1:11" x14ac:dyDescent="0.2">
      <c r="A30" s="63">
        <v>14000000</v>
      </c>
      <c r="B30" s="64" t="s">
        <v>173</v>
      </c>
      <c r="C30" s="123">
        <f t="shared" si="0"/>
        <v>5270000</v>
      </c>
      <c r="D30" s="124">
        <f>D31+D33+D35</f>
        <v>5270000</v>
      </c>
      <c r="E30" s="124">
        <v>0</v>
      </c>
      <c r="F30" s="124">
        <v>0</v>
      </c>
    </row>
    <row r="31" spans="1:11" ht="25.5" x14ac:dyDescent="0.2">
      <c r="A31" s="63">
        <v>14020000</v>
      </c>
      <c r="B31" s="64" t="s">
        <v>174</v>
      </c>
      <c r="C31" s="123">
        <f t="shared" si="0"/>
        <v>130000</v>
      </c>
      <c r="D31" s="124">
        <f>D32</f>
        <v>130000</v>
      </c>
      <c r="E31" s="124">
        <v>0</v>
      </c>
      <c r="F31" s="124">
        <v>0</v>
      </c>
    </row>
    <row r="32" spans="1:11" x14ac:dyDescent="0.2">
      <c r="A32" s="125">
        <v>14021900</v>
      </c>
      <c r="B32" s="68" t="s">
        <v>19</v>
      </c>
      <c r="C32" s="126">
        <f t="shared" si="0"/>
        <v>130000</v>
      </c>
      <c r="D32" s="127">
        <v>130000</v>
      </c>
      <c r="E32" s="127">
        <v>0</v>
      </c>
      <c r="F32" s="127">
        <v>0</v>
      </c>
    </row>
    <row r="33" spans="1:10" ht="25.5" x14ac:dyDescent="0.2">
      <c r="A33" s="63">
        <v>14030000</v>
      </c>
      <c r="B33" s="64" t="s">
        <v>175</v>
      </c>
      <c r="C33" s="123">
        <f t="shared" si="0"/>
        <v>800000</v>
      </c>
      <c r="D33" s="124">
        <f>D34</f>
        <v>800000</v>
      </c>
      <c r="E33" s="124">
        <v>0</v>
      </c>
      <c r="F33" s="124">
        <v>0</v>
      </c>
    </row>
    <row r="34" spans="1:10" x14ac:dyDescent="0.2">
      <c r="A34" s="125">
        <v>14031900</v>
      </c>
      <c r="B34" s="68" t="s">
        <v>19</v>
      </c>
      <c r="C34" s="126">
        <f t="shared" si="0"/>
        <v>800000</v>
      </c>
      <c r="D34" s="127">
        <v>800000</v>
      </c>
      <c r="E34" s="127">
        <v>0</v>
      </c>
      <c r="F34" s="127">
        <v>0</v>
      </c>
      <c r="J34" s="131"/>
    </row>
    <row r="35" spans="1:10" ht="25.5" x14ac:dyDescent="0.2">
      <c r="A35" s="63">
        <v>14040000</v>
      </c>
      <c r="B35" s="64" t="s">
        <v>176</v>
      </c>
      <c r="C35" s="123">
        <f t="shared" si="0"/>
        <v>4340000</v>
      </c>
      <c r="D35" s="124">
        <f>D36+D37</f>
        <v>4340000</v>
      </c>
      <c r="E35" s="124">
        <v>0</v>
      </c>
      <c r="F35" s="124">
        <v>0</v>
      </c>
    </row>
    <row r="36" spans="1:10" ht="66" customHeight="1" x14ac:dyDescent="0.2">
      <c r="A36" s="125">
        <v>14040100</v>
      </c>
      <c r="B36" s="68" t="s">
        <v>177</v>
      </c>
      <c r="C36" s="126">
        <f t="shared" si="0"/>
        <v>2700000</v>
      </c>
      <c r="D36" s="127">
        <v>2700000</v>
      </c>
      <c r="E36" s="127">
        <v>0</v>
      </c>
      <c r="F36" s="127">
        <v>0</v>
      </c>
    </row>
    <row r="37" spans="1:10" ht="51" x14ac:dyDescent="0.2">
      <c r="A37" s="125">
        <v>14040200</v>
      </c>
      <c r="B37" s="68" t="s">
        <v>154</v>
      </c>
      <c r="C37" s="126">
        <f t="shared" si="0"/>
        <v>1640000</v>
      </c>
      <c r="D37" s="127">
        <v>1640000</v>
      </c>
      <c r="E37" s="127">
        <v>0</v>
      </c>
      <c r="F37" s="127">
        <v>0</v>
      </c>
    </row>
    <row r="38" spans="1:10" ht="25.5" x14ac:dyDescent="0.2">
      <c r="A38" s="63">
        <v>18000000</v>
      </c>
      <c r="B38" s="64" t="s">
        <v>20</v>
      </c>
      <c r="C38" s="123">
        <f t="shared" si="0"/>
        <v>30449000</v>
      </c>
      <c r="D38" s="124">
        <f>D39+D48</f>
        <v>30449000</v>
      </c>
      <c r="E38" s="124">
        <v>0</v>
      </c>
      <c r="F38" s="124">
        <v>0</v>
      </c>
    </row>
    <row r="39" spans="1:10" x14ac:dyDescent="0.2">
      <c r="A39" s="63">
        <v>18010000</v>
      </c>
      <c r="B39" s="64" t="s">
        <v>178</v>
      </c>
      <c r="C39" s="123">
        <f t="shared" si="0"/>
        <v>12399000</v>
      </c>
      <c r="D39" s="124">
        <f>D40+D41+D42+D43+D44+D45+D46+D47</f>
        <v>12399000</v>
      </c>
      <c r="E39" s="124">
        <v>0</v>
      </c>
      <c r="F39" s="124">
        <v>0</v>
      </c>
    </row>
    <row r="40" spans="1:10" ht="38.25" x14ac:dyDescent="0.2">
      <c r="A40" s="125">
        <v>18010200</v>
      </c>
      <c r="B40" s="68" t="s">
        <v>179</v>
      </c>
      <c r="C40" s="126">
        <f t="shared" si="0"/>
        <v>42000</v>
      </c>
      <c r="D40" s="127">
        <v>42000</v>
      </c>
      <c r="E40" s="127">
        <v>0</v>
      </c>
      <c r="F40" s="127">
        <v>0</v>
      </c>
    </row>
    <row r="41" spans="1:10" ht="38.25" x14ac:dyDescent="0.2">
      <c r="A41" s="125">
        <v>18010300</v>
      </c>
      <c r="B41" s="68" t="s">
        <v>180</v>
      </c>
      <c r="C41" s="126">
        <f t="shared" si="0"/>
        <v>230000</v>
      </c>
      <c r="D41" s="127">
        <v>230000</v>
      </c>
      <c r="E41" s="127">
        <v>0</v>
      </c>
      <c r="F41" s="127">
        <v>0</v>
      </c>
    </row>
    <row r="42" spans="1:10" ht="38.25" x14ac:dyDescent="0.2">
      <c r="A42" s="125">
        <v>18010400</v>
      </c>
      <c r="B42" s="68" t="s">
        <v>181</v>
      </c>
      <c r="C42" s="126">
        <f t="shared" si="0"/>
        <v>287000</v>
      </c>
      <c r="D42" s="127">
        <v>287000</v>
      </c>
      <c r="E42" s="127">
        <v>0</v>
      </c>
      <c r="F42" s="127">
        <v>0</v>
      </c>
    </row>
    <row r="43" spans="1:10" x14ac:dyDescent="0.2">
      <c r="A43" s="125">
        <v>18010500</v>
      </c>
      <c r="B43" s="68" t="s">
        <v>182</v>
      </c>
      <c r="C43" s="126">
        <f t="shared" si="0"/>
        <v>2800000</v>
      </c>
      <c r="D43" s="127">
        <v>2800000</v>
      </c>
      <c r="E43" s="127">
        <v>0</v>
      </c>
      <c r="F43" s="127">
        <v>0</v>
      </c>
    </row>
    <row r="44" spans="1:10" x14ac:dyDescent="0.2">
      <c r="A44" s="125">
        <v>18010600</v>
      </c>
      <c r="B44" s="68" t="s">
        <v>183</v>
      </c>
      <c r="C44" s="126">
        <f t="shared" si="0"/>
        <v>6200000</v>
      </c>
      <c r="D44" s="127">
        <v>6200000</v>
      </c>
      <c r="E44" s="127">
        <v>0</v>
      </c>
      <c r="F44" s="127">
        <v>0</v>
      </c>
    </row>
    <row r="45" spans="1:10" x14ac:dyDescent="0.2">
      <c r="A45" s="125">
        <v>18010700</v>
      </c>
      <c r="B45" s="68" t="s">
        <v>184</v>
      </c>
      <c r="C45" s="126">
        <f t="shared" si="0"/>
        <v>1850000</v>
      </c>
      <c r="D45" s="127">
        <v>1850000</v>
      </c>
      <c r="E45" s="127">
        <v>0</v>
      </c>
      <c r="F45" s="127">
        <v>0</v>
      </c>
    </row>
    <row r="46" spans="1:10" x14ac:dyDescent="0.2">
      <c r="A46" s="125">
        <v>18010900</v>
      </c>
      <c r="B46" s="68" t="s">
        <v>185</v>
      </c>
      <c r="C46" s="126">
        <f t="shared" si="0"/>
        <v>950000</v>
      </c>
      <c r="D46" s="127">
        <v>950000</v>
      </c>
      <c r="E46" s="127">
        <v>0</v>
      </c>
      <c r="F46" s="127">
        <v>0</v>
      </c>
    </row>
    <row r="47" spans="1:10" x14ac:dyDescent="0.2">
      <c r="A47" s="125">
        <v>18011100</v>
      </c>
      <c r="B47" s="68" t="s">
        <v>186</v>
      </c>
      <c r="C47" s="126">
        <f t="shared" si="0"/>
        <v>40000</v>
      </c>
      <c r="D47" s="127">
        <v>40000</v>
      </c>
      <c r="E47" s="127">
        <v>0</v>
      </c>
      <c r="F47" s="127">
        <v>0</v>
      </c>
    </row>
    <row r="48" spans="1:10" x14ac:dyDescent="0.2">
      <c r="A48" s="63">
        <v>18050000</v>
      </c>
      <c r="B48" s="64" t="s">
        <v>187</v>
      </c>
      <c r="C48" s="123">
        <f t="shared" si="0"/>
        <v>18050000</v>
      </c>
      <c r="D48" s="124">
        <f>D49+D50+D51</f>
        <v>18050000</v>
      </c>
      <c r="E48" s="124">
        <v>0</v>
      </c>
      <c r="F48" s="124">
        <v>0</v>
      </c>
    </row>
    <row r="49" spans="1:6" ht="43.5" customHeight="1" x14ac:dyDescent="0.2">
      <c r="A49" s="125">
        <v>18050300</v>
      </c>
      <c r="B49" s="68" t="s">
        <v>188</v>
      </c>
      <c r="C49" s="126">
        <f t="shared" si="0"/>
        <v>150000</v>
      </c>
      <c r="D49" s="127">
        <v>150000</v>
      </c>
      <c r="E49" s="127">
        <v>0</v>
      </c>
      <c r="F49" s="127">
        <v>0</v>
      </c>
    </row>
    <row r="50" spans="1:6" x14ac:dyDescent="0.2">
      <c r="A50" s="125">
        <v>18050400</v>
      </c>
      <c r="B50" s="68" t="s">
        <v>189</v>
      </c>
      <c r="C50" s="126">
        <f t="shared" si="0"/>
        <v>7900000</v>
      </c>
      <c r="D50" s="127">
        <v>7900000</v>
      </c>
      <c r="E50" s="127">
        <v>0</v>
      </c>
      <c r="F50" s="127">
        <v>0</v>
      </c>
    </row>
    <row r="51" spans="1:6" ht="45" customHeight="1" x14ac:dyDescent="0.2">
      <c r="A51" s="125">
        <v>18050500</v>
      </c>
      <c r="B51" s="68" t="s">
        <v>190</v>
      </c>
      <c r="C51" s="126">
        <f t="shared" si="0"/>
        <v>10000000</v>
      </c>
      <c r="D51" s="127">
        <v>10000000</v>
      </c>
      <c r="E51" s="127">
        <v>0</v>
      </c>
      <c r="F51" s="127">
        <v>0</v>
      </c>
    </row>
    <row r="52" spans="1:6" ht="27" customHeight="1" x14ac:dyDescent="0.2">
      <c r="A52" s="63">
        <v>19000000</v>
      </c>
      <c r="B52" s="64" t="s">
        <v>191</v>
      </c>
      <c r="C52" s="123">
        <f t="shared" si="0"/>
        <v>50000</v>
      </c>
      <c r="D52" s="124">
        <v>0</v>
      </c>
      <c r="E52" s="164">
        <f>E53</f>
        <v>50000</v>
      </c>
      <c r="F52" s="124">
        <v>0</v>
      </c>
    </row>
    <row r="53" spans="1:6" x14ac:dyDescent="0.2">
      <c r="A53" s="63">
        <v>19010000</v>
      </c>
      <c r="B53" s="64" t="s">
        <v>192</v>
      </c>
      <c r="C53" s="123">
        <f t="shared" si="0"/>
        <v>50000</v>
      </c>
      <c r="D53" s="124">
        <v>0</v>
      </c>
      <c r="E53" s="164">
        <f>E54+E55+E56</f>
        <v>50000</v>
      </c>
      <c r="F53" s="124">
        <v>0</v>
      </c>
    </row>
    <row r="54" spans="1:6" ht="51" x14ac:dyDescent="0.2">
      <c r="A54" s="125">
        <v>19010100</v>
      </c>
      <c r="B54" s="68" t="s">
        <v>21</v>
      </c>
      <c r="C54" s="126">
        <f t="shared" si="0"/>
        <v>2500</v>
      </c>
      <c r="D54" s="127">
        <v>0</v>
      </c>
      <c r="E54" s="127">
        <v>2500</v>
      </c>
      <c r="F54" s="127">
        <v>0</v>
      </c>
    </row>
    <row r="55" spans="1:6" ht="25.5" x14ac:dyDescent="0.2">
      <c r="A55" s="125">
        <v>19010200</v>
      </c>
      <c r="B55" s="68" t="s">
        <v>193</v>
      </c>
      <c r="C55" s="126">
        <f t="shared" si="0"/>
        <v>43500</v>
      </c>
      <c r="D55" s="127">
        <v>0</v>
      </c>
      <c r="E55" s="127">
        <v>43500</v>
      </c>
      <c r="F55" s="127">
        <v>0</v>
      </c>
    </row>
    <row r="56" spans="1:6" ht="38.25" x14ac:dyDescent="0.2">
      <c r="A56" s="125">
        <v>19010300</v>
      </c>
      <c r="B56" s="68" t="s">
        <v>194</v>
      </c>
      <c r="C56" s="126">
        <f t="shared" si="0"/>
        <v>4000</v>
      </c>
      <c r="D56" s="127">
        <v>0</v>
      </c>
      <c r="E56" s="127">
        <v>4000</v>
      </c>
      <c r="F56" s="127">
        <v>0</v>
      </c>
    </row>
    <row r="57" spans="1:6" x14ac:dyDescent="0.2">
      <c r="A57" s="63">
        <v>20000000</v>
      </c>
      <c r="B57" s="64" t="s">
        <v>195</v>
      </c>
      <c r="C57" s="123">
        <f t="shared" si="0"/>
        <v>1823418.52</v>
      </c>
      <c r="D57" s="124">
        <f>D58+D61+D71</f>
        <v>414000</v>
      </c>
      <c r="E57" s="164">
        <f>E58+E61+E71+E75</f>
        <v>1409418.52</v>
      </c>
      <c r="F57" s="124">
        <v>0</v>
      </c>
    </row>
    <row r="58" spans="1:6" x14ac:dyDescent="0.2">
      <c r="A58" s="63">
        <v>21000000</v>
      </c>
      <c r="B58" s="64" t="s">
        <v>196</v>
      </c>
      <c r="C58" s="123">
        <f t="shared" si="0"/>
        <v>200000</v>
      </c>
      <c r="D58" s="124">
        <f>D59</f>
        <v>200000</v>
      </c>
      <c r="E58" s="124">
        <v>0</v>
      </c>
      <c r="F58" s="124">
        <v>0</v>
      </c>
    </row>
    <row r="59" spans="1:6" x14ac:dyDescent="0.2">
      <c r="A59" s="63">
        <v>21080000</v>
      </c>
      <c r="B59" s="64" t="s">
        <v>197</v>
      </c>
      <c r="C59" s="123">
        <f t="shared" si="0"/>
        <v>200000</v>
      </c>
      <c r="D59" s="124">
        <f>D60</f>
        <v>200000</v>
      </c>
      <c r="E59" s="124">
        <v>0</v>
      </c>
      <c r="F59" s="124">
        <v>0</v>
      </c>
    </row>
    <row r="60" spans="1:6" x14ac:dyDescent="0.2">
      <c r="A60" s="125">
        <v>21081100</v>
      </c>
      <c r="B60" s="68" t="s">
        <v>198</v>
      </c>
      <c r="C60" s="126">
        <f t="shared" si="0"/>
        <v>200000</v>
      </c>
      <c r="D60" s="127">
        <v>200000</v>
      </c>
      <c r="E60" s="127">
        <v>0</v>
      </c>
      <c r="F60" s="127">
        <v>0</v>
      </c>
    </row>
    <row r="61" spans="1:6" ht="25.5" x14ac:dyDescent="0.2">
      <c r="A61" s="63">
        <v>22000000</v>
      </c>
      <c r="B61" s="64" t="s">
        <v>199</v>
      </c>
      <c r="C61" s="123">
        <f t="shared" si="0"/>
        <v>164000</v>
      </c>
      <c r="D61" s="124">
        <f>D62+D66+D68</f>
        <v>164000</v>
      </c>
      <c r="E61" s="124">
        <v>0</v>
      </c>
      <c r="F61" s="124">
        <v>0</v>
      </c>
    </row>
    <row r="62" spans="1:6" x14ac:dyDescent="0.2">
      <c r="A62" s="63">
        <v>22010000</v>
      </c>
      <c r="B62" s="64" t="s">
        <v>22</v>
      </c>
      <c r="C62" s="123">
        <f t="shared" si="0"/>
        <v>140000</v>
      </c>
      <c r="D62" s="124">
        <f>D63+D64+D65</f>
        <v>140000</v>
      </c>
      <c r="E62" s="124">
        <v>0</v>
      </c>
      <c r="F62" s="124">
        <v>0</v>
      </c>
    </row>
    <row r="63" spans="1:6" ht="40.5" customHeight="1" x14ac:dyDescent="0.2">
      <c r="A63" s="125">
        <v>22010300</v>
      </c>
      <c r="B63" s="68" t="s">
        <v>246</v>
      </c>
      <c r="C63" s="126">
        <f t="shared" si="0"/>
        <v>13000</v>
      </c>
      <c r="D63" s="127">
        <v>13000</v>
      </c>
      <c r="E63" s="127">
        <v>0</v>
      </c>
      <c r="F63" s="127">
        <v>0</v>
      </c>
    </row>
    <row r="64" spans="1:6" x14ac:dyDescent="0.2">
      <c r="A64" s="125">
        <v>22012500</v>
      </c>
      <c r="B64" s="68" t="s">
        <v>23</v>
      </c>
      <c r="C64" s="126">
        <f t="shared" si="0"/>
        <v>42000</v>
      </c>
      <c r="D64" s="127">
        <v>42000</v>
      </c>
      <c r="E64" s="127">
        <v>0</v>
      </c>
      <c r="F64" s="127">
        <v>0</v>
      </c>
    </row>
    <row r="65" spans="1:6" ht="25.5" x14ac:dyDescent="0.2">
      <c r="A65" s="125">
        <v>22012600</v>
      </c>
      <c r="B65" s="68" t="s">
        <v>200</v>
      </c>
      <c r="C65" s="126">
        <f t="shared" si="0"/>
        <v>85000</v>
      </c>
      <c r="D65" s="127">
        <v>85000</v>
      </c>
      <c r="E65" s="127">
        <v>0</v>
      </c>
      <c r="F65" s="127">
        <v>0</v>
      </c>
    </row>
    <row r="66" spans="1:6" ht="25.5" x14ac:dyDescent="0.2">
      <c r="A66" s="63">
        <v>22080000</v>
      </c>
      <c r="B66" s="64" t="s">
        <v>201</v>
      </c>
      <c r="C66" s="123">
        <f t="shared" si="0"/>
        <v>22000</v>
      </c>
      <c r="D66" s="124">
        <f>D67</f>
        <v>22000</v>
      </c>
      <c r="E66" s="124">
        <v>0</v>
      </c>
      <c r="F66" s="124">
        <v>0</v>
      </c>
    </row>
    <row r="67" spans="1:6" ht="38.25" x14ac:dyDescent="0.2">
      <c r="A67" s="125">
        <v>22080400</v>
      </c>
      <c r="B67" s="68" t="s">
        <v>24</v>
      </c>
      <c r="C67" s="126">
        <f t="shared" si="0"/>
        <v>22000</v>
      </c>
      <c r="D67" s="127">
        <v>22000</v>
      </c>
      <c r="E67" s="127">
        <v>0</v>
      </c>
      <c r="F67" s="127">
        <v>0</v>
      </c>
    </row>
    <row r="68" spans="1:6" ht="22.5" customHeight="1" x14ac:dyDescent="0.2">
      <c r="A68" s="63">
        <v>22090000</v>
      </c>
      <c r="B68" s="64" t="s">
        <v>202</v>
      </c>
      <c r="C68" s="123">
        <f t="shared" si="0"/>
        <v>2000</v>
      </c>
      <c r="D68" s="124">
        <f>D69+D70</f>
        <v>2000</v>
      </c>
      <c r="E68" s="124">
        <v>0</v>
      </c>
      <c r="F68" s="124">
        <v>0</v>
      </c>
    </row>
    <row r="69" spans="1:6" ht="38.25" x14ac:dyDescent="0.2">
      <c r="A69" s="125">
        <v>22090100</v>
      </c>
      <c r="B69" s="68" t="s">
        <v>203</v>
      </c>
      <c r="C69" s="126">
        <f t="shared" si="0"/>
        <v>1200</v>
      </c>
      <c r="D69" s="127">
        <v>1200</v>
      </c>
      <c r="E69" s="127">
        <v>0</v>
      </c>
      <c r="F69" s="127">
        <v>0</v>
      </c>
    </row>
    <row r="70" spans="1:6" ht="25.5" x14ac:dyDescent="0.2">
      <c r="A70" s="125">
        <v>22090400</v>
      </c>
      <c r="B70" s="68" t="s">
        <v>204</v>
      </c>
      <c r="C70" s="126">
        <f t="shared" si="0"/>
        <v>800</v>
      </c>
      <c r="D70" s="127">
        <v>800</v>
      </c>
      <c r="E70" s="127">
        <v>0</v>
      </c>
      <c r="F70" s="127">
        <v>0</v>
      </c>
    </row>
    <row r="71" spans="1:6" x14ac:dyDescent="0.2">
      <c r="A71" s="63">
        <v>24000000</v>
      </c>
      <c r="B71" s="64" t="s">
        <v>205</v>
      </c>
      <c r="C71" s="123">
        <f t="shared" si="0"/>
        <v>207418.52</v>
      </c>
      <c r="D71" s="124">
        <f>D72</f>
        <v>50000</v>
      </c>
      <c r="E71" s="342">
        <v>157418.51999999999</v>
      </c>
      <c r="F71" s="124">
        <v>0</v>
      </c>
    </row>
    <row r="72" spans="1:6" x14ac:dyDescent="0.2">
      <c r="A72" s="63">
        <v>24060000</v>
      </c>
      <c r="B72" s="64" t="s">
        <v>197</v>
      </c>
      <c r="C72" s="123">
        <f t="shared" si="0"/>
        <v>207418.52</v>
      </c>
      <c r="D72" s="124">
        <f>D73</f>
        <v>50000</v>
      </c>
      <c r="E72" s="342">
        <v>157418.51999999999</v>
      </c>
      <c r="F72" s="124">
        <v>0</v>
      </c>
    </row>
    <row r="73" spans="1:6" x14ac:dyDescent="0.2">
      <c r="A73" s="125">
        <v>24060300</v>
      </c>
      <c r="B73" s="68" t="s">
        <v>197</v>
      </c>
      <c r="C73" s="126">
        <f t="shared" si="0"/>
        <v>50000</v>
      </c>
      <c r="D73" s="127">
        <v>50000</v>
      </c>
      <c r="E73" s="178">
        <v>0</v>
      </c>
      <c r="F73" s="127">
        <v>0</v>
      </c>
    </row>
    <row r="74" spans="1:6" ht="38.25" x14ac:dyDescent="0.2">
      <c r="A74" s="344" t="s">
        <v>327</v>
      </c>
      <c r="B74" s="341" t="s">
        <v>328</v>
      </c>
      <c r="C74" s="343">
        <v>157418.51999999999</v>
      </c>
      <c r="D74" s="127">
        <v>0</v>
      </c>
      <c r="E74" s="432">
        <v>157418.51999999999</v>
      </c>
      <c r="F74" s="127">
        <v>0</v>
      </c>
    </row>
    <row r="75" spans="1:6" x14ac:dyDescent="0.2">
      <c r="A75" s="63">
        <v>25000000</v>
      </c>
      <c r="B75" s="64" t="s">
        <v>206</v>
      </c>
      <c r="C75" s="123">
        <f t="shared" si="0"/>
        <v>1252000</v>
      </c>
      <c r="D75" s="124">
        <v>0</v>
      </c>
      <c r="E75" s="164">
        <f>E76</f>
        <v>1252000</v>
      </c>
      <c r="F75" s="124">
        <v>0</v>
      </c>
    </row>
    <row r="76" spans="1:6" ht="25.5" x14ac:dyDescent="0.2">
      <c r="A76" s="63">
        <v>25010000</v>
      </c>
      <c r="B76" s="64" t="s">
        <v>207</v>
      </c>
      <c r="C76" s="126">
        <f t="shared" si="0"/>
        <v>1252000</v>
      </c>
      <c r="D76" s="124">
        <v>0</v>
      </c>
      <c r="E76" s="178">
        <f>E77+E78</f>
        <v>1252000</v>
      </c>
      <c r="F76" s="124">
        <v>0</v>
      </c>
    </row>
    <row r="77" spans="1:6" ht="25.5" x14ac:dyDescent="0.2">
      <c r="A77" s="125">
        <v>25010100</v>
      </c>
      <c r="B77" s="68" t="s">
        <v>208</v>
      </c>
      <c r="C77" s="126">
        <f t="shared" si="0"/>
        <v>983000</v>
      </c>
      <c r="D77" s="127">
        <v>0</v>
      </c>
      <c r="E77" s="178">
        <v>983000</v>
      </c>
      <c r="F77" s="127">
        <v>0</v>
      </c>
    </row>
    <row r="78" spans="1:6" ht="38.25" x14ac:dyDescent="0.2">
      <c r="A78" s="125">
        <v>25010300</v>
      </c>
      <c r="B78" s="68" t="s">
        <v>25</v>
      </c>
      <c r="C78" s="126">
        <f t="shared" si="0"/>
        <v>269000</v>
      </c>
      <c r="D78" s="127">
        <v>0</v>
      </c>
      <c r="E78" s="178">
        <v>269000</v>
      </c>
      <c r="F78" s="127">
        <v>0</v>
      </c>
    </row>
    <row r="79" spans="1:6" x14ac:dyDescent="0.2">
      <c r="A79" s="357">
        <v>30000000</v>
      </c>
      <c r="B79" s="357" t="s">
        <v>336</v>
      </c>
      <c r="C79" s="126">
        <v>1488000</v>
      </c>
      <c r="D79" s="127"/>
      <c r="E79" s="178">
        <v>1488000</v>
      </c>
      <c r="F79" s="127">
        <v>1488000</v>
      </c>
    </row>
    <row r="80" spans="1:6" x14ac:dyDescent="0.2">
      <c r="A80" s="357">
        <v>33010000</v>
      </c>
      <c r="B80" s="357" t="s">
        <v>337</v>
      </c>
      <c r="C80" s="126">
        <v>1488000</v>
      </c>
      <c r="D80" s="127"/>
      <c r="E80" s="178">
        <v>1488000</v>
      </c>
      <c r="F80" s="127">
        <v>1488000</v>
      </c>
    </row>
    <row r="81" spans="1:6" ht="51" x14ac:dyDescent="0.2">
      <c r="A81" s="356">
        <v>33010500</v>
      </c>
      <c r="B81" s="341" t="s">
        <v>335</v>
      </c>
      <c r="C81" s="126">
        <v>1488000</v>
      </c>
      <c r="D81" s="127"/>
      <c r="E81" s="178">
        <v>1488000</v>
      </c>
      <c r="F81" s="127">
        <v>1488000</v>
      </c>
    </row>
    <row r="82" spans="1:6" x14ac:dyDescent="0.2">
      <c r="A82" s="125"/>
      <c r="B82" s="68"/>
      <c r="C82" s="126"/>
      <c r="D82" s="127"/>
      <c r="E82" s="178"/>
      <c r="F82" s="127"/>
    </row>
    <row r="83" spans="1:6" x14ac:dyDescent="0.2">
      <c r="A83" s="320"/>
      <c r="B83" s="136" t="s">
        <v>26</v>
      </c>
      <c r="C83" s="123">
        <f>D83+E83</f>
        <v>101193144.52</v>
      </c>
      <c r="D83" s="190">
        <f>D14+D57</f>
        <v>98245726</v>
      </c>
      <c r="E83" s="191">
        <f>E57+E79+E14</f>
        <v>2947418.52</v>
      </c>
      <c r="F83" s="190">
        <f>F14+F57+F79</f>
        <v>1488000</v>
      </c>
    </row>
    <row r="84" spans="1:6" x14ac:dyDescent="0.2">
      <c r="A84" s="63">
        <v>40000000</v>
      </c>
      <c r="B84" s="64" t="s">
        <v>209</v>
      </c>
      <c r="C84" s="123">
        <f t="shared" ref="C84:C102" si="1">D84+E84</f>
        <v>76903082</v>
      </c>
      <c r="D84" s="124">
        <f>D85</f>
        <v>68545347</v>
      </c>
      <c r="E84" s="124">
        <f>E85</f>
        <v>8357735</v>
      </c>
      <c r="F84" s="124">
        <f>F85</f>
        <v>0</v>
      </c>
    </row>
    <row r="85" spans="1:6" x14ac:dyDescent="0.2">
      <c r="A85" s="63">
        <v>41000000</v>
      </c>
      <c r="B85" s="64" t="s">
        <v>210</v>
      </c>
      <c r="C85" s="123">
        <f t="shared" si="1"/>
        <v>76903082</v>
      </c>
      <c r="D85" s="124">
        <f>D86+D89+D95+D97</f>
        <v>68545347</v>
      </c>
      <c r="E85" s="124">
        <f>E86+E89+E95+E97</f>
        <v>8357735</v>
      </c>
      <c r="F85" s="124">
        <f>F86+F89+F95+F97</f>
        <v>0</v>
      </c>
    </row>
    <row r="86" spans="1:6" x14ac:dyDescent="0.2">
      <c r="A86" s="63">
        <v>41020000</v>
      </c>
      <c r="B86" s="64" t="s">
        <v>211</v>
      </c>
      <c r="C86" s="188">
        <f>C87+C88</f>
        <v>20715100</v>
      </c>
      <c r="D86" s="124">
        <f>D87+D88</f>
        <v>20715100</v>
      </c>
      <c r="E86" s="124"/>
      <c r="F86" s="124"/>
    </row>
    <row r="87" spans="1:6" ht="19.5" customHeight="1" x14ac:dyDescent="0.2">
      <c r="A87" s="125">
        <v>41020100</v>
      </c>
      <c r="B87" s="68" t="s">
        <v>212</v>
      </c>
      <c r="C87" s="189">
        <v>9891100</v>
      </c>
      <c r="D87" s="127">
        <v>9891100</v>
      </c>
      <c r="E87" s="127"/>
      <c r="F87" s="127"/>
    </row>
    <row r="88" spans="1:6" ht="72.75" customHeight="1" x14ac:dyDescent="0.2">
      <c r="A88" s="314">
        <v>41021400</v>
      </c>
      <c r="B88" s="316" t="s">
        <v>325</v>
      </c>
      <c r="C88" s="319">
        <v>10824000</v>
      </c>
      <c r="D88" s="317">
        <v>10824000</v>
      </c>
      <c r="E88" s="127"/>
      <c r="F88" s="127"/>
    </row>
    <row r="89" spans="1:6" x14ac:dyDescent="0.2">
      <c r="A89" s="63">
        <v>41030000</v>
      </c>
      <c r="B89" s="64" t="s">
        <v>27</v>
      </c>
      <c r="C89" s="123">
        <f t="shared" si="1"/>
        <v>49253635</v>
      </c>
      <c r="D89" s="124">
        <f>D90+D91+D92+D93+D94</f>
        <v>40895900</v>
      </c>
      <c r="E89" s="124">
        <f>E90+E91+E92+E93</f>
        <v>8357735</v>
      </c>
      <c r="F89" s="124">
        <f>F90+F91+F92+F93</f>
        <v>0</v>
      </c>
    </row>
    <row r="90" spans="1:6" ht="32.25" customHeight="1" x14ac:dyDescent="0.2">
      <c r="A90" s="125">
        <v>41033900</v>
      </c>
      <c r="B90" s="68" t="s">
        <v>213</v>
      </c>
      <c r="C90" s="126">
        <f t="shared" si="1"/>
        <v>42083435</v>
      </c>
      <c r="D90" s="70">
        <v>33833700</v>
      </c>
      <c r="E90" s="127">
        <v>8249735</v>
      </c>
      <c r="F90" s="127"/>
    </row>
    <row r="91" spans="1:6" ht="30.75" customHeight="1" x14ac:dyDescent="0.2">
      <c r="A91" s="195">
        <v>41035400</v>
      </c>
      <c r="B91" s="202" t="s">
        <v>250</v>
      </c>
      <c r="C91" s="203">
        <v>313000</v>
      </c>
      <c r="D91" s="196">
        <v>202500</v>
      </c>
      <c r="E91" s="127">
        <v>108000</v>
      </c>
      <c r="F91" s="127"/>
    </row>
    <row r="92" spans="1:6" ht="51.75" customHeight="1" x14ac:dyDescent="0.2">
      <c r="A92" s="348">
        <v>41036000</v>
      </c>
      <c r="B92" s="202" t="s">
        <v>251</v>
      </c>
      <c r="C92" s="203">
        <v>507200</v>
      </c>
      <c r="D92" s="196">
        <v>507200</v>
      </c>
      <c r="E92" s="127"/>
      <c r="F92" s="127"/>
    </row>
    <row r="93" spans="1:6" ht="40.5" customHeight="1" x14ac:dyDescent="0.2">
      <c r="A93" s="348">
        <v>41036300</v>
      </c>
      <c r="B93" s="202" t="s">
        <v>252</v>
      </c>
      <c r="C93" s="203">
        <v>5373600</v>
      </c>
      <c r="D93" s="196">
        <v>5373600</v>
      </c>
      <c r="E93" s="127"/>
      <c r="F93" s="127"/>
    </row>
    <row r="94" spans="1:6" ht="29.25" customHeight="1" x14ac:dyDescent="0.2">
      <c r="A94" s="195">
        <v>41031100</v>
      </c>
      <c r="B94" s="202" t="s">
        <v>384</v>
      </c>
      <c r="C94" s="203">
        <v>978900</v>
      </c>
      <c r="D94" s="196">
        <v>978900</v>
      </c>
      <c r="E94" s="127"/>
      <c r="F94" s="127"/>
    </row>
    <row r="95" spans="1:6" x14ac:dyDescent="0.2">
      <c r="A95" s="157">
        <v>41040000</v>
      </c>
      <c r="B95" s="158" t="s">
        <v>214</v>
      </c>
      <c r="C95" s="123">
        <v>417430</v>
      </c>
      <c r="D95" s="159">
        <v>417430</v>
      </c>
      <c r="E95" s="127"/>
      <c r="F95" s="127"/>
    </row>
    <row r="96" spans="1:6" ht="17.25" customHeight="1" x14ac:dyDescent="0.2">
      <c r="A96" s="160">
        <v>41040400</v>
      </c>
      <c r="B96" s="161" t="s">
        <v>215</v>
      </c>
      <c r="C96" s="162">
        <v>417430</v>
      </c>
      <c r="D96" s="163">
        <v>417430</v>
      </c>
      <c r="E96" s="127"/>
      <c r="F96" s="127"/>
    </row>
    <row r="97" spans="1:6" x14ac:dyDescent="0.2">
      <c r="A97" s="63">
        <v>41050000</v>
      </c>
      <c r="B97" s="64" t="s">
        <v>29</v>
      </c>
      <c r="C97" s="123">
        <f t="shared" si="1"/>
        <v>6516917</v>
      </c>
      <c r="D97" s="124">
        <f>D99+D100+D98+D101</f>
        <v>6516917</v>
      </c>
      <c r="E97" s="124"/>
      <c r="F97" s="124">
        <v>0</v>
      </c>
    </row>
    <row r="98" spans="1:6" ht="229.5" x14ac:dyDescent="0.2">
      <c r="A98" s="125">
        <v>41050200</v>
      </c>
      <c r="B98" s="202" t="s">
        <v>338</v>
      </c>
      <c r="C98" s="126">
        <v>2761803</v>
      </c>
      <c r="D98" s="127">
        <v>2761803</v>
      </c>
      <c r="E98" s="124"/>
      <c r="F98" s="124"/>
    </row>
    <row r="99" spans="1:6" ht="30.75" customHeight="1" x14ac:dyDescent="0.2">
      <c r="A99" s="125">
        <v>41051000</v>
      </c>
      <c r="B99" s="68" t="s">
        <v>30</v>
      </c>
      <c r="C99" s="126">
        <f>D99+E99</f>
        <v>1357500</v>
      </c>
      <c r="D99" s="127">
        <v>1357500</v>
      </c>
      <c r="E99" s="127"/>
      <c r="F99" s="127">
        <v>0</v>
      </c>
    </row>
    <row r="100" spans="1:6" ht="51" x14ac:dyDescent="0.2">
      <c r="A100" s="125">
        <v>41058900</v>
      </c>
      <c r="B100" s="174" t="s">
        <v>270</v>
      </c>
      <c r="C100" s="189">
        <v>2199300</v>
      </c>
      <c r="D100" s="127">
        <v>2199300</v>
      </c>
      <c r="E100" s="124"/>
      <c r="F100" s="124"/>
    </row>
    <row r="101" spans="1:6" ht="54.75" customHeight="1" x14ac:dyDescent="0.2">
      <c r="A101" s="380">
        <v>41059300</v>
      </c>
      <c r="B101" s="381" t="s">
        <v>367</v>
      </c>
      <c r="C101" s="203">
        <v>198314</v>
      </c>
      <c r="D101" s="196">
        <v>198314</v>
      </c>
      <c r="E101" s="127"/>
      <c r="F101" s="127"/>
    </row>
    <row r="102" spans="1:6" x14ac:dyDescent="0.2">
      <c r="A102" s="128" t="s">
        <v>6</v>
      </c>
      <c r="B102" s="129" t="s">
        <v>31</v>
      </c>
      <c r="C102" s="123">
        <f t="shared" si="1"/>
        <v>178096226.52000001</v>
      </c>
      <c r="D102" s="123">
        <f>D83+D84</f>
        <v>166791073</v>
      </c>
      <c r="E102" s="177">
        <f>E83+E84</f>
        <v>11305153.52</v>
      </c>
      <c r="F102" s="123">
        <f>F83+F84</f>
        <v>1488000</v>
      </c>
    </row>
    <row r="104" spans="1:6" x14ac:dyDescent="0.2">
      <c r="D104" s="379"/>
      <c r="E104" s="379"/>
      <c r="F104" s="379"/>
    </row>
    <row r="105" spans="1:6" x14ac:dyDescent="0.2">
      <c r="B105" s="173" t="s">
        <v>7</v>
      </c>
      <c r="C105" s="173"/>
      <c r="D105" s="173" t="s">
        <v>153</v>
      </c>
    </row>
  </sheetData>
  <mergeCells count="15">
    <mergeCell ref="A10:A12"/>
    <mergeCell ref="B10:B12"/>
    <mergeCell ref="C10:C12"/>
    <mergeCell ref="D10:D12"/>
    <mergeCell ref="E10:F10"/>
    <mergeCell ref="E11:E12"/>
    <mergeCell ref="F11:F12"/>
    <mergeCell ref="G4:I4"/>
    <mergeCell ref="D5:F5"/>
    <mergeCell ref="G5:I5"/>
    <mergeCell ref="A6:F6"/>
    <mergeCell ref="C1:F1"/>
    <mergeCell ref="C2:F2"/>
    <mergeCell ref="C4:F4"/>
    <mergeCell ref="C3:F3"/>
  </mergeCells>
  <conditionalFormatting sqref="A85">
    <cfRule type="expression" dxfId="2" priority="2" stopIfTrue="1">
      <formula>XFC85=1</formula>
    </cfRule>
  </conditionalFormatting>
  <conditionalFormatting sqref="B85">
    <cfRule type="expression" dxfId="1" priority="5" stopIfTrue="1">
      <formula>XFC85=1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D2" sqref="D2:F2"/>
    </sheetView>
  </sheetViews>
  <sheetFormatPr defaultRowHeight="12.75" x14ac:dyDescent="0.2"/>
  <cols>
    <col min="1" max="1" width="11.28515625" style="47" customWidth="1"/>
    <col min="2" max="2" width="41" style="47" customWidth="1"/>
    <col min="3" max="3" width="14.28515625" style="47" customWidth="1"/>
    <col min="4" max="4" width="16.5703125" style="47" customWidth="1"/>
    <col min="5" max="5" width="17.42578125" style="47" customWidth="1"/>
    <col min="6" max="6" width="24.5703125" style="47" customWidth="1"/>
    <col min="7" max="16384" width="9.140625" style="47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456" t="s">
        <v>388</v>
      </c>
      <c r="E2" s="456"/>
      <c r="F2" s="456"/>
    </row>
    <row r="3" spans="1:7" ht="40.5" customHeight="1" x14ac:dyDescent="0.2">
      <c r="A3" s="1"/>
      <c r="B3" s="1"/>
      <c r="C3" s="1"/>
      <c r="D3" s="443" t="s">
        <v>334</v>
      </c>
      <c r="E3" s="444"/>
      <c r="F3" s="444"/>
      <c r="G3" s="340"/>
    </row>
    <row r="4" spans="1:7" ht="12.75" customHeight="1" x14ac:dyDescent="0.2">
      <c r="A4" s="1"/>
      <c r="B4" s="1"/>
      <c r="C4" s="1"/>
      <c r="D4" s="119"/>
      <c r="E4" s="119"/>
      <c r="F4" s="119"/>
    </row>
    <row r="5" spans="1:7" x14ac:dyDescent="0.2">
      <c r="A5" s="1"/>
      <c r="B5" s="1"/>
      <c r="C5" s="1"/>
      <c r="D5" s="55"/>
      <c r="E5" s="55"/>
      <c r="F5" s="55"/>
    </row>
    <row r="6" spans="1:7" ht="25.5" customHeight="1" x14ac:dyDescent="0.2">
      <c r="A6" s="457" t="s">
        <v>322</v>
      </c>
      <c r="B6" s="458"/>
      <c r="C6" s="458"/>
      <c r="D6" s="458"/>
      <c r="E6" s="458"/>
      <c r="F6" s="458"/>
    </row>
    <row r="7" spans="1:7" ht="25.5" customHeight="1" x14ac:dyDescent="0.2">
      <c r="A7" s="120" t="s">
        <v>267</v>
      </c>
      <c r="B7" s="56"/>
      <c r="C7" s="56"/>
      <c r="D7" s="56"/>
      <c r="E7" s="56"/>
      <c r="F7" s="56"/>
    </row>
    <row r="8" spans="1:7" x14ac:dyDescent="0.2">
      <c r="A8" s="121" t="s">
        <v>49</v>
      </c>
      <c r="B8" s="1"/>
      <c r="C8" s="1"/>
      <c r="D8" s="1"/>
      <c r="E8" s="1"/>
      <c r="F8" s="60" t="s">
        <v>9</v>
      </c>
    </row>
    <row r="9" spans="1:7" x14ac:dyDescent="0.2">
      <c r="A9" s="445" t="s">
        <v>10</v>
      </c>
      <c r="B9" s="445" t="s">
        <v>139</v>
      </c>
      <c r="C9" s="459" t="s">
        <v>1</v>
      </c>
      <c r="D9" s="445" t="s">
        <v>2</v>
      </c>
      <c r="E9" s="445" t="s">
        <v>3</v>
      </c>
      <c r="F9" s="445"/>
    </row>
    <row r="10" spans="1:7" x14ac:dyDescent="0.2">
      <c r="A10" s="445"/>
      <c r="B10" s="445"/>
      <c r="C10" s="445"/>
      <c r="D10" s="445"/>
      <c r="E10" s="445" t="s">
        <v>4</v>
      </c>
      <c r="F10" s="445" t="s">
        <v>5</v>
      </c>
    </row>
    <row r="11" spans="1:7" x14ac:dyDescent="0.2">
      <c r="A11" s="445"/>
      <c r="B11" s="445"/>
      <c r="C11" s="445"/>
      <c r="D11" s="445"/>
      <c r="E11" s="445"/>
      <c r="F11" s="445"/>
    </row>
    <row r="12" spans="1:7" x14ac:dyDescent="0.2">
      <c r="A12" s="61">
        <v>1</v>
      </c>
      <c r="B12" s="61">
        <v>2</v>
      </c>
      <c r="C12" s="122">
        <v>3</v>
      </c>
      <c r="D12" s="61">
        <v>4</v>
      </c>
      <c r="E12" s="61">
        <v>5</v>
      </c>
      <c r="F12" s="61">
        <v>6</v>
      </c>
    </row>
    <row r="13" spans="1:7" ht="21.2" customHeight="1" x14ac:dyDescent="0.2">
      <c r="A13" s="453" t="s">
        <v>140</v>
      </c>
      <c r="B13" s="454"/>
      <c r="C13" s="454"/>
      <c r="D13" s="454"/>
      <c r="E13" s="454"/>
      <c r="F13" s="455"/>
    </row>
    <row r="14" spans="1:7" x14ac:dyDescent="0.2">
      <c r="A14" s="63">
        <v>200000</v>
      </c>
      <c r="B14" s="64" t="s">
        <v>141</v>
      </c>
      <c r="C14" s="123">
        <f t="shared" ref="C14:C24" si="0">D14+E14</f>
        <v>17694134.73</v>
      </c>
      <c r="D14" s="124">
        <v>4982724.25</v>
      </c>
      <c r="E14" s="124">
        <v>12711410.48</v>
      </c>
      <c r="F14" s="124">
        <v>11435629</v>
      </c>
    </row>
    <row r="15" spans="1:7" x14ac:dyDescent="0.2">
      <c r="A15" s="63">
        <v>203000</v>
      </c>
      <c r="B15" s="64" t="s">
        <v>142</v>
      </c>
      <c r="C15" s="123">
        <f t="shared" si="0"/>
        <v>0</v>
      </c>
      <c r="D15" s="124">
        <v>0</v>
      </c>
      <c r="E15" s="124">
        <v>0</v>
      </c>
      <c r="F15" s="124">
        <v>0</v>
      </c>
    </row>
    <row r="16" spans="1:7" x14ac:dyDescent="0.2">
      <c r="A16" s="125">
        <v>203410</v>
      </c>
      <c r="B16" s="68" t="s">
        <v>143</v>
      </c>
      <c r="C16" s="126">
        <f t="shared" si="0"/>
        <v>0</v>
      </c>
      <c r="D16" s="127">
        <v>0</v>
      </c>
      <c r="E16" s="127">
        <v>0</v>
      </c>
      <c r="F16" s="127">
        <v>0</v>
      </c>
    </row>
    <row r="17" spans="1:6" ht="25.5" x14ac:dyDescent="0.2">
      <c r="A17" s="63">
        <v>205000</v>
      </c>
      <c r="B17" s="64" t="s">
        <v>144</v>
      </c>
      <c r="C17" s="123">
        <f t="shared" si="0"/>
        <v>0</v>
      </c>
      <c r="D17" s="124">
        <v>0</v>
      </c>
      <c r="E17" s="124">
        <v>0</v>
      </c>
      <c r="F17" s="124">
        <v>0</v>
      </c>
    </row>
    <row r="18" spans="1:6" x14ac:dyDescent="0.2">
      <c r="A18" s="125">
        <v>205100</v>
      </c>
      <c r="B18" s="68" t="s">
        <v>145</v>
      </c>
      <c r="C18" s="126">
        <v>0</v>
      </c>
      <c r="D18" s="127">
        <v>0</v>
      </c>
      <c r="E18" s="127">
        <v>0</v>
      </c>
      <c r="F18" s="127">
        <v>0</v>
      </c>
    </row>
    <row r="19" spans="1:6" x14ac:dyDescent="0.2">
      <c r="A19" s="125">
        <v>205200</v>
      </c>
      <c r="B19" s="68" t="s">
        <v>146</v>
      </c>
      <c r="C19" s="126">
        <v>0</v>
      </c>
      <c r="D19" s="127">
        <v>0</v>
      </c>
      <c r="E19" s="127">
        <v>0</v>
      </c>
      <c r="F19" s="127">
        <v>0</v>
      </c>
    </row>
    <row r="20" spans="1:6" ht="25.5" x14ac:dyDescent="0.2">
      <c r="A20" s="63">
        <v>208000</v>
      </c>
      <c r="B20" s="64" t="s">
        <v>147</v>
      </c>
      <c r="C20" s="123">
        <f t="shared" si="0"/>
        <v>17694134.73</v>
      </c>
      <c r="D20" s="124">
        <v>4982724.25</v>
      </c>
      <c r="E20" s="124">
        <v>12711410.48</v>
      </c>
      <c r="F20" s="124">
        <v>11435629</v>
      </c>
    </row>
    <row r="21" spans="1:6" x14ac:dyDescent="0.2">
      <c r="A21" s="125">
        <v>208100</v>
      </c>
      <c r="B21" s="68" t="s">
        <v>145</v>
      </c>
      <c r="C21" s="126">
        <f t="shared" si="0"/>
        <v>18519947.700000003</v>
      </c>
      <c r="D21" s="127">
        <v>17040436.190000001</v>
      </c>
      <c r="E21" s="127">
        <v>1479511.51</v>
      </c>
      <c r="F21" s="127">
        <v>113281.83</v>
      </c>
    </row>
    <row r="22" spans="1:6" x14ac:dyDescent="0.2">
      <c r="A22" s="125">
        <v>208200</v>
      </c>
      <c r="B22" s="68" t="s">
        <v>146</v>
      </c>
      <c r="C22" s="126">
        <f t="shared" si="0"/>
        <v>825812.97</v>
      </c>
      <c r="D22" s="127">
        <v>622082.93999999994</v>
      </c>
      <c r="E22" s="127">
        <v>203730.03</v>
      </c>
      <c r="F22" s="127">
        <v>113281.83</v>
      </c>
    </row>
    <row r="23" spans="1:6" ht="38.25" x14ac:dyDescent="0.2">
      <c r="A23" s="125">
        <v>208400</v>
      </c>
      <c r="B23" s="68" t="s">
        <v>148</v>
      </c>
      <c r="C23" s="126">
        <f t="shared" si="0"/>
        <v>0</v>
      </c>
      <c r="D23" s="127">
        <v>-11435629</v>
      </c>
      <c r="E23" s="127">
        <v>11435629</v>
      </c>
      <c r="F23" s="127">
        <v>11435629</v>
      </c>
    </row>
    <row r="24" spans="1:6" x14ac:dyDescent="0.2">
      <c r="A24" s="128" t="s">
        <v>6</v>
      </c>
      <c r="B24" s="129" t="s">
        <v>149</v>
      </c>
      <c r="C24" s="123">
        <f t="shared" si="0"/>
        <v>17694134.73</v>
      </c>
      <c r="D24" s="123">
        <v>4982724.25</v>
      </c>
      <c r="E24" s="123">
        <v>12711410.48</v>
      </c>
      <c r="F24" s="123">
        <v>11435629</v>
      </c>
    </row>
    <row r="25" spans="1:6" ht="21.2" customHeight="1" x14ac:dyDescent="0.2">
      <c r="A25" s="453" t="s">
        <v>150</v>
      </c>
      <c r="B25" s="454"/>
      <c r="C25" s="454"/>
      <c r="D25" s="454"/>
      <c r="E25" s="454"/>
      <c r="F25" s="455"/>
    </row>
    <row r="26" spans="1:6" x14ac:dyDescent="0.2">
      <c r="A26" s="63">
        <v>600000</v>
      </c>
      <c r="B26" s="64" t="s">
        <v>151</v>
      </c>
      <c r="C26" s="123">
        <f t="shared" ref="C26:C31" si="1">D26+E26</f>
        <v>17694134.73</v>
      </c>
      <c r="D26" s="124">
        <v>4982724.25</v>
      </c>
      <c r="E26" s="124">
        <v>12711410.48</v>
      </c>
      <c r="F26" s="123">
        <v>11435629</v>
      </c>
    </row>
    <row r="27" spans="1:6" x14ac:dyDescent="0.2">
      <c r="A27" s="63">
        <v>602000</v>
      </c>
      <c r="B27" s="64" t="s">
        <v>152</v>
      </c>
      <c r="C27" s="123">
        <f t="shared" si="1"/>
        <v>17694134.73</v>
      </c>
      <c r="D27" s="124">
        <v>4982724.25</v>
      </c>
      <c r="E27" s="124">
        <v>12711410.48</v>
      </c>
      <c r="F27" s="123">
        <v>11435629</v>
      </c>
    </row>
    <row r="28" spans="1:6" x14ac:dyDescent="0.2">
      <c r="A28" s="125">
        <v>602100</v>
      </c>
      <c r="B28" s="68" t="s">
        <v>145</v>
      </c>
      <c r="C28" s="126">
        <f t="shared" si="1"/>
        <v>18519947.700000003</v>
      </c>
      <c r="D28" s="127">
        <v>17040436.190000001</v>
      </c>
      <c r="E28" s="127">
        <v>1479511.51</v>
      </c>
      <c r="F28" s="127">
        <v>113281.83</v>
      </c>
    </row>
    <row r="29" spans="1:6" x14ac:dyDescent="0.2">
      <c r="A29" s="125">
        <v>602200</v>
      </c>
      <c r="B29" s="68" t="s">
        <v>146</v>
      </c>
      <c r="C29" s="126">
        <f t="shared" si="1"/>
        <v>825812.97</v>
      </c>
      <c r="D29" s="127">
        <v>622082.93999999994</v>
      </c>
      <c r="E29" s="127">
        <v>203730.03</v>
      </c>
      <c r="F29" s="127">
        <v>113281.83</v>
      </c>
    </row>
    <row r="30" spans="1:6" ht="38.25" x14ac:dyDescent="0.2">
      <c r="A30" s="125">
        <v>602400</v>
      </c>
      <c r="B30" s="68" t="s">
        <v>148</v>
      </c>
      <c r="C30" s="126">
        <f t="shared" si="1"/>
        <v>0</v>
      </c>
      <c r="D30" s="127">
        <v>-11435629</v>
      </c>
      <c r="E30" s="194">
        <v>11435629</v>
      </c>
      <c r="F30" s="194">
        <v>11435629</v>
      </c>
    </row>
    <row r="31" spans="1:6" x14ac:dyDescent="0.2">
      <c r="A31" s="128" t="s">
        <v>6</v>
      </c>
      <c r="B31" s="129" t="s">
        <v>149</v>
      </c>
      <c r="C31" s="123">
        <f t="shared" si="1"/>
        <v>17694134.73</v>
      </c>
      <c r="D31" s="123">
        <v>4982724.25</v>
      </c>
      <c r="E31" s="123">
        <v>12711410.48</v>
      </c>
      <c r="F31" s="123">
        <v>11435629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4" t="s">
        <v>7</v>
      </c>
      <c r="C34" s="1"/>
      <c r="D34" s="1"/>
      <c r="E34" s="54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E90" sqref="E90:P90"/>
    </sheetView>
  </sheetViews>
  <sheetFormatPr defaultRowHeight="12.75" x14ac:dyDescent="0.2"/>
  <cols>
    <col min="1" max="3" width="10.42578125" style="219" customWidth="1"/>
    <col min="4" max="4" width="39.5703125" style="219" customWidth="1"/>
    <col min="5" max="5" width="15.5703125" style="219" customWidth="1"/>
    <col min="6" max="6" width="16" style="219" customWidth="1"/>
    <col min="7" max="7" width="13.7109375" style="219" customWidth="1"/>
    <col min="8" max="8" width="12.7109375" style="219" customWidth="1"/>
    <col min="9" max="9" width="11.42578125" style="219" customWidth="1"/>
    <col min="10" max="10" width="12.140625" style="219" customWidth="1"/>
    <col min="11" max="11" width="12.85546875" style="219" customWidth="1"/>
    <col min="12" max="12" width="13" style="219" customWidth="1"/>
    <col min="13" max="13" width="9.42578125" style="219" customWidth="1"/>
    <col min="14" max="14" width="9.140625" style="219" customWidth="1"/>
    <col min="15" max="15" width="13.140625" style="219" customWidth="1"/>
    <col min="16" max="16" width="17.5703125" style="219" customWidth="1"/>
    <col min="17" max="17" width="6.7109375" style="219" customWidth="1"/>
    <col min="18" max="18" width="10" style="219" hidden="1" customWidth="1"/>
    <col min="19" max="16384" width="9.140625" style="219"/>
  </cols>
  <sheetData>
    <row r="1" spans="1:16" x14ac:dyDescent="0.2">
      <c r="K1" s="220" t="s">
        <v>277</v>
      </c>
      <c r="L1" s="220"/>
    </row>
    <row r="2" spans="1:16" ht="13.5" customHeight="1" x14ac:dyDescent="0.2">
      <c r="K2" s="460" t="s">
        <v>389</v>
      </c>
      <c r="L2" s="461"/>
      <c r="M2" s="461"/>
      <c r="N2" s="461"/>
      <c r="O2" s="461"/>
      <c r="P2" s="461"/>
    </row>
    <row r="3" spans="1:16" ht="13.5" customHeight="1" x14ac:dyDescent="0.2">
      <c r="K3" s="461"/>
      <c r="L3" s="461"/>
      <c r="M3" s="461"/>
      <c r="N3" s="461"/>
      <c r="O3" s="461"/>
      <c r="P3" s="461"/>
    </row>
    <row r="4" spans="1:16" ht="13.5" customHeight="1" x14ac:dyDescent="0.2">
      <c r="K4" s="461"/>
      <c r="L4" s="461"/>
      <c r="M4" s="461"/>
      <c r="N4" s="461"/>
      <c r="O4" s="461"/>
      <c r="P4" s="461"/>
    </row>
    <row r="6" spans="1:16" x14ac:dyDescent="0.2">
      <c r="A6" s="464" t="s">
        <v>278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</row>
    <row r="7" spans="1:16" x14ac:dyDescent="0.2">
      <c r="A7" s="464" t="s">
        <v>279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</row>
    <row r="8" spans="1:16" x14ac:dyDescent="0.2">
      <c r="A8" s="222" t="s">
        <v>267</v>
      </c>
      <c r="B8" s="223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3"/>
      <c r="P8" s="223"/>
    </row>
    <row r="9" spans="1:16" x14ac:dyDescent="0.2">
      <c r="A9" s="225" t="s">
        <v>49</v>
      </c>
      <c r="G9" s="226"/>
      <c r="H9" s="226"/>
      <c r="P9" s="227" t="s">
        <v>50</v>
      </c>
    </row>
    <row r="10" spans="1:16" ht="12.75" customHeight="1" x14ac:dyDescent="0.2">
      <c r="A10" s="465" t="s">
        <v>51</v>
      </c>
      <c r="B10" s="465" t="s">
        <v>52</v>
      </c>
      <c r="C10" s="465" t="s">
        <v>53</v>
      </c>
      <c r="D10" s="463" t="s">
        <v>54</v>
      </c>
      <c r="E10" s="463" t="s">
        <v>2</v>
      </c>
      <c r="F10" s="463"/>
      <c r="G10" s="463"/>
      <c r="H10" s="463"/>
      <c r="I10" s="463"/>
      <c r="J10" s="466" t="s">
        <v>3</v>
      </c>
      <c r="K10" s="467"/>
      <c r="L10" s="467"/>
      <c r="M10" s="467"/>
      <c r="N10" s="467"/>
      <c r="O10" s="468"/>
      <c r="P10" s="469" t="s">
        <v>280</v>
      </c>
    </row>
    <row r="11" spans="1:16" x14ac:dyDescent="0.2">
      <c r="A11" s="463"/>
      <c r="B11" s="463"/>
      <c r="C11" s="463"/>
      <c r="D11" s="463"/>
      <c r="E11" s="469" t="s">
        <v>4</v>
      </c>
      <c r="F11" s="463" t="s">
        <v>281</v>
      </c>
      <c r="G11" s="463" t="s">
        <v>282</v>
      </c>
      <c r="H11" s="463"/>
      <c r="I11" s="463" t="s">
        <v>283</v>
      </c>
      <c r="J11" s="469" t="s">
        <v>4</v>
      </c>
      <c r="K11" s="463" t="s">
        <v>5</v>
      </c>
      <c r="L11" s="463" t="s">
        <v>281</v>
      </c>
      <c r="M11" s="463" t="s">
        <v>282</v>
      </c>
      <c r="N11" s="463"/>
      <c r="O11" s="463" t="s">
        <v>283</v>
      </c>
      <c r="P11" s="463"/>
    </row>
    <row r="12" spans="1:16" x14ac:dyDescent="0.2">
      <c r="A12" s="463"/>
      <c r="B12" s="463"/>
      <c r="C12" s="463"/>
      <c r="D12" s="463"/>
      <c r="E12" s="463"/>
      <c r="F12" s="463"/>
      <c r="G12" s="463" t="s">
        <v>284</v>
      </c>
      <c r="H12" s="463" t="s">
        <v>285</v>
      </c>
      <c r="I12" s="463"/>
      <c r="J12" s="463"/>
      <c r="K12" s="463"/>
      <c r="L12" s="463"/>
      <c r="M12" s="463" t="s">
        <v>284</v>
      </c>
      <c r="N12" s="463" t="s">
        <v>285</v>
      </c>
      <c r="O12" s="463"/>
      <c r="P12" s="463"/>
    </row>
    <row r="13" spans="1:16" ht="49.5" customHeight="1" x14ac:dyDescent="0.2">
      <c r="A13" s="463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</row>
    <row r="14" spans="1:16" x14ac:dyDescent="0.2">
      <c r="A14" s="228">
        <v>1</v>
      </c>
      <c r="B14" s="228">
        <v>2</v>
      </c>
      <c r="C14" s="228">
        <v>3</v>
      </c>
      <c r="D14" s="228">
        <v>4</v>
      </c>
      <c r="E14" s="229">
        <v>5</v>
      </c>
      <c r="F14" s="228">
        <v>6</v>
      </c>
      <c r="G14" s="228">
        <v>7</v>
      </c>
      <c r="H14" s="228">
        <v>8</v>
      </c>
      <c r="I14" s="228">
        <v>9</v>
      </c>
      <c r="J14" s="229">
        <v>10</v>
      </c>
      <c r="K14" s="228">
        <v>11</v>
      </c>
      <c r="L14" s="228">
        <v>12</v>
      </c>
      <c r="M14" s="228">
        <v>13</v>
      </c>
      <c r="N14" s="228">
        <v>14</v>
      </c>
      <c r="O14" s="228">
        <v>15</v>
      </c>
      <c r="P14" s="229">
        <v>16</v>
      </c>
    </row>
    <row r="15" spans="1:16" x14ac:dyDescent="0.2">
      <c r="A15" s="230" t="s">
        <v>55</v>
      </c>
      <c r="B15" s="231"/>
      <c r="C15" s="232"/>
      <c r="D15" s="233" t="s">
        <v>286</v>
      </c>
      <c r="E15" s="234">
        <f>E16</f>
        <v>18650373.629999999</v>
      </c>
      <c r="F15" s="235">
        <f>F16</f>
        <v>18650373.629999999</v>
      </c>
      <c r="G15" s="235">
        <f>G16</f>
        <v>11037720.699999999</v>
      </c>
      <c r="H15" s="235">
        <f>H16</f>
        <v>1695428.32</v>
      </c>
      <c r="I15" s="235">
        <v>0</v>
      </c>
      <c r="J15" s="236">
        <f>J16</f>
        <v>425000</v>
      </c>
      <c r="K15" s="235">
        <f>K16</f>
        <v>285000</v>
      </c>
      <c r="L15" s="235">
        <f>L16</f>
        <v>140000</v>
      </c>
      <c r="M15" s="235">
        <v>0</v>
      </c>
      <c r="N15" s="235">
        <v>0</v>
      </c>
      <c r="O15" s="235">
        <v>35000</v>
      </c>
      <c r="P15" s="236">
        <f t="shared" ref="P15:P86" si="0">E15+J15</f>
        <v>19075373.629999999</v>
      </c>
    </row>
    <row r="16" spans="1:16" ht="15" customHeight="1" x14ac:dyDescent="0.2">
      <c r="A16" s="237" t="s">
        <v>56</v>
      </c>
      <c r="B16" s="238"/>
      <c r="C16" s="239"/>
      <c r="D16" s="240" t="s">
        <v>286</v>
      </c>
      <c r="E16" s="234">
        <f>E17+E18+E19+E21+E23</f>
        <v>18650373.629999999</v>
      </c>
      <c r="F16" s="241">
        <f>F17+F18+F19+F21+F23</f>
        <v>18650373.629999999</v>
      </c>
      <c r="G16" s="241">
        <f>G17+G18+G19+G21</f>
        <v>11037720.699999999</v>
      </c>
      <c r="H16" s="241">
        <f>H17+H18+H19+H21</f>
        <v>1695428.32</v>
      </c>
      <c r="I16" s="241">
        <f>I17</f>
        <v>0</v>
      </c>
      <c r="J16" s="234">
        <f>J17+J19+J21+J23</f>
        <v>425000</v>
      </c>
      <c r="K16" s="241">
        <f>K17+K19+K21+K23</f>
        <v>285000</v>
      </c>
      <c r="L16" s="241">
        <f>L17</f>
        <v>140000</v>
      </c>
      <c r="M16" s="241">
        <f>M17</f>
        <v>0</v>
      </c>
      <c r="N16" s="241">
        <f>N17</f>
        <v>0</v>
      </c>
      <c r="O16" s="241">
        <f>O17+O18+O19+O20+O21+O22+O23</f>
        <v>285000</v>
      </c>
      <c r="P16" s="234">
        <f>E16+J16</f>
        <v>19075373.629999999</v>
      </c>
    </row>
    <row r="17" spans="1:18" ht="63.75" x14ac:dyDescent="0.2">
      <c r="A17" s="242" t="s">
        <v>57</v>
      </c>
      <c r="B17" s="242" t="s">
        <v>58</v>
      </c>
      <c r="C17" s="243" t="s">
        <v>59</v>
      </c>
      <c r="D17" s="244" t="s">
        <v>60</v>
      </c>
      <c r="E17" s="245">
        <f>F17</f>
        <v>17063368.09</v>
      </c>
      <c r="F17" s="246">
        <v>17063368.09</v>
      </c>
      <c r="G17" s="246">
        <v>11037720.699999999</v>
      </c>
      <c r="H17" s="246">
        <v>1522716.01</v>
      </c>
      <c r="I17" s="246"/>
      <c r="J17" s="247">
        <f>L17+K17</f>
        <v>175000</v>
      </c>
      <c r="K17" s="246">
        <v>35000</v>
      </c>
      <c r="L17" s="246">
        <v>140000</v>
      </c>
      <c r="M17" s="246"/>
      <c r="N17" s="246"/>
      <c r="O17" s="246">
        <v>35000</v>
      </c>
      <c r="P17" s="247">
        <f>E17+J17</f>
        <v>17238368.09</v>
      </c>
      <c r="Q17" s="248"/>
    </row>
    <row r="18" spans="1:18" ht="30.75" customHeight="1" x14ac:dyDescent="0.2">
      <c r="A18" s="242" t="s">
        <v>75</v>
      </c>
      <c r="B18" s="249">
        <v>7680</v>
      </c>
      <c r="C18" s="250" t="s">
        <v>76</v>
      </c>
      <c r="D18" s="251" t="s">
        <v>77</v>
      </c>
      <c r="E18" s="252">
        <f>F18</f>
        <v>38500</v>
      </c>
      <c r="F18" s="253">
        <v>38500</v>
      </c>
      <c r="G18" s="253"/>
      <c r="H18" s="253"/>
      <c r="I18" s="246"/>
      <c r="J18" s="247"/>
      <c r="K18" s="246"/>
      <c r="L18" s="246"/>
      <c r="M18" s="246"/>
      <c r="N18" s="246"/>
      <c r="O18" s="246"/>
      <c r="P18" s="247">
        <f t="shared" ref="P18:P52" si="1">E18+J18</f>
        <v>38500</v>
      </c>
    </row>
    <row r="19" spans="1:18" ht="38.1" customHeight="1" x14ac:dyDescent="0.2">
      <c r="A19" s="254" t="s">
        <v>78</v>
      </c>
      <c r="B19" s="249">
        <v>8110</v>
      </c>
      <c r="C19" s="250" t="s">
        <v>79</v>
      </c>
      <c r="D19" s="251" t="s">
        <v>80</v>
      </c>
      <c r="E19" s="252">
        <v>246825.31</v>
      </c>
      <c r="F19" s="253">
        <v>246825.31</v>
      </c>
      <c r="G19" s="253"/>
      <c r="H19" s="253">
        <v>172712.31</v>
      </c>
      <c r="I19" s="246"/>
      <c r="J19" s="247"/>
      <c r="K19" s="246"/>
      <c r="L19" s="246"/>
      <c r="M19" s="246"/>
      <c r="N19" s="246"/>
      <c r="O19" s="246"/>
      <c r="P19" s="247">
        <f t="shared" si="1"/>
        <v>246825.31</v>
      </c>
      <c r="Q19" s="255"/>
      <c r="R19" s="248"/>
    </row>
    <row r="20" spans="1:18" ht="34.5" customHeight="1" x14ac:dyDescent="0.2">
      <c r="A20" s="254"/>
      <c r="B20" s="249"/>
      <c r="C20" s="250"/>
      <c r="D20" s="79" t="s">
        <v>248</v>
      </c>
      <c r="E20" s="256">
        <v>246825.31</v>
      </c>
      <c r="F20" s="257">
        <v>246825.31</v>
      </c>
      <c r="G20" s="253"/>
      <c r="H20" s="253">
        <v>172712.31</v>
      </c>
      <c r="I20" s="246"/>
      <c r="J20" s="247"/>
      <c r="K20" s="246"/>
      <c r="L20" s="246"/>
      <c r="M20" s="246"/>
      <c r="N20" s="246"/>
      <c r="O20" s="246"/>
      <c r="P20" s="247">
        <f t="shared" si="1"/>
        <v>246825.31</v>
      </c>
    </row>
    <row r="21" spans="1:18" ht="24.75" customHeight="1" x14ac:dyDescent="0.2">
      <c r="A21" s="254" t="s">
        <v>81</v>
      </c>
      <c r="B21" s="249">
        <v>8240</v>
      </c>
      <c r="C21" s="250" t="s">
        <v>82</v>
      </c>
      <c r="D21" s="251" t="s">
        <v>83</v>
      </c>
      <c r="E21" s="252">
        <f>F21</f>
        <v>235680.23</v>
      </c>
      <c r="F21" s="253">
        <v>235680.23</v>
      </c>
      <c r="G21" s="253"/>
      <c r="H21" s="253"/>
      <c r="I21" s="246"/>
      <c r="J21" s="247"/>
      <c r="K21" s="246"/>
      <c r="L21" s="246"/>
      <c r="M21" s="246"/>
      <c r="N21" s="246"/>
      <c r="O21" s="246"/>
      <c r="P21" s="247">
        <f t="shared" si="1"/>
        <v>235680.23</v>
      </c>
      <c r="Q21" s="258"/>
      <c r="R21" s="220"/>
    </row>
    <row r="22" spans="1:18" ht="52.5" customHeight="1" x14ac:dyDescent="0.2">
      <c r="A22" s="254"/>
      <c r="B22" s="249"/>
      <c r="C22" s="250"/>
      <c r="D22" s="251" t="s">
        <v>287</v>
      </c>
      <c r="E22" s="252">
        <f>F22</f>
        <v>235680.23</v>
      </c>
      <c r="F22" s="253">
        <v>235680.23</v>
      </c>
      <c r="G22" s="253"/>
      <c r="H22" s="253"/>
      <c r="I22" s="246"/>
      <c r="J22" s="247"/>
      <c r="K22" s="246"/>
      <c r="L22" s="246"/>
      <c r="M22" s="246"/>
      <c r="N22" s="246"/>
      <c r="O22" s="246"/>
      <c r="P22" s="247">
        <f t="shared" si="1"/>
        <v>235680.23</v>
      </c>
    </row>
    <row r="23" spans="1:18" ht="45" customHeight="1" x14ac:dyDescent="0.2">
      <c r="A23" s="259" t="s">
        <v>253</v>
      </c>
      <c r="B23" s="249">
        <v>9800</v>
      </c>
      <c r="C23" s="250" t="s">
        <v>61</v>
      </c>
      <c r="D23" s="260" t="s">
        <v>288</v>
      </c>
      <c r="E23" s="252">
        <f>F23</f>
        <v>1066000</v>
      </c>
      <c r="F23" s="253">
        <v>1066000</v>
      </c>
      <c r="G23" s="253"/>
      <c r="H23" s="253"/>
      <c r="I23" s="246"/>
      <c r="J23" s="247">
        <v>250000</v>
      </c>
      <c r="K23" s="246">
        <v>250000</v>
      </c>
      <c r="L23" s="246"/>
      <c r="M23" s="246"/>
      <c r="N23" s="246"/>
      <c r="O23" s="246">
        <v>250000</v>
      </c>
      <c r="P23" s="247">
        <f>E23+J23</f>
        <v>1316000</v>
      </c>
    </row>
    <row r="24" spans="1:18" x14ac:dyDescent="0.2">
      <c r="A24" s="237" t="s">
        <v>84</v>
      </c>
      <c r="B24" s="237"/>
      <c r="C24" s="239"/>
      <c r="D24" s="261" t="s">
        <v>289</v>
      </c>
      <c r="E24" s="234">
        <f>E25</f>
        <v>104139210.62</v>
      </c>
      <c r="F24" s="241">
        <f>F25</f>
        <v>104139210.62</v>
      </c>
      <c r="G24" s="241">
        <f>G25</f>
        <v>64131535.350000001</v>
      </c>
      <c r="H24" s="241">
        <f>H25</f>
        <v>17544292.25</v>
      </c>
      <c r="I24" s="241">
        <v>0</v>
      </c>
      <c r="J24" s="234">
        <f>J25</f>
        <v>17975561</v>
      </c>
      <c r="K24" s="241">
        <f>K25</f>
        <v>7462626</v>
      </c>
      <c r="L24" s="241">
        <f>L25</f>
        <v>2556600</v>
      </c>
      <c r="M24" s="241">
        <v>0</v>
      </c>
      <c r="N24" s="241">
        <v>0</v>
      </c>
      <c r="O24" s="241">
        <f>O25</f>
        <v>15418961</v>
      </c>
      <c r="P24" s="234">
        <f t="shared" si="1"/>
        <v>122114771.62</v>
      </c>
    </row>
    <row r="25" spans="1:18" x14ac:dyDescent="0.2">
      <c r="A25" s="230" t="s">
        <v>85</v>
      </c>
      <c r="B25" s="230"/>
      <c r="C25" s="232"/>
      <c r="D25" s="233" t="s">
        <v>290</v>
      </c>
      <c r="E25" s="236">
        <f>E26+E27+E28+E29+E30+E31+E32+E40+E47+E48+E34+E39+E44+E38+E33+E46</f>
        <v>104139210.62</v>
      </c>
      <c r="F25" s="235">
        <f>F26+F27+F28+F29+F30+F31+F32+F40+F47+F48+F34+F39+F44+F38+F33+F46</f>
        <v>104139210.62</v>
      </c>
      <c r="G25" s="235">
        <f>G26+G27+G28+G29+G30+G31+G32+G40+G47+G48+G34+G39</f>
        <v>64131535.350000001</v>
      </c>
      <c r="H25" s="235">
        <f>H26+H27+H28+H29+H30+H31+H32+H40+H47+H48</f>
        <v>17544292.25</v>
      </c>
      <c r="I25" s="235">
        <v>0</v>
      </c>
      <c r="J25" s="236">
        <f>J26+J27+J28+J29+J30+J31+J32+J40+J47+J48+J49+J35+J44+J36+J37+J38+J41+J42+J43+J45</f>
        <v>17975561</v>
      </c>
      <c r="K25" s="235">
        <f>K26+K27+K28+K29+K30+K31+K32+K40+K47+K48+K49+K35+K36+K37+K38+K41+K42</f>
        <v>7462626</v>
      </c>
      <c r="L25" s="235">
        <f>L26+L27+L28+L29+L30+L31+L32+L40+L47+L48+L44+L43+L45</f>
        <v>2556600</v>
      </c>
      <c r="M25" s="235">
        <v>0</v>
      </c>
      <c r="N25" s="235">
        <v>0</v>
      </c>
      <c r="O25" s="235">
        <f>O26+O27+O28+O29+O30+O31+O32+O40+O47+O48+O49+O35+O36+O37+O38+O41+O42</f>
        <v>15418961</v>
      </c>
      <c r="P25" s="236">
        <f>E25+J25</f>
        <v>122114771.62</v>
      </c>
    </row>
    <row r="26" spans="1:18" ht="38.25" x14ac:dyDescent="0.2">
      <c r="A26" s="242" t="s">
        <v>291</v>
      </c>
      <c r="B26" s="242" t="s">
        <v>86</v>
      </c>
      <c r="C26" s="243" t="s">
        <v>59</v>
      </c>
      <c r="D26" s="244" t="s">
        <v>87</v>
      </c>
      <c r="E26" s="246">
        <v>5157903.8899999997</v>
      </c>
      <c r="F26" s="246">
        <v>5157903.8899999997</v>
      </c>
      <c r="G26" s="246">
        <v>3781400</v>
      </c>
      <c r="H26" s="246">
        <v>219203.89</v>
      </c>
      <c r="I26" s="246"/>
      <c r="J26" s="247"/>
      <c r="K26" s="246"/>
      <c r="L26" s="246"/>
      <c r="M26" s="246"/>
      <c r="N26" s="246"/>
      <c r="O26" s="246"/>
      <c r="P26" s="247">
        <f t="shared" si="1"/>
        <v>5157903.8899999997</v>
      </c>
      <c r="Q26" s="258"/>
    </row>
    <row r="27" spans="1:18" x14ac:dyDescent="0.2">
      <c r="A27" s="242" t="s">
        <v>88</v>
      </c>
      <c r="B27" s="242" t="s">
        <v>89</v>
      </c>
      <c r="C27" s="243" t="s">
        <v>90</v>
      </c>
      <c r="D27" s="244" t="s">
        <v>91</v>
      </c>
      <c r="E27" s="262">
        <f>F27</f>
        <v>15800762.27</v>
      </c>
      <c r="F27" s="246">
        <v>15800762.27</v>
      </c>
      <c r="G27" s="246">
        <v>9356310.8800000008</v>
      </c>
      <c r="H27" s="246">
        <v>3055692.25</v>
      </c>
      <c r="I27" s="246"/>
      <c r="J27" s="252">
        <f>K27+L27</f>
        <v>380000</v>
      </c>
      <c r="K27" s="253">
        <v>120000</v>
      </c>
      <c r="L27" s="253">
        <v>260000</v>
      </c>
      <c r="M27" s="246"/>
      <c r="N27" s="246"/>
      <c r="O27" s="246">
        <v>120000</v>
      </c>
      <c r="P27" s="247">
        <f t="shared" si="1"/>
        <v>16180762.27</v>
      </c>
      <c r="Q27" s="255"/>
    </row>
    <row r="28" spans="1:18" ht="38.25" customHeight="1" x14ac:dyDescent="0.2">
      <c r="A28" s="242" t="s">
        <v>92</v>
      </c>
      <c r="B28" s="242" t="s">
        <v>93</v>
      </c>
      <c r="C28" s="243" t="s">
        <v>94</v>
      </c>
      <c r="D28" s="347" t="s">
        <v>155</v>
      </c>
      <c r="E28" s="246">
        <v>28823688.350000001</v>
      </c>
      <c r="F28" s="246">
        <v>28823688.350000001</v>
      </c>
      <c r="G28" s="246">
        <v>11125065.470000001</v>
      </c>
      <c r="H28" s="253">
        <v>9855000</v>
      </c>
      <c r="I28" s="246"/>
      <c r="J28" s="247">
        <f>K28+L28</f>
        <v>705000</v>
      </c>
      <c r="K28" s="246">
        <v>66000</v>
      </c>
      <c r="L28" s="246">
        <v>639000</v>
      </c>
      <c r="M28" s="246"/>
      <c r="N28" s="246"/>
      <c r="O28" s="246">
        <v>66000</v>
      </c>
      <c r="P28" s="247">
        <f t="shared" si="1"/>
        <v>29528688.350000001</v>
      </c>
      <c r="Q28" s="248"/>
    </row>
    <row r="29" spans="1:18" ht="37.5" customHeight="1" x14ac:dyDescent="0.2">
      <c r="A29" s="242" t="s">
        <v>292</v>
      </c>
      <c r="B29" s="242" t="s">
        <v>293</v>
      </c>
      <c r="C29" s="243" t="s">
        <v>94</v>
      </c>
      <c r="D29" s="263" t="s">
        <v>294</v>
      </c>
      <c r="E29" s="247">
        <v>33833700</v>
      </c>
      <c r="F29" s="336">
        <v>33833700</v>
      </c>
      <c r="G29" s="246">
        <v>27732541</v>
      </c>
      <c r="H29" s="246"/>
      <c r="I29" s="246"/>
      <c r="J29" s="262"/>
      <c r="K29" s="246"/>
      <c r="L29" s="246"/>
      <c r="M29" s="246"/>
      <c r="N29" s="246"/>
      <c r="O29" s="246"/>
      <c r="P29" s="247">
        <f t="shared" si="1"/>
        <v>33833700</v>
      </c>
    </row>
    <row r="30" spans="1:18" ht="45.75" customHeight="1" x14ac:dyDescent="0.2">
      <c r="A30" s="242" t="s">
        <v>95</v>
      </c>
      <c r="B30" s="242" t="s">
        <v>295</v>
      </c>
      <c r="C30" s="243" t="s">
        <v>96</v>
      </c>
      <c r="D30" s="244" t="s">
        <v>296</v>
      </c>
      <c r="E30" s="246">
        <v>5624934.9500000002</v>
      </c>
      <c r="F30" s="246">
        <v>5624934.9500000002</v>
      </c>
      <c r="G30" s="246">
        <v>1800640</v>
      </c>
      <c r="H30" s="246">
        <v>3344054.95</v>
      </c>
      <c r="I30" s="246"/>
      <c r="J30" s="247">
        <v>25000</v>
      </c>
      <c r="K30" s="246"/>
      <c r="L30" s="246">
        <v>25000</v>
      </c>
      <c r="M30" s="246"/>
      <c r="N30" s="246"/>
      <c r="O30" s="246"/>
      <c r="P30" s="247">
        <f t="shared" si="1"/>
        <v>5649934.9500000002</v>
      </c>
    </row>
    <row r="31" spans="1:18" ht="25.5" x14ac:dyDescent="0.2">
      <c r="A31" s="242" t="s">
        <v>97</v>
      </c>
      <c r="B31" s="242" t="s">
        <v>297</v>
      </c>
      <c r="C31" s="243" t="s">
        <v>96</v>
      </c>
      <c r="D31" s="244" t="s">
        <v>98</v>
      </c>
      <c r="E31" s="247">
        <f>F31</f>
        <v>4647680</v>
      </c>
      <c r="F31" s="246">
        <v>4647680</v>
      </c>
      <c r="G31" s="246">
        <v>2996400</v>
      </c>
      <c r="H31" s="246">
        <v>920000</v>
      </c>
      <c r="I31" s="246"/>
      <c r="J31" s="247">
        <v>98000</v>
      </c>
      <c r="K31" s="246"/>
      <c r="L31" s="246">
        <v>98000</v>
      </c>
      <c r="M31" s="246"/>
      <c r="N31" s="246"/>
      <c r="O31" s="246"/>
      <c r="P31" s="247">
        <f t="shared" si="1"/>
        <v>4745680</v>
      </c>
    </row>
    <row r="32" spans="1:18" x14ac:dyDescent="0.2">
      <c r="A32" s="242" t="s">
        <v>99</v>
      </c>
      <c r="B32" s="242" t="s">
        <v>298</v>
      </c>
      <c r="C32" s="243" t="s">
        <v>100</v>
      </c>
      <c r="D32" s="244" t="s">
        <v>101</v>
      </c>
      <c r="E32" s="247">
        <v>10000</v>
      </c>
      <c r="F32" s="246">
        <v>10000</v>
      </c>
      <c r="G32" s="246"/>
      <c r="H32" s="246"/>
      <c r="I32" s="246"/>
      <c r="J32" s="247"/>
      <c r="K32" s="246"/>
      <c r="L32" s="246"/>
      <c r="M32" s="246"/>
      <c r="N32" s="246"/>
      <c r="O32" s="246"/>
      <c r="P32" s="247">
        <f t="shared" si="1"/>
        <v>10000</v>
      </c>
    </row>
    <row r="33" spans="1:16" ht="34.5" customHeight="1" x14ac:dyDescent="0.2">
      <c r="A33" s="349" t="s">
        <v>341</v>
      </c>
      <c r="B33" s="242">
        <v>1151</v>
      </c>
      <c r="C33" s="243" t="s">
        <v>100</v>
      </c>
      <c r="D33" s="347" t="s">
        <v>342</v>
      </c>
      <c r="E33" s="247">
        <v>2000</v>
      </c>
      <c r="F33" s="246">
        <v>2000</v>
      </c>
      <c r="G33" s="246"/>
      <c r="H33" s="246"/>
      <c r="I33" s="246"/>
      <c r="J33" s="247"/>
      <c r="K33" s="246"/>
      <c r="L33" s="246"/>
      <c r="M33" s="246"/>
      <c r="N33" s="246"/>
      <c r="O33" s="246"/>
      <c r="P33" s="247">
        <f t="shared" si="1"/>
        <v>2000</v>
      </c>
    </row>
    <row r="34" spans="1:16" ht="51" x14ac:dyDescent="0.2">
      <c r="A34" s="259" t="s">
        <v>299</v>
      </c>
      <c r="B34" s="242">
        <v>1600</v>
      </c>
      <c r="C34" s="264" t="s">
        <v>100</v>
      </c>
      <c r="D34" s="260" t="s">
        <v>300</v>
      </c>
      <c r="E34" s="247">
        <v>5373600</v>
      </c>
      <c r="F34" s="246">
        <v>5373600</v>
      </c>
      <c r="G34" s="246">
        <v>4404587</v>
      </c>
      <c r="H34" s="246"/>
      <c r="I34" s="246"/>
      <c r="J34" s="247"/>
      <c r="K34" s="246"/>
      <c r="L34" s="246"/>
      <c r="M34" s="246"/>
      <c r="N34" s="246"/>
      <c r="O34" s="246"/>
      <c r="P34" s="247">
        <v>5373600</v>
      </c>
    </row>
    <row r="35" spans="1:16" ht="82.5" customHeight="1" x14ac:dyDescent="0.2">
      <c r="A35" s="259" t="s">
        <v>255</v>
      </c>
      <c r="B35" s="242">
        <v>1184</v>
      </c>
      <c r="C35" s="264" t="s">
        <v>100</v>
      </c>
      <c r="D35" s="260" t="s">
        <v>301</v>
      </c>
      <c r="E35" s="247"/>
      <c r="F35" s="246"/>
      <c r="G35" s="246"/>
      <c r="H35" s="246"/>
      <c r="I35" s="246"/>
      <c r="J35" s="247">
        <v>507200</v>
      </c>
      <c r="K35" s="246">
        <v>507200</v>
      </c>
      <c r="L35" s="246"/>
      <c r="M35" s="246"/>
      <c r="N35" s="246"/>
      <c r="O35" s="246">
        <v>507200</v>
      </c>
      <c r="P35" s="247">
        <v>507200</v>
      </c>
    </row>
    <row r="36" spans="1:16" ht="84.75" customHeight="1" x14ac:dyDescent="0.2">
      <c r="A36" s="259" t="s">
        <v>271</v>
      </c>
      <c r="B36" s="265">
        <v>1183</v>
      </c>
      <c r="C36" s="265" t="s">
        <v>100</v>
      </c>
      <c r="D36" s="260" t="s">
        <v>272</v>
      </c>
      <c r="E36" s="247"/>
      <c r="F36" s="246"/>
      <c r="G36" s="246"/>
      <c r="H36" s="246"/>
      <c r="I36" s="246"/>
      <c r="J36" s="247">
        <v>126800</v>
      </c>
      <c r="K36" s="402">
        <v>126800</v>
      </c>
      <c r="L36" s="246"/>
      <c r="M36" s="246"/>
      <c r="N36" s="246"/>
      <c r="O36" s="246">
        <v>126800</v>
      </c>
      <c r="P36" s="247">
        <v>126800</v>
      </c>
    </row>
    <row r="37" spans="1:16" ht="76.5" customHeight="1" x14ac:dyDescent="0.2">
      <c r="A37" s="259" t="s">
        <v>273</v>
      </c>
      <c r="B37" s="265">
        <v>1252</v>
      </c>
      <c r="C37" s="265" t="s">
        <v>100</v>
      </c>
      <c r="D37" s="260" t="s">
        <v>269</v>
      </c>
      <c r="E37" s="247"/>
      <c r="F37" s="246"/>
      <c r="G37" s="246"/>
      <c r="H37" s="246"/>
      <c r="I37" s="246"/>
      <c r="J37" s="247">
        <v>2199300</v>
      </c>
      <c r="K37" s="402">
        <v>2199300</v>
      </c>
      <c r="L37" s="246"/>
      <c r="M37" s="246"/>
      <c r="N37" s="246"/>
      <c r="O37" s="246">
        <v>2199300</v>
      </c>
      <c r="P37" s="247">
        <v>2199300</v>
      </c>
    </row>
    <row r="38" spans="1:16" ht="77.25" customHeight="1" x14ac:dyDescent="0.2">
      <c r="A38" s="259" t="s">
        <v>275</v>
      </c>
      <c r="B38" s="265">
        <v>1251</v>
      </c>
      <c r="C38" s="265" t="s">
        <v>100</v>
      </c>
      <c r="D38" s="267" t="s">
        <v>274</v>
      </c>
      <c r="E38" s="247"/>
      <c r="F38" s="246"/>
      <c r="G38" s="246"/>
      <c r="H38" s="246"/>
      <c r="I38" s="246"/>
      <c r="J38" s="401">
        <v>1530700</v>
      </c>
      <c r="K38" s="402">
        <v>1530700</v>
      </c>
      <c r="L38" s="403"/>
      <c r="M38" s="403"/>
      <c r="N38" s="403"/>
      <c r="O38" s="403">
        <v>1530700</v>
      </c>
      <c r="P38" s="247">
        <f>E38+J38</f>
        <v>1530700</v>
      </c>
    </row>
    <row r="39" spans="1:16" ht="84.75" customHeight="1" x14ac:dyDescent="0.2">
      <c r="A39" s="259" t="s">
        <v>254</v>
      </c>
      <c r="B39" s="242">
        <v>1200</v>
      </c>
      <c r="C39" s="264" t="s">
        <v>100</v>
      </c>
      <c r="D39" s="260" t="s">
        <v>302</v>
      </c>
      <c r="E39" s="247">
        <v>202500</v>
      </c>
      <c r="F39" s="246">
        <v>202500</v>
      </c>
      <c r="G39" s="246">
        <v>165984</v>
      </c>
      <c r="H39" s="246"/>
      <c r="I39" s="246"/>
      <c r="J39" s="401"/>
      <c r="K39" s="403"/>
      <c r="L39" s="403"/>
      <c r="M39" s="403"/>
      <c r="N39" s="403"/>
      <c r="O39" s="403"/>
      <c r="P39" s="247">
        <v>202500</v>
      </c>
    </row>
    <row r="40" spans="1:16" ht="38.25" x14ac:dyDescent="0.2">
      <c r="A40" s="242" t="s">
        <v>102</v>
      </c>
      <c r="B40" s="242" t="s">
        <v>103</v>
      </c>
      <c r="C40" s="243" t="s">
        <v>100</v>
      </c>
      <c r="D40" s="244" t="s">
        <v>104</v>
      </c>
      <c r="E40" s="247">
        <v>1357500</v>
      </c>
      <c r="F40" s="246">
        <v>1357500</v>
      </c>
      <c r="G40" s="246">
        <v>1112704</v>
      </c>
      <c r="H40" s="246"/>
      <c r="I40" s="246"/>
      <c r="J40" s="401"/>
      <c r="K40" s="403"/>
      <c r="L40" s="403"/>
      <c r="M40" s="403"/>
      <c r="N40" s="403"/>
      <c r="O40" s="403"/>
      <c r="P40" s="247">
        <f t="shared" si="1"/>
        <v>1357500</v>
      </c>
    </row>
    <row r="41" spans="1:16" ht="63.75" x14ac:dyDescent="0.2">
      <c r="A41" s="349" t="s">
        <v>343</v>
      </c>
      <c r="B41" s="242">
        <v>1276</v>
      </c>
      <c r="C41" s="243" t="s">
        <v>100</v>
      </c>
      <c r="D41" s="244" t="s">
        <v>347</v>
      </c>
      <c r="E41" s="247"/>
      <c r="F41" s="246"/>
      <c r="G41" s="246"/>
      <c r="H41" s="246"/>
      <c r="I41" s="246"/>
      <c r="J41" s="404">
        <v>7956335</v>
      </c>
      <c r="K41" s="403"/>
      <c r="L41" s="403"/>
      <c r="M41" s="403"/>
      <c r="N41" s="403"/>
      <c r="O41" s="403">
        <v>7956335</v>
      </c>
      <c r="P41" s="247">
        <v>7956335</v>
      </c>
    </row>
    <row r="42" spans="1:16" ht="63.75" x14ac:dyDescent="0.2">
      <c r="A42" s="259" t="s">
        <v>368</v>
      </c>
      <c r="B42" s="242">
        <v>1275</v>
      </c>
      <c r="C42" s="243" t="s">
        <v>100</v>
      </c>
      <c r="D42" s="382" t="s">
        <v>369</v>
      </c>
      <c r="E42" s="247"/>
      <c r="F42" s="246"/>
      <c r="G42" s="246"/>
      <c r="H42" s="246"/>
      <c r="I42" s="246"/>
      <c r="J42" s="405">
        <v>885000</v>
      </c>
      <c r="K42" s="402">
        <v>885000</v>
      </c>
      <c r="L42" s="403"/>
      <c r="M42" s="403"/>
      <c r="N42" s="403"/>
      <c r="O42" s="402">
        <v>885000</v>
      </c>
      <c r="P42" s="405">
        <v>885000</v>
      </c>
    </row>
    <row r="43" spans="1:16" ht="76.5" x14ac:dyDescent="0.2">
      <c r="A43" s="268" t="s">
        <v>372</v>
      </c>
      <c r="B43" s="242">
        <v>1279</v>
      </c>
      <c r="C43" s="243" t="s">
        <v>100</v>
      </c>
      <c r="D43" s="382" t="s">
        <v>371</v>
      </c>
      <c r="E43" s="247"/>
      <c r="F43" s="246"/>
      <c r="G43" s="246"/>
      <c r="H43" s="246"/>
      <c r="I43" s="246"/>
      <c r="J43" s="405">
        <v>293400</v>
      </c>
      <c r="K43" s="266"/>
      <c r="L43" s="246">
        <v>293400</v>
      </c>
      <c r="M43" s="246"/>
      <c r="N43" s="246"/>
      <c r="O43" s="266"/>
      <c r="P43" s="405">
        <v>293400</v>
      </c>
    </row>
    <row r="44" spans="1:16" ht="51" x14ac:dyDescent="0.2">
      <c r="A44" s="268" t="s">
        <v>256</v>
      </c>
      <c r="B44" s="242">
        <v>1403</v>
      </c>
      <c r="C44" s="264" t="s">
        <v>100</v>
      </c>
      <c r="D44" s="269" t="s">
        <v>257</v>
      </c>
      <c r="E44" s="247">
        <v>0</v>
      </c>
      <c r="F44" s="246">
        <v>0</v>
      </c>
      <c r="G44" s="246"/>
      <c r="H44" s="246"/>
      <c r="I44" s="246"/>
      <c r="J44" s="247">
        <v>1133200</v>
      </c>
      <c r="K44" s="246"/>
      <c r="L44" s="246">
        <v>1133200</v>
      </c>
      <c r="M44" s="246"/>
      <c r="N44" s="246"/>
      <c r="O44" s="246"/>
      <c r="P44" s="247">
        <v>1133200</v>
      </c>
    </row>
    <row r="45" spans="1:16" ht="89.25" x14ac:dyDescent="0.2">
      <c r="A45" s="268" t="s">
        <v>372</v>
      </c>
      <c r="B45" s="242">
        <v>1501</v>
      </c>
      <c r="C45" s="264" t="s">
        <v>100</v>
      </c>
      <c r="D45" s="382" t="s">
        <v>373</v>
      </c>
      <c r="E45" s="247"/>
      <c r="F45" s="246"/>
      <c r="G45" s="246"/>
      <c r="H45" s="246"/>
      <c r="I45" s="246"/>
      <c r="J45" s="247">
        <v>108000</v>
      </c>
      <c r="K45" s="246"/>
      <c r="L45" s="246">
        <v>108000</v>
      </c>
      <c r="M45" s="246"/>
      <c r="N45" s="246"/>
      <c r="O45" s="246"/>
      <c r="P45" s="247">
        <v>108000</v>
      </c>
    </row>
    <row r="46" spans="1:16" ht="48" customHeight="1" x14ac:dyDescent="0.2">
      <c r="A46" s="268" t="s">
        <v>385</v>
      </c>
      <c r="B46" s="242">
        <v>1702</v>
      </c>
      <c r="C46" s="264" t="s">
        <v>100</v>
      </c>
      <c r="D46" s="382" t="s">
        <v>386</v>
      </c>
      <c r="E46" s="247">
        <v>978900</v>
      </c>
      <c r="F46" s="246">
        <v>978900</v>
      </c>
      <c r="G46" s="246"/>
      <c r="H46" s="246"/>
      <c r="I46" s="246"/>
      <c r="J46" s="247"/>
      <c r="K46" s="246"/>
      <c r="L46" s="246"/>
      <c r="M46" s="246"/>
      <c r="N46" s="246"/>
      <c r="O46" s="246"/>
      <c r="P46" s="247">
        <v>978900</v>
      </c>
    </row>
    <row r="47" spans="1:16" x14ac:dyDescent="0.2">
      <c r="A47" s="242" t="s">
        <v>105</v>
      </c>
      <c r="B47" s="242" t="s">
        <v>106</v>
      </c>
      <c r="C47" s="243" t="s">
        <v>107</v>
      </c>
      <c r="D47" s="244" t="s">
        <v>108</v>
      </c>
      <c r="E47" s="247">
        <f>F47</f>
        <v>446041.16</v>
      </c>
      <c r="F47" s="246">
        <v>446041.16</v>
      </c>
      <c r="G47" s="246">
        <v>254918</v>
      </c>
      <c r="H47" s="246">
        <v>105341.16</v>
      </c>
      <c r="I47" s="246"/>
      <c r="J47" s="247"/>
      <c r="K47" s="246"/>
      <c r="L47" s="246"/>
      <c r="M47" s="246"/>
      <c r="N47" s="246"/>
      <c r="O47" s="246"/>
      <c r="P47" s="247">
        <f t="shared" si="1"/>
        <v>446041.16</v>
      </c>
    </row>
    <row r="48" spans="1:16" ht="38.25" x14ac:dyDescent="0.2">
      <c r="A48" s="242" t="s">
        <v>109</v>
      </c>
      <c r="B48" s="242" t="s">
        <v>303</v>
      </c>
      <c r="C48" s="243" t="s">
        <v>110</v>
      </c>
      <c r="D48" s="244" t="s">
        <v>304</v>
      </c>
      <c r="E48" s="247">
        <f>F48</f>
        <v>1880000</v>
      </c>
      <c r="F48" s="246">
        <v>1880000</v>
      </c>
      <c r="G48" s="246">
        <v>1400985</v>
      </c>
      <c r="H48" s="246">
        <v>45000</v>
      </c>
      <c r="I48" s="246"/>
      <c r="J48" s="247">
        <v>50000</v>
      </c>
      <c r="K48" s="246">
        <v>50000</v>
      </c>
      <c r="L48" s="246"/>
      <c r="M48" s="246"/>
      <c r="N48" s="246"/>
      <c r="O48" s="246">
        <v>50000</v>
      </c>
      <c r="P48" s="247">
        <f t="shared" si="1"/>
        <v>1930000</v>
      </c>
    </row>
    <row r="49" spans="1:21" x14ac:dyDescent="0.2">
      <c r="A49" s="254" t="s">
        <v>223</v>
      </c>
      <c r="B49" s="242">
        <v>1300</v>
      </c>
      <c r="C49" s="264" t="s">
        <v>100</v>
      </c>
      <c r="D49" s="263" t="s">
        <v>222</v>
      </c>
      <c r="E49" s="247"/>
      <c r="F49" s="246"/>
      <c r="G49" s="246"/>
      <c r="H49" s="246"/>
      <c r="I49" s="246"/>
      <c r="J49" s="247">
        <f>K49</f>
        <v>1977626</v>
      </c>
      <c r="K49" s="246">
        <v>1977626</v>
      </c>
      <c r="L49" s="246"/>
      <c r="M49" s="246"/>
      <c r="N49" s="246"/>
      <c r="O49" s="246">
        <v>1977626</v>
      </c>
      <c r="P49" s="247">
        <f>E49+J49</f>
        <v>1977626</v>
      </c>
    </row>
    <row r="50" spans="1:21" ht="25.5" x14ac:dyDescent="0.2">
      <c r="A50" s="270" t="s">
        <v>111</v>
      </c>
      <c r="B50" s="270"/>
      <c r="C50" s="271"/>
      <c r="D50" s="272" t="s">
        <v>305</v>
      </c>
      <c r="E50" s="273">
        <f>E51</f>
        <v>20326514</v>
      </c>
      <c r="F50" s="274">
        <f t="shared" ref="F50:H50" si="2">F51</f>
        <v>20326514</v>
      </c>
      <c r="G50" s="274">
        <f t="shared" si="2"/>
        <v>4721700</v>
      </c>
      <c r="H50" s="274">
        <f t="shared" si="2"/>
        <v>100000</v>
      </c>
      <c r="I50" s="275"/>
      <c r="J50" s="276">
        <f>J51</f>
        <v>3965503</v>
      </c>
      <c r="K50" s="275">
        <f t="shared" ref="K50:O50" si="3">K51</f>
        <v>3950503</v>
      </c>
      <c r="L50" s="275">
        <f t="shared" si="3"/>
        <v>15000</v>
      </c>
      <c r="M50" s="275">
        <f t="shared" si="3"/>
        <v>0</v>
      </c>
      <c r="N50" s="275">
        <f t="shared" si="3"/>
        <v>0</v>
      </c>
      <c r="O50" s="275">
        <f t="shared" si="3"/>
        <v>3950503</v>
      </c>
      <c r="P50" s="276">
        <f>P51</f>
        <v>24292017</v>
      </c>
    </row>
    <row r="51" spans="1:21" ht="25.5" x14ac:dyDescent="0.2">
      <c r="A51" s="270" t="s">
        <v>158</v>
      </c>
      <c r="B51" s="270"/>
      <c r="C51" s="271"/>
      <c r="D51" s="272" t="s">
        <v>305</v>
      </c>
      <c r="E51" s="273">
        <f>E52+E53+E54+E55+E56+E59+E57+E58</f>
        <v>20326514</v>
      </c>
      <c r="F51" s="275">
        <f>SUM(F52:F59)</f>
        <v>20326514</v>
      </c>
      <c r="G51" s="275">
        <f>SUM(G52:G59)</f>
        <v>4721700</v>
      </c>
      <c r="H51" s="275">
        <f t="shared" ref="H51:N51" si="4">SUM(H52:H59)</f>
        <v>100000</v>
      </c>
      <c r="I51" s="275">
        <f t="shared" si="4"/>
        <v>0</v>
      </c>
      <c r="J51" s="276">
        <f>SUM(J52:J60)</f>
        <v>3965503</v>
      </c>
      <c r="K51" s="275">
        <f>SUM(K52:K60)</f>
        <v>3950503</v>
      </c>
      <c r="L51" s="275">
        <f t="shared" si="4"/>
        <v>15000</v>
      </c>
      <c r="M51" s="275">
        <f t="shared" si="4"/>
        <v>0</v>
      </c>
      <c r="N51" s="275">
        <f t="shared" si="4"/>
        <v>0</v>
      </c>
      <c r="O51" s="275">
        <f>SUM(O52:O60)</f>
        <v>3950503</v>
      </c>
      <c r="P51" s="276">
        <f t="shared" si="1"/>
        <v>24292017</v>
      </c>
    </row>
    <row r="52" spans="1:21" ht="38.25" x14ac:dyDescent="0.2">
      <c r="A52" s="249" t="s">
        <v>112</v>
      </c>
      <c r="B52" s="249" t="s">
        <v>86</v>
      </c>
      <c r="C52" s="250" t="s">
        <v>59</v>
      </c>
      <c r="D52" s="251" t="s">
        <v>87</v>
      </c>
      <c r="E52" s="252">
        <f>F52</f>
        <v>2610000</v>
      </c>
      <c r="F52" s="253">
        <v>2610000</v>
      </c>
      <c r="G52" s="253">
        <v>1843200</v>
      </c>
      <c r="H52" s="253">
        <v>69300</v>
      </c>
      <c r="I52" s="253"/>
      <c r="J52" s="252"/>
      <c r="K52" s="253"/>
      <c r="L52" s="253"/>
      <c r="M52" s="253"/>
      <c r="N52" s="253"/>
      <c r="O52" s="253"/>
      <c r="P52" s="252">
        <f t="shared" si="1"/>
        <v>2610000</v>
      </c>
      <c r="R52" s="255"/>
    </row>
    <row r="53" spans="1:21" ht="25.5" x14ac:dyDescent="0.2">
      <c r="A53" s="249" t="s">
        <v>113</v>
      </c>
      <c r="B53" s="249" t="s">
        <v>306</v>
      </c>
      <c r="C53" s="250" t="s">
        <v>64</v>
      </c>
      <c r="D53" s="251" t="s">
        <v>65</v>
      </c>
      <c r="E53" s="252">
        <f>F53</f>
        <v>8768900</v>
      </c>
      <c r="F53" s="277">
        <v>8768900</v>
      </c>
      <c r="G53" s="253"/>
      <c r="H53" s="253"/>
      <c r="I53" s="253"/>
      <c r="J53" s="252">
        <f>L53+O53</f>
        <v>1188700</v>
      </c>
      <c r="K53" s="253">
        <v>1188700</v>
      </c>
      <c r="L53" s="253"/>
      <c r="M53" s="253"/>
      <c r="N53" s="253"/>
      <c r="O53" s="253">
        <v>1188700</v>
      </c>
      <c r="P53" s="252">
        <f t="shared" si="0"/>
        <v>9957600</v>
      </c>
      <c r="Q53" s="248"/>
      <c r="R53" s="462"/>
      <c r="S53" s="462"/>
      <c r="T53" s="462"/>
    </row>
    <row r="54" spans="1:21" ht="38.25" x14ac:dyDescent="0.2">
      <c r="A54" s="249" t="s">
        <v>114</v>
      </c>
      <c r="B54" s="249" t="s">
        <v>115</v>
      </c>
      <c r="C54" s="250" t="s">
        <v>66</v>
      </c>
      <c r="D54" s="251" t="s">
        <v>67</v>
      </c>
      <c r="E54" s="252">
        <f>F54</f>
        <v>2548300</v>
      </c>
      <c r="F54" s="253">
        <v>2548300</v>
      </c>
      <c r="G54" s="253"/>
      <c r="H54" s="253"/>
      <c r="I54" s="253"/>
      <c r="J54" s="252"/>
      <c r="K54" s="253"/>
      <c r="L54" s="253"/>
      <c r="M54" s="253"/>
      <c r="N54" s="253"/>
      <c r="O54" s="253"/>
      <c r="P54" s="252">
        <f t="shared" si="0"/>
        <v>2548300</v>
      </c>
      <c r="Q54" s="278"/>
      <c r="R54" s="221"/>
      <c r="S54" s="221"/>
      <c r="T54" s="221"/>
      <c r="U54" s="221"/>
    </row>
    <row r="55" spans="1:21" ht="51" x14ac:dyDescent="0.2">
      <c r="A55" s="249" t="s">
        <v>116</v>
      </c>
      <c r="B55" s="249" t="s">
        <v>307</v>
      </c>
      <c r="C55" s="250" t="s">
        <v>117</v>
      </c>
      <c r="D55" s="251" t="s">
        <v>68</v>
      </c>
      <c r="E55" s="252">
        <f>F55</f>
        <v>4186000</v>
      </c>
      <c r="F55" s="253">
        <v>4186000</v>
      </c>
      <c r="G55" s="253">
        <v>2878500</v>
      </c>
      <c r="H55" s="253">
        <v>30700</v>
      </c>
      <c r="I55" s="253"/>
      <c r="J55" s="252">
        <f>L55+O55</f>
        <v>15000</v>
      </c>
      <c r="K55" s="253"/>
      <c r="L55" s="257">
        <v>15000</v>
      </c>
      <c r="M55" s="253"/>
      <c r="N55" s="253"/>
      <c r="O55" s="253"/>
      <c r="P55" s="252">
        <f t="shared" si="0"/>
        <v>4201000</v>
      </c>
    </row>
    <row r="56" spans="1:21" ht="76.5" x14ac:dyDescent="0.2">
      <c r="A56" s="249" t="s">
        <v>118</v>
      </c>
      <c r="B56" s="249" t="s">
        <v>308</v>
      </c>
      <c r="C56" s="250" t="s">
        <v>89</v>
      </c>
      <c r="D56" s="251" t="s">
        <v>70</v>
      </c>
      <c r="E56" s="252">
        <f t="shared" ref="E56:E59" si="5">F56</f>
        <v>250000</v>
      </c>
      <c r="F56" s="253">
        <v>250000</v>
      </c>
      <c r="G56" s="253"/>
      <c r="H56" s="253"/>
      <c r="I56" s="253"/>
      <c r="J56" s="252"/>
      <c r="K56" s="253"/>
      <c r="L56" s="253"/>
      <c r="M56" s="253"/>
      <c r="N56" s="253"/>
      <c r="O56" s="253"/>
      <c r="P56" s="252">
        <f t="shared" si="0"/>
        <v>250000</v>
      </c>
      <c r="Q56" s="220"/>
    </row>
    <row r="57" spans="1:21" ht="51" x14ac:dyDescent="0.2">
      <c r="A57" s="279" t="s">
        <v>119</v>
      </c>
      <c r="B57" s="280">
        <v>3230</v>
      </c>
      <c r="C57" s="281">
        <v>1070</v>
      </c>
      <c r="D57" s="282" t="s">
        <v>309</v>
      </c>
      <c r="E57" s="252">
        <f t="shared" si="5"/>
        <v>151000</v>
      </c>
      <c r="F57" s="283">
        <v>151000</v>
      </c>
      <c r="G57" s="253"/>
      <c r="H57" s="253"/>
      <c r="I57" s="253"/>
      <c r="J57" s="252"/>
      <c r="K57" s="253"/>
      <c r="L57" s="253"/>
      <c r="M57" s="253"/>
      <c r="N57" s="253"/>
      <c r="O57" s="253"/>
      <c r="P57" s="284">
        <f>E57+J57</f>
        <v>151000</v>
      </c>
      <c r="Q57" s="255"/>
      <c r="R57" s="462"/>
      <c r="S57" s="462"/>
    </row>
    <row r="58" spans="1:21" ht="63.75" x14ac:dyDescent="0.2">
      <c r="A58" s="279" t="s">
        <v>375</v>
      </c>
      <c r="B58" s="280">
        <v>3193</v>
      </c>
      <c r="C58" s="281">
        <v>1030</v>
      </c>
      <c r="D58" s="282" t="s">
        <v>376</v>
      </c>
      <c r="E58" s="252">
        <f t="shared" si="5"/>
        <v>198314</v>
      </c>
      <c r="F58" s="283">
        <v>198314</v>
      </c>
      <c r="G58" s="253"/>
      <c r="H58" s="253"/>
      <c r="I58" s="253"/>
      <c r="J58" s="252"/>
      <c r="K58" s="253"/>
      <c r="L58" s="253"/>
      <c r="M58" s="253"/>
      <c r="N58" s="253"/>
      <c r="O58" s="253"/>
      <c r="P58" s="284">
        <f>E58+J58</f>
        <v>198314</v>
      </c>
      <c r="Q58" s="255"/>
      <c r="R58" s="383"/>
      <c r="S58" s="383"/>
    </row>
    <row r="59" spans="1:21" ht="49.5" customHeight="1" x14ac:dyDescent="0.2">
      <c r="A59" s="249" t="s">
        <v>120</v>
      </c>
      <c r="B59" s="249" t="s">
        <v>310</v>
      </c>
      <c r="C59" s="250" t="s">
        <v>71</v>
      </c>
      <c r="D59" s="251" t="s">
        <v>72</v>
      </c>
      <c r="E59" s="252">
        <f t="shared" si="5"/>
        <v>1614000</v>
      </c>
      <c r="F59" s="253">
        <v>1614000</v>
      </c>
      <c r="G59" s="253"/>
      <c r="H59" s="253"/>
      <c r="I59" s="253"/>
      <c r="J59" s="252"/>
      <c r="K59" s="253"/>
      <c r="L59" s="253"/>
      <c r="M59" s="253"/>
      <c r="N59" s="253"/>
      <c r="O59" s="253"/>
      <c r="P59" s="252">
        <f t="shared" si="0"/>
        <v>1614000</v>
      </c>
      <c r="Q59" s="220"/>
    </row>
    <row r="60" spans="1:21" ht="348" customHeight="1" x14ac:dyDescent="0.2">
      <c r="A60" s="249" t="s">
        <v>340</v>
      </c>
      <c r="B60" s="249">
        <v>3225</v>
      </c>
      <c r="C60" s="250"/>
      <c r="D60" s="251" t="s">
        <v>338</v>
      </c>
      <c r="E60" s="252"/>
      <c r="F60" s="253"/>
      <c r="G60" s="253"/>
      <c r="H60" s="253"/>
      <c r="I60" s="253"/>
      <c r="J60" s="252">
        <v>2761803</v>
      </c>
      <c r="K60" s="253">
        <v>2761803</v>
      </c>
      <c r="L60" s="253"/>
      <c r="M60" s="253"/>
      <c r="N60" s="253"/>
      <c r="O60" s="253">
        <v>2761803</v>
      </c>
      <c r="P60" s="252">
        <v>2761803</v>
      </c>
      <c r="Q60" s="220"/>
    </row>
    <row r="61" spans="1:21" ht="27" customHeight="1" x14ac:dyDescent="0.2">
      <c r="A61" s="270" t="s">
        <v>160</v>
      </c>
      <c r="B61" s="249"/>
      <c r="C61" s="250"/>
      <c r="D61" s="285" t="s">
        <v>163</v>
      </c>
      <c r="E61" s="286">
        <f>E62</f>
        <v>1526700</v>
      </c>
      <c r="F61" s="287">
        <f>F62</f>
        <v>1526700</v>
      </c>
      <c r="G61" s="287">
        <f>G62</f>
        <v>1125000</v>
      </c>
      <c r="H61" s="287">
        <f>H62</f>
        <v>53000</v>
      </c>
      <c r="I61" s="253"/>
      <c r="J61" s="252"/>
      <c r="K61" s="253"/>
      <c r="L61" s="253"/>
      <c r="M61" s="253"/>
      <c r="N61" s="253"/>
      <c r="O61" s="253"/>
      <c r="P61" s="252">
        <f t="shared" si="0"/>
        <v>1526700</v>
      </c>
      <c r="Q61" s="220"/>
    </row>
    <row r="62" spans="1:21" ht="25.5" x14ac:dyDescent="0.2">
      <c r="A62" s="270" t="s">
        <v>162</v>
      </c>
      <c r="B62" s="249"/>
      <c r="C62" s="250"/>
      <c r="D62" s="285" t="s">
        <v>163</v>
      </c>
      <c r="E62" s="286">
        <f>E64+E63</f>
        <v>1526700</v>
      </c>
      <c r="F62" s="287">
        <f>F63+F64</f>
        <v>1526700</v>
      </c>
      <c r="G62" s="287">
        <f>G63+G64</f>
        <v>1125000</v>
      </c>
      <c r="H62" s="287">
        <f>H63+H64</f>
        <v>53000</v>
      </c>
      <c r="I62" s="253"/>
      <c r="J62" s="252"/>
      <c r="K62" s="253"/>
      <c r="L62" s="253"/>
      <c r="M62" s="253"/>
      <c r="N62" s="253"/>
      <c r="O62" s="253"/>
      <c r="P62" s="252">
        <f>E62+J62</f>
        <v>1526700</v>
      </c>
      <c r="Q62" s="220"/>
    </row>
    <row r="63" spans="1:21" ht="38.25" x14ac:dyDescent="0.2">
      <c r="A63" s="249" t="s">
        <v>161</v>
      </c>
      <c r="B63" s="249" t="s">
        <v>86</v>
      </c>
      <c r="C63" s="250" t="s">
        <v>59</v>
      </c>
      <c r="D63" s="251" t="s">
        <v>87</v>
      </c>
      <c r="E63" s="252">
        <f>F63</f>
        <v>1444700</v>
      </c>
      <c r="F63" s="253">
        <v>1444700</v>
      </c>
      <c r="G63" s="253">
        <v>1125000</v>
      </c>
      <c r="H63" s="253">
        <v>53000</v>
      </c>
      <c r="I63" s="253"/>
      <c r="J63" s="252"/>
      <c r="K63" s="253"/>
      <c r="L63" s="253"/>
      <c r="M63" s="253"/>
      <c r="N63" s="253"/>
      <c r="O63" s="253"/>
      <c r="P63" s="252">
        <f>E63+J63</f>
        <v>1444700</v>
      </c>
      <c r="Q63" s="220"/>
    </row>
    <row r="64" spans="1:21" ht="25.5" x14ac:dyDescent="0.2">
      <c r="A64" s="249" t="s">
        <v>164</v>
      </c>
      <c r="B64" s="249">
        <v>3112</v>
      </c>
      <c r="C64" s="288">
        <v>1040</v>
      </c>
      <c r="D64" s="251" t="s">
        <v>69</v>
      </c>
      <c r="E64" s="252">
        <f>F64</f>
        <v>82000</v>
      </c>
      <c r="F64" s="253">
        <v>82000</v>
      </c>
      <c r="G64" s="253"/>
      <c r="H64" s="253"/>
      <c r="I64" s="253"/>
      <c r="J64" s="252"/>
      <c r="K64" s="253"/>
      <c r="L64" s="253"/>
      <c r="M64" s="253"/>
      <c r="N64" s="253"/>
      <c r="O64" s="253"/>
      <c r="P64" s="252">
        <f>E64+J64</f>
        <v>82000</v>
      </c>
      <c r="Q64" s="220"/>
    </row>
    <row r="65" spans="1:17" ht="38.25" x14ac:dyDescent="0.2">
      <c r="A65" s="270">
        <v>1500000</v>
      </c>
      <c r="B65" s="289"/>
      <c r="C65" s="290"/>
      <c r="D65" s="272" t="s">
        <v>121</v>
      </c>
      <c r="E65" s="286">
        <f>E66</f>
        <v>22547559</v>
      </c>
      <c r="F65" s="275">
        <f t="shared" ref="F65:H65" si="6">F66</f>
        <v>21547559</v>
      </c>
      <c r="G65" s="275">
        <f t="shared" si="6"/>
        <v>4645318.49</v>
      </c>
      <c r="H65" s="275">
        <f t="shared" si="6"/>
        <v>746690</v>
      </c>
      <c r="I65" s="287">
        <f>I66</f>
        <v>1000000</v>
      </c>
      <c r="J65" s="286">
        <f>J66</f>
        <v>1250500</v>
      </c>
      <c r="K65" s="275">
        <f t="shared" ref="K65:O65" si="7">K66</f>
        <v>1125500</v>
      </c>
      <c r="L65" s="275">
        <f t="shared" si="7"/>
        <v>125000</v>
      </c>
      <c r="M65" s="275">
        <f t="shared" si="7"/>
        <v>0</v>
      </c>
      <c r="N65" s="275">
        <f t="shared" si="7"/>
        <v>0</v>
      </c>
      <c r="O65" s="275">
        <f t="shared" si="7"/>
        <v>1104000</v>
      </c>
      <c r="P65" s="286">
        <f t="shared" si="0"/>
        <v>23798059</v>
      </c>
      <c r="Q65" s="220"/>
    </row>
    <row r="66" spans="1:17" ht="38.25" x14ac:dyDescent="0.2">
      <c r="A66" s="270">
        <v>1510000</v>
      </c>
      <c r="B66" s="270"/>
      <c r="C66" s="271"/>
      <c r="D66" s="272" t="s">
        <v>121</v>
      </c>
      <c r="E66" s="276">
        <f>E67+E68+E69+E71+E73+E70+E72</f>
        <v>22547559</v>
      </c>
      <c r="F66" s="275">
        <f>F67+F68+F69+F71+F73+F70+F72</f>
        <v>21547559</v>
      </c>
      <c r="G66" s="275">
        <f>G67+G68+G69+G71+G73</f>
        <v>4645318.49</v>
      </c>
      <c r="H66" s="275">
        <f>H67+H68+H69+H71+H73</f>
        <v>746690</v>
      </c>
      <c r="I66" s="275">
        <f>I67+I68+I69+I70+I71</f>
        <v>1000000</v>
      </c>
      <c r="J66" s="276">
        <f>J67+J68+J71+J73+J69+J74+J72</f>
        <v>1250500</v>
      </c>
      <c r="K66" s="275">
        <f>K67+K68+K69+K71+K73+K74+K72</f>
        <v>1125500</v>
      </c>
      <c r="L66" s="275">
        <f>L67+L68+L69+L71+L73</f>
        <v>125000</v>
      </c>
      <c r="M66" s="275"/>
      <c r="N66" s="275"/>
      <c r="O66" s="275">
        <f>O67+O68+O69+O71+O73+O74</f>
        <v>1104000</v>
      </c>
      <c r="P66" s="276">
        <f>E66+J66</f>
        <v>23798059</v>
      </c>
    </row>
    <row r="67" spans="1:17" ht="38.25" x14ac:dyDescent="0.2">
      <c r="A67" s="249">
        <v>1510160</v>
      </c>
      <c r="B67" s="249" t="s">
        <v>86</v>
      </c>
      <c r="C67" s="291" t="s">
        <v>59</v>
      </c>
      <c r="D67" s="251" t="s">
        <v>87</v>
      </c>
      <c r="E67" s="252">
        <f>F67</f>
        <v>4191040</v>
      </c>
      <c r="F67" s="253">
        <v>4191040</v>
      </c>
      <c r="G67" s="253">
        <v>3161615</v>
      </c>
      <c r="H67" s="253">
        <v>124340</v>
      </c>
      <c r="I67" s="253"/>
      <c r="J67" s="252">
        <f>L67+O67</f>
        <v>0</v>
      </c>
      <c r="K67" s="253"/>
      <c r="L67" s="253"/>
      <c r="M67" s="253"/>
      <c r="N67" s="253"/>
      <c r="O67" s="253"/>
      <c r="P67" s="252">
        <f>E67+J67</f>
        <v>4191040</v>
      </c>
    </row>
    <row r="68" spans="1:17" ht="21" customHeight="1" x14ac:dyDescent="0.2">
      <c r="A68" s="249">
        <v>1510180</v>
      </c>
      <c r="B68" s="249" t="s">
        <v>61</v>
      </c>
      <c r="C68" s="291" t="s">
        <v>62</v>
      </c>
      <c r="D68" s="251" t="s">
        <v>63</v>
      </c>
      <c r="E68" s="252">
        <f t="shared" ref="E68:E69" si="8">F68</f>
        <v>1952989</v>
      </c>
      <c r="F68" s="277">
        <v>1952989</v>
      </c>
      <c r="G68" s="253">
        <v>1483703.49</v>
      </c>
      <c r="H68" s="253"/>
      <c r="I68" s="253"/>
      <c r="J68" s="252">
        <f>L68+O68</f>
        <v>0</v>
      </c>
      <c r="K68" s="253"/>
      <c r="L68" s="253"/>
      <c r="M68" s="253"/>
      <c r="N68" s="253"/>
      <c r="O68" s="253"/>
      <c r="P68" s="252">
        <f>E68+J68</f>
        <v>1952989</v>
      </c>
    </row>
    <row r="69" spans="1:17" x14ac:dyDescent="0.2">
      <c r="A69" s="249">
        <v>1516030</v>
      </c>
      <c r="B69" s="249" t="s">
        <v>122</v>
      </c>
      <c r="C69" s="291" t="s">
        <v>73</v>
      </c>
      <c r="D69" s="251" t="s">
        <v>74</v>
      </c>
      <c r="E69" s="252">
        <f t="shared" si="8"/>
        <v>1867600</v>
      </c>
      <c r="F69" s="277">
        <v>1867600</v>
      </c>
      <c r="G69" s="253"/>
      <c r="H69" s="253">
        <v>622350</v>
      </c>
      <c r="I69" s="253"/>
      <c r="J69" s="252">
        <f>L69+O69</f>
        <v>75000</v>
      </c>
      <c r="K69" s="253"/>
      <c r="L69" s="253">
        <v>75000</v>
      </c>
      <c r="M69" s="253"/>
      <c r="N69" s="253"/>
      <c r="O69" s="253"/>
      <c r="P69" s="252">
        <f t="shared" si="0"/>
        <v>1942600</v>
      </c>
      <c r="Q69" s="292"/>
    </row>
    <row r="70" spans="1:17" x14ac:dyDescent="0.2">
      <c r="A70" s="249">
        <v>1517130</v>
      </c>
      <c r="B70" s="249">
        <v>7130</v>
      </c>
      <c r="C70" s="291" t="s">
        <v>216</v>
      </c>
      <c r="D70" s="251" t="s">
        <v>159</v>
      </c>
      <c r="E70" s="252">
        <f>F70</f>
        <v>379000</v>
      </c>
      <c r="F70" s="293">
        <v>379000</v>
      </c>
      <c r="G70" s="253"/>
      <c r="H70" s="253"/>
      <c r="I70" s="253"/>
      <c r="J70" s="252"/>
      <c r="K70" s="253"/>
      <c r="L70" s="253"/>
      <c r="M70" s="253"/>
      <c r="N70" s="253"/>
      <c r="O70" s="253"/>
      <c r="P70" s="252">
        <f>E70+J71</f>
        <v>379000</v>
      </c>
      <c r="Q70" s="292"/>
    </row>
    <row r="71" spans="1:17" ht="38.25" x14ac:dyDescent="0.2">
      <c r="A71" s="249">
        <v>1517461</v>
      </c>
      <c r="B71" s="249" t="s">
        <v>311</v>
      </c>
      <c r="C71" s="291" t="s">
        <v>123</v>
      </c>
      <c r="D71" s="251" t="s">
        <v>124</v>
      </c>
      <c r="E71" s="252">
        <v>5750000</v>
      </c>
      <c r="F71" s="277">
        <v>4750000</v>
      </c>
      <c r="G71" s="253"/>
      <c r="H71" s="253"/>
      <c r="I71" s="253">
        <v>1000000</v>
      </c>
      <c r="J71" s="252"/>
      <c r="K71" s="253"/>
      <c r="L71" s="253"/>
      <c r="M71" s="253"/>
      <c r="N71" s="253"/>
      <c r="O71" s="253"/>
      <c r="P71" s="252">
        <f>E71+J71</f>
        <v>5750000</v>
      </c>
    </row>
    <row r="72" spans="1:17" ht="25.5" x14ac:dyDescent="0.2">
      <c r="A72" s="294">
        <v>1517693</v>
      </c>
      <c r="B72" s="52">
        <v>7693</v>
      </c>
      <c r="C72" s="53" t="s">
        <v>76</v>
      </c>
      <c r="D72" s="295" t="s">
        <v>218</v>
      </c>
      <c r="E72" s="252">
        <f>F72</f>
        <v>8406930</v>
      </c>
      <c r="F72" s="277">
        <v>8406930</v>
      </c>
      <c r="G72" s="253"/>
      <c r="H72" s="253"/>
      <c r="I72" s="253"/>
      <c r="J72" s="252">
        <v>21500</v>
      </c>
      <c r="K72" s="253">
        <v>21500</v>
      </c>
      <c r="L72" s="253"/>
      <c r="M72" s="253"/>
      <c r="N72" s="253"/>
      <c r="O72" s="253"/>
      <c r="P72" s="252">
        <f>E72+J72</f>
        <v>8428430</v>
      </c>
    </row>
    <row r="73" spans="1:17" ht="32.65" customHeight="1" x14ac:dyDescent="0.2">
      <c r="A73" s="249">
        <v>1518340</v>
      </c>
      <c r="B73" s="249" t="s">
        <v>312</v>
      </c>
      <c r="C73" s="291" t="s">
        <v>125</v>
      </c>
      <c r="D73" s="251" t="s">
        <v>126</v>
      </c>
      <c r="E73" s="252"/>
      <c r="F73" s="253"/>
      <c r="G73" s="253"/>
      <c r="H73" s="253"/>
      <c r="I73" s="253"/>
      <c r="J73" s="252">
        <f>L73+O73</f>
        <v>50000</v>
      </c>
      <c r="K73" s="253"/>
      <c r="L73" s="253">
        <v>50000</v>
      </c>
      <c r="M73" s="253"/>
      <c r="N73" s="253"/>
      <c r="O73" s="253"/>
      <c r="P73" s="252">
        <f t="shared" ref="P73" si="9">E73+J73</f>
        <v>50000</v>
      </c>
    </row>
    <row r="74" spans="1:17" ht="32.65" customHeight="1" x14ac:dyDescent="0.2">
      <c r="A74" s="249">
        <v>1517330</v>
      </c>
      <c r="B74" s="249">
        <v>7330</v>
      </c>
      <c r="C74" s="291" t="s">
        <v>219</v>
      </c>
      <c r="D74" s="251" t="s">
        <v>220</v>
      </c>
      <c r="E74" s="252"/>
      <c r="F74" s="253"/>
      <c r="G74" s="253"/>
      <c r="H74" s="253"/>
      <c r="I74" s="253"/>
      <c r="J74" s="252">
        <f>K74</f>
        <v>1104000</v>
      </c>
      <c r="K74" s="253">
        <v>1104000</v>
      </c>
      <c r="L74" s="253"/>
      <c r="M74" s="253"/>
      <c r="N74" s="253"/>
      <c r="O74" s="253">
        <v>1104000</v>
      </c>
      <c r="P74" s="252">
        <f>E74+J74</f>
        <v>1104000</v>
      </c>
    </row>
    <row r="75" spans="1:17" ht="25.5" x14ac:dyDescent="0.2">
      <c r="A75" s="237" t="s">
        <v>313</v>
      </c>
      <c r="B75" s="238"/>
      <c r="C75" s="239"/>
      <c r="D75" s="261" t="s">
        <v>127</v>
      </c>
      <c r="E75" s="234">
        <f>E76</f>
        <v>4583440</v>
      </c>
      <c r="F75" s="241">
        <f t="shared" ref="F75:I75" si="10">F76</f>
        <v>3124609.21</v>
      </c>
      <c r="G75" s="241">
        <f t="shared" si="10"/>
        <v>1296000</v>
      </c>
      <c r="H75" s="241">
        <f t="shared" si="10"/>
        <v>55000</v>
      </c>
      <c r="I75" s="241">
        <f t="shared" si="10"/>
        <v>0</v>
      </c>
      <c r="J75" s="234">
        <f>J76</f>
        <v>400000</v>
      </c>
      <c r="K75" s="241">
        <f>K76</f>
        <v>100000</v>
      </c>
      <c r="L75" s="241">
        <v>0</v>
      </c>
      <c r="M75" s="241">
        <v>0</v>
      </c>
      <c r="N75" s="241">
        <v>0</v>
      </c>
      <c r="O75" s="241">
        <f>O76</f>
        <v>400000</v>
      </c>
      <c r="P75" s="234">
        <f t="shared" si="0"/>
        <v>4983440</v>
      </c>
    </row>
    <row r="76" spans="1:17" ht="25.5" x14ac:dyDescent="0.2">
      <c r="A76" s="230" t="s">
        <v>314</v>
      </c>
      <c r="B76" s="231"/>
      <c r="C76" s="232"/>
      <c r="D76" s="261" t="s">
        <v>127</v>
      </c>
      <c r="E76" s="236">
        <f>E77+E78+E79</f>
        <v>4583440</v>
      </c>
      <c r="F76" s="275">
        <f>F77+F78+F79</f>
        <v>3124609.21</v>
      </c>
      <c r="G76" s="275">
        <f t="shared" ref="G76:I76" si="11">G77+G78+G79</f>
        <v>1296000</v>
      </c>
      <c r="H76" s="275">
        <f t="shared" si="11"/>
        <v>55000</v>
      </c>
      <c r="I76" s="275">
        <f t="shared" si="11"/>
        <v>0</v>
      </c>
      <c r="J76" s="236">
        <f>J77+J78+J6+J85+J83</f>
        <v>400000</v>
      </c>
      <c r="K76" s="241">
        <v>100000</v>
      </c>
      <c r="L76" s="241">
        <f t="shared" ref="L76:N76" si="12">L77+L78+L79</f>
        <v>0</v>
      </c>
      <c r="M76" s="241">
        <f t="shared" si="12"/>
        <v>0</v>
      </c>
      <c r="N76" s="241">
        <f t="shared" si="12"/>
        <v>0</v>
      </c>
      <c r="O76" s="241">
        <v>400000</v>
      </c>
      <c r="P76" s="236">
        <f t="shared" si="0"/>
        <v>4983440</v>
      </c>
    </row>
    <row r="77" spans="1:17" ht="38.25" x14ac:dyDescent="0.2">
      <c r="A77" s="242" t="s">
        <v>315</v>
      </c>
      <c r="B77" s="242" t="s">
        <v>86</v>
      </c>
      <c r="C77" s="243" t="s">
        <v>59</v>
      </c>
      <c r="D77" s="244" t="s">
        <v>87</v>
      </c>
      <c r="E77" s="247">
        <f>F77</f>
        <v>1695800</v>
      </c>
      <c r="F77" s="296">
        <v>1695800</v>
      </c>
      <c r="G77" s="296">
        <v>1296000</v>
      </c>
      <c r="H77" s="296">
        <v>55000</v>
      </c>
      <c r="I77" s="296"/>
      <c r="J77" s="247"/>
      <c r="K77" s="246"/>
      <c r="L77" s="246"/>
      <c r="M77" s="246"/>
      <c r="N77" s="246"/>
      <c r="O77" s="246"/>
      <c r="P77" s="247">
        <f t="shared" si="0"/>
        <v>1695800</v>
      </c>
    </row>
    <row r="78" spans="1:17" x14ac:dyDescent="0.2">
      <c r="A78" s="242" t="s">
        <v>316</v>
      </c>
      <c r="B78" s="242" t="s">
        <v>317</v>
      </c>
      <c r="C78" s="243" t="s">
        <v>62</v>
      </c>
      <c r="D78" s="244" t="s">
        <v>318</v>
      </c>
      <c r="E78" s="247">
        <v>1458830.79</v>
      </c>
      <c r="F78" s="246"/>
      <c r="G78" s="246"/>
      <c r="H78" s="246"/>
      <c r="I78" s="246"/>
      <c r="J78" s="247"/>
      <c r="K78" s="246"/>
      <c r="L78" s="246"/>
      <c r="M78" s="246"/>
      <c r="N78" s="246"/>
      <c r="O78" s="246"/>
      <c r="P78" s="247">
        <f t="shared" si="0"/>
        <v>1458830.79</v>
      </c>
    </row>
    <row r="79" spans="1:17" x14ac:dyDescent="0.2">
      <c r="A79" s="230">
        <v>3719770</v>
      </c>
      <c r="B79" s="230">
        <v>9770</v>
      </c>
      <c r="C79" s="396" t="s">
        <v>61</v>
      </c>
      <c r="D79" s="263" t="s">
        <v>319</v>
      </c>
      <c r="E79" s="236">
        <f>E80+E81+E86+E85+E82+E84</f>
        <v>1428809.21</v>
      </c>
      <c r="F79" s="235">
        <f>F80+F81+F86+F85+F82+F84</f>
        <v>1428809.21</v>
      </c>
      <c r="G79" s="246"/>
      <c r="H79" s="246"/>
      <c r="I79" s="246"/>
      <c r="J79" s="236">
        <v>100000</v>
      </c>
      <c r="K79" s="235">
        <v>100000</v>
      </c>
      <c r="L79" s="246"/>
      <c r="M79" s="246"/>
      <c r="N79" s="246"/>
      <c r="O79" s="235">
        <v>100000</v>
      </c>
      <c r="P79" s="236">
        <f t="shared" si="0"/>
        <v>1528809.21</v>
      </c>
    </row>
    <row r="80" spans="1:17" ht="51" x14ac:dyDescent="0.2">
      <c r="A80" s="242"/>
      <c r="B80" s="242"/>
      <c r="C80" s="243"/>
      <c r="D80" s="395" t="s">
        <v>380</v>
      </c>
      <c r="E80" s="247">
        <v>30000</v>
      </c>
      <c r="F80" s="246">
        <v>30000</v>
      </c>
      <c r="G80" s="246"/>
      <c r="H80" s="246"/>
      <c r="I80" s="246"/>
      <c r="J80" s="247"/>
      <c r="K80" s="246"/>
      <c r="L80" s="246"/>
      <c r="M80" s="246"/>
      <c r="N80" s="246"/>
      <c r="O80" s="246"/>
      <c r="P80" s="247">
        <v>15000</v>
      </c>
    </row>
    <row r="81" spans="1:17" ht="42.75" customHeight="1" x14ac:dyDescent="0.2">
      <c r="A81" s="242"/>
      <c r="B81" s="242"/>
      <c r="C81" s="243"/>
      <c r="D81" s="263" t="s">
        <v>276</v>
      </c>
      <c r="E81" s="247">
        <v>1000000</v>
      </c>
      <c r="F81" s="246">
        <v>1000000</v>
      </c>
      <c r="G81" s="246"/>
      <c r="H81" s="246"/>
      <c r="I81" s="246"/>
      <c r="J81" s="247"/>
      <c r="K81" s="246"/>
      <c r="L81" s="246"/>
      <c r="M81" s="246"/>
      <c r="N81" s="246"/>
      <c r="O81" s="246"/>
      <c r="P81" s="247">
        <v>1000000</v>
      </c>
    </row>
    <row r="82" spans="1:17" ht="42.75" customHeight="1" x14ac:dyDescent="0.2">
      <c r="A82" s="242"/>
      <c r="B82" s="242"/>
      <c r="C82" s="243"/>
      <c r="D82" s="339" t="s">
        <v>332</v>
      </c>
      <c r="E82" s="345">
        <v>298809.21000000002</v>
      </c>
      <c r="F82" s="246">
        <v>298809.21000000002</v>
      </c>
      <c r="G82" s="246"/>
      <c r="H82" s="246"/>
      <c r="I82" s="246"/>
      <c r="J82" s="247"/>
      <c r="K82" s="246"/>
      <c r="L82" s="246"/>
      <c r="M82" s="246"/>
      <c r="N82" s="246"/>
      <c r="O82" s="246"/>
      <c r="P82" s="247">
        <v>298809.21000000002</v>
      </c>
    </row>
    <row r="83" spans="1:17" ht="51" customHeight="1" x14ac:dyDescent="0.2">
      <c r="A83" s="242"/>
      <c r="B83" s="242"/>
      <c r="C83" s="243"/>
      <c r="D83" s="376" t="s">
        <v>345</v>
      </c>
      <c r="E83" s="345"/>
      <c r="F83" s="246"/>
      <c r="G83" s="246"/>
      <c r="H83" s="246"/>
      <c r="I83" s="246"/>
      <c r="J83" s="247">
        <v>100000</v>
      </c>
      <c r="K83" s="246">
        <v>100000</v>
      </c>
      <c r="L83" s="246"/>
      <c r="M83" s="246"/>
      <c r="N83" s="246"/>
      <c r="O83" s="246">
        <v>100000</v>
      </c>
      <c r="P83" s="247">
        <v>100000</v>
      </c>
    </row>
    <row r="84" spans="1:17" ht="63.75" customHeight="1" x14ac:dyDescent="0.2">
      <c r="A84" s="242"/>
      <c r="B84" s="242"/>
      <c r="C84" s="243"/>
      <c r="D84" s="376" t="s">
        <v>374</v>
      </c>
      <c r="E84" s="345">
        <v>100000</v>
      </c>
      <c r="F84" s="246">
        <v>100000</v>
      </c>
      <c r="G84" s="246"/>
      <c r="H84" s="246"/>
      <c r="I84" s="246"/>
      <c r="J84" s="247"/>
      <c r="K84" s="246"/>
      <c r="L84" s="246"/>
      <c r="M84" s="246"/>
      <c r="N84" s="246"/>
      <c r="O84" s="246"/>
      <c r="P84" s="247">
        <v>100000</v>
      </c>
    </row>
    <row r="85" spans="1:17" ht="42.75" customHeight="1" x14ac:dyDescent="0.2">
      <c r="A85" s="230">
        <v>3719740</v>
      </c>
      <c r="B85" s="230">
        <v>9740</v>
      </c>
      <c r="C85" s="396" t="s">
        <v>61</v>
      </c>
      <c r="D85" s="347" t="s">
        <v>329</v>
      </c>
      <c r="E85" s="247">
        <v>0</v>
      </c>
      <c r="F85" s="246">
        <v>0</v>
      </c>
      <c r="G85" s="246"/>
      <c r="H85" s="246"/>
      <c r="I85" s="246"/>
      <c r="J85" s="236">
        <v>300000</v>
      </c>
      <c r="K85" s="246"/>
      <c r="L85" s="246">
        <v>0</v>
      </c>
      <c r="M85" s="246"/>
      <c r="N85" s="246"/>
      <c r="O85" s="235">
        <v>300000</v>
      </c>
      <c r="P85" s="236">
        <v>300000</v>
      </c>
    </row>
    <row r="86" spans="1:17" ht="78" customHeight="1" x14ac:dyDescent="0.2">
      <c r="A86" s="242"/>
      <c r="B86" s="242"/>
      <c r="C86" s="243"/>
      <c r="D86" s="335" t="s">
        <v>330</v>
      </c>
      <c r="E86" s="247"/>
      <c r="F86" s="246"/>
      <c r="G86" s="246"/>
      <c r="H86" s="246"/>
      <c r="I86" s="246"/>
      <c r="J86" s="247">
        <v>300000</v>
      </c>
      <c r="K86" s="246"/>
      <c r="L86" s="246">
        <v>0</v>
      </c>
      <c r="M86" s="246"/>
      <c r="N86" s="246"/>
      <c r="O86" s="246">
        <v>300000</v>
      </c>
      <c r="P86" s="247">
        <f t="shared" si="0"/>
        <v>300000</v>
      </c>
      <c r="Q86" s="220"/>
    </row>
    <row r="87" spans="1:17" x14ac:dyDescent="0.2">
      <c r="A87" s="297" t="s">
        <v>6</v>
      </c>
      <c r="B87" s="298" t="s">
        <v>6</v>
      </c>
      <c r="C87" s="299" t="s">
        <v>6</v>
      </c>
      <c r="D87" s="300" t="s">
        <v>128</v>
      </c>
      <c r="E87" s="236">
        <f>E15+E51+E66+E24+E75+E61</f>
        <v>171773797.25</v>
      </c>
      <c r="F87" s="236">
        <f>F16+F51+F66+F24+F75+F61</f>
        <v>169314966.46000001</v>
      </c>
      <c r="G87" s="236">
        <f>G15+G51+G66+G24+G75+G61</f>
        <v>86957274.539999992</v>
      </c>
      <c r="H87" s="236">
        <f>H15+H51+H66+H24+H75+H61</f>
        <v>20194410.57</v>
      </c>
      <c r="I87" s="236">
        <f>I15+I24+I61+I65+I75</f>
        <v>1000000</v>
      </c>
      <c r="J87" s="236">
        <f>J15+J51+J66+J24+J76</f>
        <v>24016564</v>
      </c>
      <c r="K87" s="236">
        <f>K15+K51+K66+K24+K75</f>
        <v>12923629</v>
      </c>
      <c r="L87" s="236">
        <f>L15+L51+L66+L24+L75</f>
        <v>2836600</v>
      </c>
      <c r="M87" s="236">
        <v>0</v>
      </c>
      <c r="N87" s="236">
        <v>0</v>
      </c>
      <c r="O87" s="236">
        <f>O16+O24+O51+O66+O75</f>
        <v>21158464</v>
      </c>
      <c r="P87" s="236">
        <f>E87+J87</f>
        <v>195790361.25</v>
      </c>
      <c r="Q87" s="258"/>
    </row>
    <row r="88" spans="1:17" x14ac:dyDescent="0.2">
      <c r="E88" s="301"/>
      <c r="F88" s="301"/>
      <c r="G88" s="302"/>
      <c r="H88" s="303"/>
      <c r="I88" s="304"/>
      <c r="J88" s="303"/>
      <c r="K88" s="303"/>
      <c r="L88" s="303"/>
      <c r="M88" s="304"/>
      <c r="N88" s="304"/>
      <c r="O88" s="303"/>
      <c r="P88" s="301"/>
    </row>
    <row r="89" spans="1:17" x14ac:dyDescent="0.2">
      <c r="D89" s="292"/>
      <c r="E89" s="301"/>
      <c r="F89" s="305"/>
      <c r="G89" s="306"/>
      <c r="H89" s="306"/>
      <c r="I89" s="307"/>
      <c r="J89" s="306"/>
      <c r="K89" s="306"/>
      <c r="L89" s="306"/>
      <c r="M89" s="307"/>
      <c r="N89" s="307"/>
      <c r="O89" s="306"/>
      <c r="P89" s="306"/>
      <c r="Q89" s="308"/>
    </row>
    <row r="90" spans="1:17" x14ac:dyDescent="0.2">
      <c r="B90" s="309" t="s">
        <v>7</v>
      </c>
      <c r="E90" s="310"/>
      <c r="F90" s="304"/>
      <c r="G90" s="433"/>
      <c r="H90" s="310"/>
      <c r="I90" s="54"/>
      <c r="J90" s="393"/>
    </row>
    <row r="91" spans="1:17" x14ac:dyDescent="0.2">
      <c r="E91" s="258"/>
      <c r="F91" s="258"/>
      <c r="G91" s="258"/>
      <c r="H91" s="258"/>
      <c r="J91" s="258"/>
      <c r="K91" s="258"/>
      <c r="L91" s="258"/>
      <c r="O91" s="258"/>
      <c r="P91" s="258"/>
    </row>
  </sheetData>
  <mergeCells count="25">
    <mergeCell ref="F11:F13"/>
    <mergeCell ref="G11:H11"/>
    <mergeCell ref="R53:T53"/>
    <mergeCell ref="P10:P13"/>
    <mergeCell ref="N12:N13"/>
    <mergeCell ref="I11:I13"/>
    <mergeCell ref="J11:J13"/>
    <mergeCell ref="K11:K13"/>
    <mergeCell ref="M12:M13"/>
    <mergeCell ref="K2:P4"/>
    <mergeCell ref="R57:S57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zoomScaleNormal="100" zoomScalePageLayoutView="85" workbookViewId="0">
      <selection activeCell="C3" sqref="C3:D3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1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4" t="s">
        <v>156</v>
      </c>
      <c r="D1" s="44"/>
      <c r="E1" s="312"/>
      <c r="F1" s="312"/>
    </row>
    <row r="2" spans="1:11" s="7" customFormat="1" ht="12.2" customHeight="1" x14ac:dyDescent="0.2">
      <c r="C2" s="470" t="s">
        <v>390</v>
      </c>
      <c r="D2" s="471"/>
      <c r="E2" s="313"/>
      <c r="F2" s="313"/>
      <c r="G2" s="8"/>
    </row>
    <row r="3" spans="1:11" ht="13.7" customHeight="1" x14ac:dyDescent="0.2">
      <c r="A3" s="1"/>
      <c r="B3" s="1"/>
      <c r="C3" s="480" t="s">
        <v>365</v>
      </c>
      <c r="D3" s="480"/>
      <c r="E3" s="340"/>
      <c r="F3" s="340"/>
      <c r="G3" s="55"/>
      <c r="H3" s="55"/>
      <c r="I3" s="55"/>
      <c r="J3" s="55"/>
      <c r="K3" s="3"/>
    </row>
    <row r="4" spans="1:11" x14ac:dyDescent="0.2">
      <c r="A4" s="1"/>
      <c r="B4" s="1"/>
      <c r="C4" s="472" t="s">
        <v>364</v>
      </c>
      <c r="D4" s="444"/>
      <c r="E4" s="311"/>
      <c r="F4" s="311"/>
      <c r="G4" s="436"/>
      <c r="H4" s="436"/>
      <c r="I4" s="436"/>
      <c r="J4" s="436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84" t="s">
        <v>268</v>
      </c>
      <c r="B6" s="485"/>
      <c r="C6" s="485"/>
      <c r="D6" s="485"/>
    </row>
    <row r="7" spans="1:11" x14ac:dyDescent="0.2">
      <c r="A7" s="118">
        <v>1151200000</v>
      </c>
      <c r="B7" s="5"/>
      <c r="C7" s="5"/>
      <c r="D7" s="5"/>
    </row>
    <row r="8" spans="1:11" s="47" customFormat="1" x14ac:dyDescent="0.2">
      <c r="A8" s="116" t="s">
        <v>138</v>
      </c>
      <c r="B8" s="44"/>
      <c r="C8" s="117"/>
      <c r="D8" s="44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3"/>
    </row>
    <row r="11" spans="1:11" ht="38.25" x14ac:dyDescent="0.2">
      <c r="A11" s="12" t="s">
        <v>33</v>
      </c>
      <c r="B11" s="486" t="s">
        <v>34</v>
      </c>
      <c r="C11" s="487"/>
      <c r="D11" s="13" t="s">
        <v>1</v>
      </c>
    </row>
    <row r="12" spans="1:11" x14ac:dyDescent="0.2">
      <c r="A12" s="14">
        <v>1</v>
      </c>
      <c r="B12" s="488">
        <v>2</v>
      </c>
      <c r="C12" s="489"/>
      <c r="D12" s="15">
        <v>3</v>
      </c>
    </row>
    <row r="13" spans="1:11" x14ac:dyDescent="0.2">
      <c r="A13" s="473" t="s">
        <v>35</v>
      </c>
      <c r="B13" s="473"/>
      <c r="C13" s="473"/>
      <c r="D13" s="473"/>
    </row>
    <row r="14" spans="1:11" s="47" customFormat="1" x14ac:dyDescent="0.2">
      <c r="A14" s="112" t="s">
        <v>137</v>
      </c>
      <c r="B14" s="113"/>
      <c r="C14" s="114" t="s">
        <v>212</v>
      </c>
      <c r="D14" s="322">
        <v>9891100</v>
      </c>
      <c r="E14" s="115"/>
    </row>
    <row r="15" spans="1:11" s="47" customFormat="1" x14ac:dyDescent="0.2">
      <c r="A15" s="45">
        <v>99000000000</v>
      </c>
      <c r="B15" s="113"/>
      <c r="C15" s="187" t="s">
        <v>46</v>
      </c>
      <c r="D15" s="175">
        <v>9891100</v>
      </c>
      <c r="E15" s="115"/>
    </row>
    <row r="16" spans="1:11" s="47" customFormat="1" ht="38.25" customHeight="1" x14ac:dyDescent="0.2">
      <c r="A16" s="314">
        <v>41021400</v>
      </c>
      <c r="B16" s="478" t="s">
        <v>325</v>
      </c>
      <c r="C16" s="479"/>
      <c r="D16" s="321">
        <f>D17</f>
        <v>10824000</v>
      </c>
      <c r="E16" s="115"/>
    </row>
    <row r="17" spans="1:5" s="47" customFormat="1" x14ac:dyDescent="0.2">
      <c r="A17" s="45">
        <v>99000000000</v>
      </c>
      <c r="B17" s="113"/>
      <c r="C17" s="187" t="s">
        <v>46</v>
      </c>
      <c r="D17" s="318">
        <v>10824000</v>
      </c>
      <c r="E17" s="115"/>
    </row>
    <row r="18" spans="1:5" x14ac:dyDescent="0.2">
      <c r="A18" s="16" t="s">
        <v>36</v>
      </c>
      <c r="B18" s="17" t="s">
        <v>28</v>
      </c>
      <c r="C18" s="18"/>
      <c r="D18" s="19">
        <f>D19</f>
        <v>33833700</v>
      </c>
    </row>
    <row r="19" spans="1:5" x14ac:dyDescent="0.2">
      <c r="A19" s="45">
        <v>99000000000</v>
      </c>
      <c r="B19" s="20"/>
      <c r="C19" s="21" t="s">
        <v>46</v>
      </c>
      <c r="D19" s="22">
        <v>33833700</v>
      </c>
    </row>
    <row r="20" spans="1:5" s="47" customFormat="1" x14ac:dyDescent="0.2">
      <c r="A20" s="204">
        <v>41035400</v>
      </c>
      <c r="B20" s="20"/>
      <c r="C20" s="18" t="s">
        <v>263</v>
      </c>
      <c r="D20" s="205">
        <v>202500</v>
      </c>
    </row>
    <row r="21" spans="1:5" s="47" customFormat="1" x14ac:dyDescent="0.2">
      <c r="A21" s="45">
        <v>99000000000</v>
      </c>
      <c r="B21" s="20"/>
      <c r="C21" s="21" t="s">
        <v>46</v>
      </c>
      <c r="D21" s="22">
        <v>202500</v>
      </c>
    </row>
    <row r="22" spans="1:5" s="47" customFormat="1" ht="25.5" customHeight="1" x14ac:dyDescent="0.2">
      <c r="A22" s="204">
        <v>41036000</v>
      </c>
      <c r="B22" s="490" t="s">
        <v>264</v>
      </c>
      <c r="C22" s="491"/>
      <c r="D22" s="205">
        <v>507200</v>
      </c>
    </row>
    <row r="23" spans="1:5" s="47" customFormat="1" x14ac:dyDescent="0.2">
      <c r="A23" s="45">
        <v>99000000000</v>
      </c>
      <c r="B23" s="20"/>
      <c r="C23" s="21" t="s">
        <v>46</v>
      </c>
      <c r="D23" s="22">
        <v>507200</v>
      </c>
    </row>
    <row r="24" spans="1:5" s="47" customFormat="1" x14ac:dyDescent="0.2">
      <c r="A24" s="204">
        <v>41036300</v>
      </c>
      <c r="B24" s="17" t="s">
        <v>252</v>
      </c>
      <c r="C24" s="18"/>
      <c r="D24" s="205">
        <f>D25</f>
        <v>5373600</v>
      </c>
    </row>
    <row r="25" spans="1:5" s="47" customFormat="1" x14ac:dyDescent="0.2">
      <c r="A25" s="45">
        <v>99000000000</v>
      </c>
      <c r="B25" s="17"/>
      <c r="C25" s="21" t="s">
        <v>46</v>
      </c>
      <c r="D25" s="22">
        <v>5373600</v>
      </c>
    </row>
    <row r="26" spans="1:5" s="47" customFormat="1" x14ac:dyDescent="0.2">
      <c r="A26" s="390">
        <v>41031100</v>
      </c>
      <c r="B26" s="17" t="str">
        <f>Дод.1!$B$94</f>
        <v>Субвенція з державного бюджету місцевим бюджетам на забезпечення харчуванням учнів загальної середньої освіти</v>
      </c>
      <c r="C26" s="21"/>
      <c r="D26" s="434">
        <v>978900</v>
      </c>
    </row>
    <row r="27" spans="1:5" s="47" customFormat="1" x14ac:dyDescent="0.2">
      <c r="A27" s="45">
        <v>99000000000</v>
      </c>
      <c r="B27" s="17"/>
      <c r="C27" s="21" t="s">
        <v>46</v>
      </c>
      <c r="D27" s="389">
        <v>978900</v>
      </c>
    </row>
    <row r="28" spans="1:5" s="47" customFormat="1" ht="12.75" customHeight="1" x14ac:dyDescent="0.2">
      <c r="A28" s="216">
        <v>41040400</v>
      </c>
      <c r="B28" s="474" t="s">
        <v>215</v>
      </c>
      <c r="C28" s="475"/>
      <c r="D28" s="205">
        <v>417430</v>
      </c>
    </row>
    <row r="29" spans="1:5" s="47" customFormat="1" ht="15" customHeight="1" x14ac:dyDescent="0.2">
      <c r="A29" s="176">
        <v>11100000000</v>
      </c>
      <c r="B29" s="476" t="s">
        <v>47</v>
      </c>
      <c r="C29" s="477"/>
      <c r="D29" s="218">
        <v>417430</v>
      </c>
    </row>
    <row r="30" spans="1:5" x14ac:dyDescent="0.2">
      <c r="A30" s="16" t="s">
        <v>37</v>
      </c>
      <c r="B30" s="17" t="s">
        <v>30</v>
      </c>
      <c r="C30" s="18"/>
      <c r="D30" s="19">
        <f>D31</f>
        <v>1357500</v>
      </c>
    </row>
    <row r="31" spans="1:5" x14ac:dyDescent="0.2">
      <c r="A31" s="176">
        <v>11100000000</v>
      </c>
      <c r="B31" s="20"/>
      <c r="C31" s="21" t="s">
        <v>47</v>
      </c>
      <c r="D31" s="22">
        <v>1357500</v>
      </c>
    </row>
    <row r="32" spans="1:5" s="47" customFormat="1" ht="102" customHeight="1" x14ac:dyDescent="0.2">
      <c r="A32" s="215">
        <v>41050200</v>
      </c>
      <c r="B32" s="493" t="s">
        <v>338</v>
      </c>
      <c r="C32" s="494"/>
      <c r="D32" s="205">
        <v>2761803</v>
      </c>
    </row>
    <row r="33" spans="1:13" s="47" customFormat="1" x14ac:dyDescent="0.2">
      <c r="A33" s="176">
        <v>11100000000</v>
      </c>
      <c r="B33" s="20"/>
      <c r="C33" s="21" t="str">
        <f>$C$31</f>
        <v>Обласний бюджет</v>
      </c>
      <c r="D33" s="22">
        <v>2761803</v>
      </c>
    </row>
    <row r="34" spans="1:13" s="47" customFormat="1" x14ac:dyDescent="0.2">
      <c r="A34" s="215">
        <v>41058900</v>
      </c>
      <c r="B34" s="490" t="s">
        <v>270</v>
      </c>
      <c r="C34" s="492"/>
      <c r="D34" s="205">
        <v>2199300</v>
      </c>
    </row>
    <row r="35" spans="1:13" s="47" customFormat="1" ht="12.75" customHeight="1" x14ac:dyDescent="0.2">
      <c r="A35" s="176">
        <v>11100000000</v>
      </c>
      <c r="B35" s="50"/>
      <c r="C35" s="21" t="s">
        <v>47</v>
      </c>
      <c r="D35" s="51">
        <v>2199300</v>
      </c>
    </row>
    <row r="36" spans="1:13" s="47" customFormat="1" ht="12.75" customHeight="1" x14ac:dyDescent="0.2">
      <c r="A36" s="385"/>
      <c r="B36" s="50"/>
      <c r="C36" s="386"/>
      <c r="D36" s="387"/>
    </row>
    <row r="37" spans="1:13" s="47" customFormat="1" ht="39" customHeight="1" x14ac:dyDescent="0.2">
      <c r="A37" s="388">
        <v>41059300</v>
      </c>
      <c r="B37" s="496" t="s">
        <v>367</v>
      </c>
      <c r="C37" s="497"/>
      <c r="D37" s="394">
        <v>198314</v>
      </c>
    </row>
    <row r="38" spans="1:13" s="47" customFormat="1" ht="12.75" customHeight="1" x14ac:dyDescent="0.2">
      <c r="A38" s="176">
        <v>11100000000</v>
      </c>
      <c r="B38" s="50"/>
      <c r="C38" s="21" t="s">
        <v>47</v>
      </c>
      <c r="D38" s="389">
        <v>198314</v>
      </c>
    </row>
    <row r="39" spans="1:13" x14ac:dyDescent="0.2">
      <c r="A39" s="473" t="s">
        <v>38</v>
      </c>
      <c r="B39" s="473"/>
      <c r="C39" s="473"/>
      <c r="D39" s="473"/>
    </row>
    <row r="40" spans="1:13" s="47" customFormat="1" x14ac:dyDescent="0.2">
      <c r="A40" s="45">
        <v>99000000000</v>
      </c>
      <c r="B40" s="350"/>
      <c r="C40" s="187" t="s">
        <v>46</v>
      </c>
      <c r="D40" s="353">
        <f>D41+D42</f>
        <v>8357735</v>
      </c>
    </row>
    <row r="41" spans="1:13" s="47" customFormat="1" x14ac:dyDescent="0.2">
      <c r="A41" s="215">
        <v>41033900</v>
      </c>
      <c r="B41" s="478" t="s">
        <v>213</v>
      </c>
      <c r="C41" s="495"/>
      <c r="D41" s="351">
        <v>8249735</v>
      </c>
    </row>
    <row r="42" spans="1:13" s="47" customFormat="1" ht="25.5" customHeight="1" x14ac:dyDescent="0.2">
      <c r="A42" s="390">
        <v>41035400</v>
      </c>
      <c r="B42" s="498" t="s">
        <v>250</v>
      </c>
      <c r="C42" s="499"/>
      <c r="D42" s="353">
        <v>108000</v>
      </c>
    </row>
    <row r="43" spans="1:13" s="47" customFormat="1" x14ac:dyDescent="0.2">
      <c r="A43" s="45">
        <v>99000000000</v>
      </c>
      <c r="B43" s="384"/>
      <c r="C43" s="187" t="s">
        <v>46</v>
      </c>
      <c r="D43" s="351">
        <v>108000</v>
      </c>
    </row>
    <row r="44" spans="1:13" x14ac:dyDescent="0.2">
      <c r="A44" s="23" t="s">
        <v>6</v>
      </c>
      <c r="B44" s="24" t="s">
        <v>39</v>
      </c>
      <c r="C44" s="25"/>
      <c r="D44" s="26">
        <f>D45+D46</f>
        <v>76903082</v>
      </c>
      <c r="E44" s="42"/>
    </row>
    <row r="45" spans="1:13" x14ac:dyDescent="0.2">
      <c r="A45" s="23" t="s">
        <v>6</v>
      </c>
      <c r="B45" s="24" t="s">
        <v>40</v>
      </c>
      <c r="C45" s="25"/>
      <c r="D45" s="27">
        <f>D14+D16+D18+D20+D22+D24+D28+D30+D32+D34+D37+D26</f>
        <v>68545347</v>
      </c>
    </row>
    <row r="46" spans="1:13" x14ac:dyDescent="0.2">
      <c r="A46" s="23" t="s">
        <v>6</v>
      </c>
      <c r="B46" s="24" t="s">
        <v>41</v>
      </c>
      <c r="C46" s="25"/>
      <c r="D46" s="27">
        <f>D40</f>
        <v>8357735</v>
      </c>
    </row>
    <row r="47" spans="1:13" x14ac:dyDescent="0.2">
      <c r="A47" s="6"/>
      <c r="B47" s="6"/>
      <c r="C47" s="6"/>
      <c r="D47" s="10"/>
    </row>
    <row r="48" spans="1:13" ht="22.15" customHeight="1" x14ac:dyDescent="0.25">
      <c r="A48" s="11" t="s">
        <v>42</v>
      </c>
      <c r="B48" s="6"/>
      <c r="C48" s="6"/>
      <c r="D48" s="10" t="s">
        <v>9</v>
      </c>
      <c r="M48" s="104"/>
    </row>
    <row r="49" spans="1:6" ht="63.75" x14ac:dyDescent="0.2">
      <c r="A49" s="28" t="s">
        <v>43</v>
      </c>
      <c r="B49" s="28" t="s">
        <v>44</v>
      </c>
      <c r="C49" s="28" t="s">
        <v>45</v>
      </c>
      <c r="D49" s="29" t="s">
        <v>1</v>
      </c>
      <c r="E49" s="103"/>
      <c r="F49" s="102"/>
    </row>
    <row r="50" spans="1:6" x14ac:dyDescent="0.2">
      <c r="A50" s="30">
        <v>1</v>
      </c>
      <c r="B50" s="31">
        <v>2</v>
      </c>
      <c r="C50" s="32">
        <v>3</v>
      </c>
      <c r="D50" s="33">
        <v>4</v>
      </c>
    </row>
    <row r="51" spans="1:6" x14ac:dyDescent="0.2">
      <c r="A51" s="481" t="s">
        <v>35</v>
      </c>
      <c r="B51" s="481"/>
      <c r="C51" s="481"/>
      <c r="D51" s="481"/>
    </row>
    <row r="52" spans="1:6" x14ac:dyDescent="0.2">
      <c r="A52" s="49">
        <v>3719770</v>
      </c>
      <c r="B52" s="34">
        <v>9770</v>
      </c>
      <c r="C52" s="392" t="s">
        <v>8</v>
      </c>
      <c r="D52" s="323">
        <f>D56+D53+D54+D57</f>
        <v>1428809.21</v>
      </c>
    </row>
    <row r="53" spans="1:6" s="47" customFormat="1" x14ac:dyDescent="0.2">
      <c r="A53" s="377">
        <v>11540000000</v>
      </c>
      <c r="B53" s="206"/>
      <c r="C53" s="200" t="s">
        <v>265</v>
      </c>
      <c r="D53" s="324">
        <v>30000</v>
      </c>
    </row>
    <row r="54" spans="1:6" s="47" customFormat="1" x14ac:dyDescent="0.2">
      <c r="A54" s="315" t="s">
        <v>366</v>
      </c>
      <c r="B54" s="206"/>
      <c r="C54" s="217" t="s">
        <v>276</v>
      </c>
      <c r="D54" s="325">
        <v>1000000</v>
      </c>
    </row>
    <row r="55" spans="1:6" s="47" customFormat="1" ht="33.75" customHeight="1" x14ac:dyDescent="0.2">
      <c r="A55" s="48"/>
      <c r="B55" s="338"/>
      <c r="C55" s="217" t="s">
        <v>331</v>
      </c>
      <c r="D55" s="337"/>
    </row>
    <row r="56" spans="1:6" ht="56.25" customHeight="1" x14ac:dyDescent="0.2">
      <c r="A56" s="48">
        <v>11502000000</v>
      </c>
      <c r="B56" s="46"/>
      <c r="C56" s="165" t="s">
        <v>344</v>
      </c>
      <c r="D56" s="326">
        <v>298809.21000000002</v>
      </c>
    </row>
    <row r="57" spans="1:6" s="47" customFormat="1" ht="26.25" customHeight="1" x14ac:dyDescent="0.2">
      <c r="A57" s="329">
        <v>11100000000</v>
      </c>
      <c r="B57" s="46"/>
      <c r="C57" s="376" t="s">
        <v>374</v>
      </c>
      <c r="D57" s="391">
        <v>100000</v>
      </c>
    </row>
    <row r="58" spans="1:6" s="47" customFormat="1" ht="27" customHeight="1" x14ac:dyDescent="0.2">
      <c r="A58" s="48"/>
      <c r="B58" s="46"/>
      <c r="C58" s="165"/>
      <c r="D58" s="391"/>
    </row>
    <row r="59" spans="1:6" ht="19.899999999999999" customHeight="1" x14ac:dyDescent="0.2">
      <c r="A59" s="481" t="s">
        <v>38</v>
      </c>
      <c r="B59" s="481"/>
      <c r="C59" s="481"/>
      <c r="D59" s="482"/>
    </row>
    <row r="60" spans="1:6" s="47" customFormat="1" ht="14.25" customHeight="1" x14ac:dyDescent="0.2">
      <c r="A60" s="49">
        <v>3719770</v>
      </c>
      <c r="B60" s="34">
        <v>9770</v>
      </c>
      <c r="C60" s="332" t="s">
        <v>8</v>
      </c>
      <c r="D60" s="354">
        <v>100000</v>
      </c>
    </row>
    <row r="61" spans="1:6" s="47" customFormat="1" ht="29.25" customHeight="1" x14ac:dyDescent="0.2">
      <c r="A61" s="329">
        <v>11100000000</v>
      </c>
      <c r="B61" s="333"/>
      <c r="C61" s="376" t="s">
        <v>345</v>
      </c>
      <c r="D61" s="355">
        <v>100000</v>
      </c>
    </row>
    <row r="62" spans="1:6" x14ac:dyDescent="0.2">
      <c r="A62" s="230">
        <v>3719740</v>
      </c>
      <c r="B62" s="330">
        <v>9740</v>
      </c>
      <c r="C62" s="331" t="s">
        <v>326</v>
      </c>
      <c r="D62" s="346">
        <v>300000</v>
      </c>
    </row>
    <row r="63" spans="1:6" s="47" customFormat="1" ht="25.5" x14ac:dyDescent="0.2">
      <c r="A63" s="329">
        <v>11100000000</v>
      </c>
      <c r="B63" s="334"/>
      <c r="C63" s="335" t="s">
        <v>330</v>
      </c>
      <c r="D63" s="326">
        <v>300000</v>
      </c>
    </row>
    <row r="64" spans="1:6" x14ac:dyDescent="0.2">
      <c r="A64" s="35" t="s">
        <v>6</v>
      </c>
      <c r="B64" s="36" t="s">
        <v>6</v>
      </c>
      <c r="C64" s="24" t="s">
        <v>39</v>
      </c>
      <c r="D64" s="37">
        <f>D52+D62+D60</f>
        <v>1828809.21</v>
      </c>
    </row>
    <row r="65" spans="1:7" x14ac:dyDescent="0.2">
      <c r="A65" s="35" t="s">
        <v>6</v>
      </c>
      <c r="B65" s="36" t="s">
        <v>6</v>
      </c>
      <c r="C65" s="24" t="s">
        <v>40</v>
      </c>
      <c r="D65" s="37">
        <f>D52</f>
        <v>1428809.21</v>
      </c>
    </row>
    <row r="66" spans="1:7" x14ac:dyDescent="0.2">
      <c r="A66" s="35" t="s">
        <v>6</v>
      </c>
      <c r="B66" s="36" t="s">
        <v>6</v>
      </c>
      <c r="C66" s="24" t="s">
        <v>41</v>
      </c>
      <c r="D66" s="37">
        <f>D62+D60</f>
        <v>400000</v>
      </c>
    </row>
    <row r="67" spans="1:7" x14ac:dyDescent="0.2">
      <c r="A67" s="38"/>
      <c r="B67" s="6"/>
      <c r="C67" s="6"/>
      <c r="D67" s="10"/>
    </row>
    <row r="68" spans="1:7" x14ac:dyDescent="0.2">
      <c r="A68" s="6"/>
      <c r="B68" s="6"/>
      <c r="C68" s="6"/>
      <c r="D68" s="10"/>
    </row>
    <row r="69" spans="1:7" x14ac:dyDescent="0.2">
      <c r="A69" s="6"/>
      <c r="B69" s="6"/>
      <c r="C69" s="6"/>
      <c r="D69" s="10"/>
    </row>
    <row r="70" spans="1:7" x14ac:dyDescent="0.2">
      <c r="A70" s="6"/>
      <c r="B70" s="39" t="s">
        <v>7</v>
      </c>
      <c r="C70" s="40" t="s">
        <v>153</v>
      </c>
      <c r="D70" s="10"/>
    </row>
    <row r="71" spans="1:7" x14ac:dyDescent="0.2">
      <c r="A71" s="483"/>
      <c r="B71" s="483"/>
      <c r="C71" s="483"/>
      <c r="D71" s="483"/>
    </row>
    <row r="72" spans="1:7" x14ac:dyDescent="0.2">
      <c r="G72" s="104"/>
    </row>
  </sheetData>
  <mergeCells count="21">
    <mergeCell ref="A51:D51"/>
    <mergeCell ref="A59:D59"/>
    <mergeCell ref="A71:D71"/>
    <mergeCell ref="A6:D6"/>
    <mergeCell ref="B11:C11"/>
    <mergeCell ref="B12:C12"/>
    <mergeCell ref="A13:D13"/>
    <mergeCell ref="B22:C22"/>
    <mergeCell ref="B34:C34"/>
    <mergeCell ref="B32:C32"/>
    <mergeCell ref="B41:C41"/>
    <mergeCell ref="B37:C37"/>
    <mergeCell ref="B42:C42"/>
    <mergeCell ref="C2:D2"/>
    <mergeCell ref="C4:D4"/>
    <mergeCell ref="G4:J4"/>
    <mergeCell ref="A39:D39"/>
    <mergeCell ref="B28:C28"/>
    <mergeCell ref="B29:C29"/>
    <mergeCell ref="B16:C16"/>
    <mergeCell ref="C3:D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view="pageLayout" zoomScaleNormal="100" workbookViewId="0">
      <selection activeCell="F3" sqref="F3"/>
    </sheetView>
  </sheetViews>
  <sheetFormatPr defaultRowHeight="12.75" x14ac:dyDescent="0.2"/>
  <cols>
    <col min="1" max="3" width="12.140625" style="47" customWidth="1"/>
    <col min="4" max="4" width="40.7109375" style="47" customWidth="1"/>
    <col min="5" max="5" width="56" style="47" customWidth="1"/>
    <col min="6" max="6" width="12.28515625" style="47" customWidth="1"/>
    <col min="7" max="16" width="13.7109375" style="47" customWidth="1"/>
    <col min="17" max="16384" width="9.140625" style="47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348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502" t="s">
        <v>392</v>
      </c>
      <c r="G2" s="503"/>
      <c r="H2" s="503"/>
      <c r="I2" s="503"/>
      <c r="J2" s="503"/>
    </row>
    <row r="3" spans="1:16" ht="28.15" customHeight="1" x14ac:dyDescent="0.2">
      <c r="A3" s="1"/>
      <c r="B3" s="1"/>
      <c r="C3" s="1"/>
      <c r="D3" s="1"/>
      <c r="E3" s="1"/>
      <c r="F3" s="1"/>
      <c r="G3" s="436"/>
      <c r="H3" s="436"/>
      <c r="I3" s="436"/>
      <c r="J3" s="436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500" t="s">
        <v>349</v>
      </c>
      <c r="B5" s="500"/>
      <c r="C5" s="500"/>
      <c r="D5" s="500"/>
      <c r="E5" s="500"/>
      <c r="F5" s="500"/>
      <c r="G5" s="500"/>
      <c r="H5" s="500"/>
      <c r="I5" s="500"/>
      <c r="J5" s="500"/>
      <c r="K5" s="358"/>
      <c r="L5" s="358"/>
      <c r="M5" s="358"/>
      <c r="N5" s="358"/>
      <c r="O5" s="358"/>
      <c r="P5" s="358"/>
    </row>
    <row r="6" spans="1:16" x14ac:dyDescent="0.2">
      <c r="A6" s="501" t="s">
        <v>350</v>
      </c>
      <c r="B6" s="501"/>
      <c r="C6" s="501"/>
      <c r="D6" s="501"/>
      <c r="E6" s="501"/>
      <c r="F6" s="501"/>
      <c r="G6" s="501"/>
      <c r="H6" s="501"/>
      <c r="I6" s="501"/>
      <c r="J6" s="501"/>
      <c r="K6" s="358"/>
      <c r="L6" s="358"/>
      <c r="M6" s="358"/>
      <c r="N6" s="358"/>
      <c r="O6" s="358"/>
      <c r="P6" s="358"/>
    </row>
    <row r="7" spans="1:16" x14ac:dyDescent="0.2">
      <c r="A7" s="501" t="s">
        <v>351</v>
      </c>
      <c r="B7" s="501"/>
      <c r="C7" s="501"/>
      <c r="D7" s="501"/>
      <c r="E7" s="501"/>
      <c r="F7" s="501"/>
      <c r="G7" s="501"/>
      <c r="H7" s="501"/>
      <c r="I7" s="501"/>
      <c r="J7" s="501"/>
      <c r="K7" s="359"/>
      <c r="L7" s="359"/>
      <c r="M7" s="359"/>
      <c r="N7" s="359"/>
      <c r="O7" s="359"/>
      <c r="P7" s="359"/>
    </row>
    <row r="8" spans="1:16" x14ac:dyDescent="0.2">
      <c r="A8" s="360" t="s">
        <v>267</v>
      </c>
      <c r="B8" s="361"/>
      <c r="C8" s="361"/>
      <c r="D8" s="361"/>
      <c r="E8" s="361"/>
      <c r="F8" s="361"/>
      <c r="G8" s="361"/>
      <c r="H8" s="361"/>
      <c r="I8" s="361"/>
      <c r="J8" s="361"/>
      <c r="K8" s="43"/>
      <c r="L8" s="43"/>
      <c r="M8" s="43"/>
      <c r="N8" s="43"/>
      <c r="O8" s="43"/>
      <c r="P8" s="43"/>
    </row>
    <row r="9" spans="1:16" ht="13.9" customHeight="1" x14ac:dyDescent="0.2">
      <c r="A9" s="362" t="s">
        <v>49</v>
      </c>
      <c r="B9" s="363"/>
      <c r="C9" s="363"/>
      <c r="D9" s="363"/>
      <c r="E9" s="363"/>
      <c r="F9" s="363"/>
      <c r="G9" s="363"/>
      <c r="H9" s="363"/>
      <c r="I9" s="363"/>
      <c r="J9" s="364" t="s">
        <v>50</v>
      </c>
    </row>
    <row r="10" spans="1:16" x14ac:dyDescent="0.2">
      <c r="A10" s="362"/>
      <c r="B10" s="363"/>
      <c r="C10" s="363"/>
      <c r="D10" s="363"/>
      <c r="E10" s="363"/>
      <c r="F10" s="363"/>
      <c r="G10" s="363"/>
      <c r="H10" s="363"/>
      <c r="I10" s="363"/>
      <c r="J10" s="363"/>
      <c r="P10" s="365"/>
    </row>
    <row r="11" spans="1:16" ht="122.45" customHeight="1" x14ac:dyDescent="0.2">
      <c r="A11" s="94" t="s">
        <v>51</v>
      </c>
      <c r="B11" s="94" t="s">
        <v>52</v>
      </c>
      <c r="C11" s="94" t="s">
        <v>53</v>
      </c>
      <c r="D11" s="94" t="s">
        <v>352</v>
      </c>
      <c r="E11" s="94" t="s">
        <v>353</v>
      </c>
      <c r="F11" s="94" t="s">
        <v>354</v>
      </c>
      <c r="G11" s="94" t="s">
        <v>355</v>
      </c>
      <c r="H11" s="94" t="s">
        <v>356</v>
      </c>
      <c r="I11" s="94" t="s">
        <v>357</v>
      </c>
      <c r="J11" s="94" t="s">
        <v>358</v>
      </c>
      <c r="P11" s="365"/>
    </row>
    <row r="12" spans="1:16" x14ac:dyDescent="0.2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P12" s="365"/>
    </row>
    <row r="13" spans="1:16" ht="115.5" customHeight="1" x14ac:dyDescent="0.2">
      <c r="A13" s="366" t="s">
        <v>113</v>
      </c>
      <c r="B13" s="366" t="s">
        <v>306</v>
      </c>
      <c r="C13" s="367" t="s">
        <v>64</v>
      </c>
      <c r="D13" s="368" t="s">
        <v>65</v>
      </c>
      <c r="E13" s="378" t="s">
        <v>359</v>
      </c>
      <c r="F13" s="94">
        <v>2025</v>
      </c>
      <c r="G13" s="369">
        <v>928000</v>
      </c>
      <c r="H13" s="369">
        <v>928000</v>
      </c>
      <c r="I13" s="369">
        <v>928000</v>
      </c>
      <c r="J13" s="94">
        <v>100</v>
      </c>
      <c r="P13" s="365"/>
    </row>
    <row r="14" spans="1:16" ht="46.5" customHeight="1" x14ac:dyDescent="0.2">
      <c r="A14" s="80">
        <v>1517330</v>
      </c>
      <c r="B14" s="94">
        <v>7330</v>
      </c>
      <c r="C14" s="370" t="s">
        <v>219</v>
      </c>
      <c r="D14" s="67" t="s">
        <v>220</v>
      </c>
      <c r="E14" s="94" t="s">
        <v>360</v>
      </c>
      <c r="F14" s="94">
        <v>2025</v>
      </c>
      <c r="G14" s="369">
        <v>570000</v>
      </c>
      <c r="H14" s="369">
        <v>570000</v>
      </c>
      <c r="I14" s="369">
        <v>570000</v>
      </c>
      <c r="J14" s="94">
        <v>100</v>
      </c>
      <c r="P14" s="365"/>
    </row>
    <row r="15" spans="1:16" ht="42" customHeight="1" x14ac:dyDescent="0.2">
      <c r="A15" s="80">
        <v>1517330</v>
      </c>
      <c r="B15" s="94">
        <v>7330</v>
      </c>
      <c r="C15" s="370" t="s">
        <v>219</v>
      </c>
      <c r="D15" s="67" t="s">
        <v>220</v>
      </c>
      <c r="E15" s="94" t="s">
        <v>361</v>
      </c>
      <c r="F15" s="94">
        <v>2025</v>
      </c>
      <c r="G15" s="369">
        <v>500000</v>
      </c>
      <c r="H15" s="369">
        <v>500000</v>
      </c>
      <c r="I15" s="369">
        <v>500000</v>
      </c>
      <c r="J15" s="94">
        <v>100</v>
      </c>
      <c r="P15" s="365"/>
    </row>
    <row r="16" spans="1:16" ht="45.75" customHeight="1" x14ac:dyDescent="0.2">
      <c r="A16" s="371" t="s">
        <v>223</v>
      </c>
      <c r="B16" s="94">
        <v>1300</v>
      </c>
      <c r="C16" s="372" t="s">
        <v>100</v>
      </c>
      <c r="D16" s="373" t="s">
        <v>222</v>
      </c>
      <c r="E16" s="94" t="s">
        <v>391</v>
      </c>
      <c r="F16" s="94">
        <v>2025</v>
      </c>
      <c r="G16" s="369">
        <v>61000</v>
      </c>
      <c r="H16" s="369">
        <v>61000</v>
      </c>
      <c r="I16" s="369">
        <v>61000</v>
      </c>
      <c r="J16" s="94">
        <v>100</v>
      </c>
      <c r="P16" s="365"/>
    </row>
    <row r="17" spans="1:16" ht="63" customHeight="1" x14ac:dyDescent="0.2">
      <c r="A17" s="371" t="s">
        <v>223</v>
      </c>
      <c r="B17" s="94">
        <v>1300</v>
      </c>
      <c r="C17" s="372" t="s">
        <v>100</v>
      </c>
      <c r="D17" s="373" t="s">
        <v>222</v>
      </c>
      <c r="E17" s="94" t="s">
        <v>362</v>
      </c>
      <c r="F17" s="94">
        <v>2025</v>
      </c>
      <c r="G17" s="369">
        <v>2300000</v>
      </c>
      <c r="H17" s="369">
        <v>1916626</v>
      </c>
      <c r="I17" s="369">
        <v>1916626</v>
      </c>
      <c r="J17" s="94">
        <v>83</v>
      </c>
      <c r="P17" s="365"/>
    </row>
    <row r="18" spans="1:16" x14ac:dyDescent="0.2">
      <c r="A18" s="94" t="s">
        <v>363</v>
      </c>
      <c r="B18" s="94" t="s">
        <v>363</v>
      </c>
      <c r="C18" s="94" t="s">
        <v>363</v>
      </c>
      <c r="D18" s="397" t="s">
        <v>128</v>
      </c>
      <c r="E18" s="94" t="s">
        <v>363</v>
      </c>
      <c r="F18" s="94" t="s">
        <v>363</v>
      </c>
      <c r="G18" s="94" t="s">
        <v>363</v>
      </c>
      <c r="H18" s="398">
        <v>3975626</v>
      </c>
      <c r="I18" s="398">
        <v>3975626</v>
      </c>
      <c r="J18" s="94" t="s">
        <v>363</v>
      </c>
      <c r="P18" s="365"/>
    </row>
    <row r="19" spans="1:16" x14ac:dyDescent="0.2">
      <c r="A19" s="374"/>
      <c r="B19" s="375"/>
      <c r="C19" s="375"/>
      <c r="D19" s="375"/>
      <c r="E19" s="375"/>
      <c r="F19" s="375"/>
      <c r="G19" s="375"/>
      <c r="H19" s="375"/>
      <c r="I19" s="375"/>
      <c r="J19" s="375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54" t="s">
        <v>7</v>
      </c>
      <c r="C21" s="1"/>
      <c r="D21" s="1"/>
      <c r="E21" s="1"/>
      <c r="F21" s="1"/>
      <c r="G21" s="1"/>
      <c r="H21" s="1"/>
      <c r="I21" s="54" t="s">
        <v>153</v>
      </c>
      <c r="J21" s="1"/>
    </row>
  </sheetData>
  <mergeCells count="5">
    <mergeCell ref="G3:J3"/>
    <mergeCell ref="A5:J5"/>
    <mergeCell ref="A6:J6"/>
    <mergeCell ref="A7:J7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4" zoomScale="90" zoomScaleNormal="90" workbookViewId="0">
      <selection activeCell="H74" sqref="H74"/>
    </sheetView>
  </sheetViews>
  <sheetFormatPr defaultRowHeight="12.75" x14ac:dyDescent="0.2"/>
  <cols>
    <col min="1" max="1" width="10.5703125" style="47" customWidth="1"/>
    <col min="2" max="2" width="10.28515625" style="47" customWidth="1"/>
    <col min="3" max="3" width="11" style="47" customWidth="1"/>
    <col min="4" max="4" width="31.7109375" style="47" customWidth="1"/>
    <col min="5" max="5" width="41.28515625" style="47" customWidth="1"/>
    <col min="6" max="6" width="33.140625" style="47" customWidth="1"/>
    <col min="7" max="7" width="14.7109375" style="365" customWidth="1"/>
    <col min="8" max="8" width="15.7109375" style="419" customWidth="1"/>
    <col min="9" max="9" width="14" style="430" customWidth="1"/>
    <col min="10" max="10" width="13.7109375" style="419" customWidth="1"/>
    <col min="11" max="16384" width="9.140625" style="47"/>
  </cols>
  <sheetData>
    <row r="1" spans="1:10" x14ac:dyDescent="0.2">
      <c r="A1" s="1"/>
      <c r="B1" s="1"/>
      <c r="C1" s="1"/>
      <c r="D1" s="1"/>
      <c r="E1" s="1"/>
      <c r="G1" s="60" t="s">
        <v>157</v>
      </c>
      <c r="H1" s="416"/>
      <c r="I1" s="424"/>
      <c r="J1" s="416"/>
    </row>
    <row r="2" spans="1:10" s="57" customFormat="1" ht="31.5" customHeight="1" x14ac:dyDescent="0.2">
      <c r="D2" s="513"/>
      <c r="E2" s="514"/>
      <c r="F2" s="514"/>
      <c r="G2" s="515" t="s">
        <v>387</v>
      </c>
      <c r="H2" s="513"/>
      <c r="I2" s="513"/>
      <c r="J2" s="513"/>
    </row>
    <row r="3" spans="1:10" s="57" customFormat="1" ht="36.75" customHeight="1" x14ac:dyDescent="0.2">
      <c r="D3" s="514"/>
      <c r="E3" s="514"/>
      <c r="F3" s="514"/>
      <c r="G3" s="443" t="s">
        <v>333</v>
      </c>
      <c r="H3" s="444"/>
      <c r="I3" s="444"/>
      <c r="J3" s="444"/>
    </row>
    <row r="4" spans="1:10" ht="15" customHeight="1" x14ac:dyDescent="0.2">
      <c r="A4" s="1"/>
      <c r="B4" s="1"/>
      <c r="C4" s="1"/>
      <c r="D4" s="436"/>
      <c r="E4" s="436"/>
      <c r="F4" s="436"/>
      <c r="G4" s="436"/>
      <c r="H4" s="436"/>
      <c r="I4" s="436"/>
      <c r="J4" s="436"/>
    </row>
    <row r="5" spans="1:10" ht="17.45" customHeight="1" x14ac:dyDescent="0.2">
      <c r="A5" s="58"/>
      <c r="B5" s="58"/>
      <c r="C5" s="58"/>
      <c r="D5" s="508" t="s">
        <v>221</v>
      </c>
      <c r="E5" s="508"/>
      <c r="F5" s="508"/>
      <c r="G5" s="508"/>
      <c r="H5" s="508"/>
      <c r="I5" s="508"/>
      <c r="J5" s="417"/>
    </row>
    <row r="6" spans="1:10" ht="14.25" x14ac:dyDescent="0.2">
      <c r="A6" s="222" t="s">
        <v>267</v>
      </c>
      <c r="B6" s="58"/>
      <c r="C6" s="58"/>
      <c r="D6" s="508"/>
      <c r="E6" s="508"/>
      <c r="F6" s="508"/>
      <c r="G6" s="508"/>
      <c r="H6" s="417"/>
      <c r="I6" s="425"/>
      <c r="J6" s="417"/>
    </row>
    <row r="7" spans="1:10" x14ac:dyDescent="0.2">
      <c r="A7" s="130" t="s">
        <v>138</v>
      </c>
      <c r="B7" s="1"/>
      <c r="C7" s="1"/>
      <c r="D7" s="1"/>
      <c r="E7" s="59"/>
      <c r="F7" s="1"/>
      <c r="G7" s="60"/>
      <c r="H7" s="416"/>
      <c r="I7" s="424"/>
      <c r="J7" s="416"/>
    </row>
    <row r="8" spans="1:10" ht="9.6" customHeight="1" x14ac:dyDescent="0.2">
      <c r="A8" s="1"/>
      <c r="B8" s="1"/>
      <c r="C8" s="1"/>
      <c r="D8" s="1"/>
      <c r="E8" s="1"/>
      <c r="F8" s="1"/>
      <c r="G8" s="60"/>
      <c r="H8" s="416"/>
      <c r="I8" s="424"/>
      <c r="J8" s="416" t="s">
        <v>50</v>
      </c>
    </row>
    <row r="9" spans="1:10" ht="13.9" customHeight="1" x14ac:dyDescent="0.2">
      <c r="A9" s="509" t="s">
        <v>51</v>
      </c>
      <c r="B9" s="509" t="s">
        <v>52</v>
      </c>
      <c r="C9" s="509" t="s">
        <v>53</v>
      </c>
      <c r="D9" s="446" t="s">
        <v>54</v>
      </c>
      <c r="E9" s="446" t="s">
        <v>129</v>
      </c>
      <c r="F9" s="509" t="s">
        <v>130</v>
      </c>
      <c r="G9" s="511" t="s">
        <v>1</v>
      </c>
      <c r="H9" s="504" t="s">
        <v>2</v>
      </c>
      <c r="I9" s="506" t="s">
        <v>3</v>
      </c>
      <c r="J9" s="507"/>
    </row>
    <row r="10" spans="1:10" ht="110.85" customHeight="1" x14ac:dyDescent="0.2">
      <c r="A10" s="510"/>
      <c r="B10" s="510"/>
      <c r="C10" s="510"/>
      <c r="D10" s="448"/>
      <c r="E10" s="448"/>
      <c r="F10" s="510"/>
      <c r="G10" s="512"/>
      <c r="H10" s="505"/>
      <c r="I10" s="435" t="s">
        <v>4</v>
      </c>
      <c r="J10" s="68" t="s">
        <v>5</v>
      </c>
    </row>
    <row r="11" spans="1:10" x14ac:dyDescent="0.2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>
        <v>6</v>
      </c>
      <c r="G11" s="406">
        <v>7</v>
      </c>
      <c r="H11" s="125">
        <v>8</v>
      </c>
      <c r="I11" s="426">
        <v>9</v>
      </c>
      <c r="J11" s="125">
        <v>10</v>
      </c>
    </row>
    <row r="12" spans="1:10" ht="15.75" customHeight="1" x14ac:dyDescent="0.2">
      <c r="A12" s="137" t="s">
        <v>55</v>
      </c>
      <c r="B12" s="62"/>
      <c r="C12" s="62"/>
      <c r="D12" s="138" t="s">
        <v>132</v>
      </c>
      <c r="E12" s="62"/>
      <c r="F12" s="62"/>
      <c r="G12" s="65">
        <f>H12+I12</f>
        <v>19075373.629999999</v>
      </c>
      <c r="H12" s="413">
        <f>H15+H16+H17+H18+H19</f>
        <v>18650373.629999999</v>
      </c>
      <c r="I12" s="427">
        <f>I13</f>
        <v>425000</v>
      </c>
      <c r="J12" s="431">
        <v>285000</v>
      </c>
    </row>
    <row r="13" spans="1:10" ht="18.75" customHeight="1" x14ac:dyDescent="0.2">
      <c r="A13" s="137" t="s">
        <v>56</v>
      </c>
      <c r="B13" s="136" t="s">
        <v>131</v>
      </c>
      <c r="C13" s="136" t="s">
        <v>131</v>
      </c>
      <c r="D13" s="138" t="s">
        <v>132</v>
      </c>
      <c r="E13" s="136" t="s">
        <v>131</v>
      </c>
      <c r="F13" s="136" t="s">
        <v>131</v>
      </c>
      <c r="G13" s="65">
        <f>H13+I13</f>
        <v>19075373.629999999</v>
      </c>
      <c r="H13" s="413">
        <f>SUM(H15:H19)</f>
        <v>18650373.629999999</v>
      </c>
      <c r="I13" s="139">
        <f>SUM(I15:I19)</f>
        <v>425000</v>
      </c>
      <c r="J13" s="413">
        <f>SUM(J15:J19)</f>
        <v>285000</v>
      </c>
    </row>
    <row r="14" spans="1:10" x14ac:dyDescent="0.2">
      <c r="A14" s="137"/>
      <c r="B14" s="136"/>
      <c r="C14" s="136"/>
      <c r="D14" s="138"/>
      <c r="E14" s="136"/>
      <c r="F14" s="136"/>
      <c r="G14" s="65"/>
      <c r="H14" s="413"/>
      <c r="I14" s="139"/>
      <c r="J14" s="413"/>
    </row>
    <row r="15" spans="1:10" ht="76.5" x14ac:dyDescent="0.2">
      <c r="A15" s="66" t="s">
        <v>57</v>
      </c>
      <c r="B15" s="52" t="s">
        <v>58</v>
      </c>
      <c r="C15" s="52" t="s">
        <v>59</v>
      </c>
      <c r="D15" s="67" t="s">
        <v>60</v>
      </c>
      <c r="E15" s="89" t="s">
        <v>229</v>
      </c>
      <c r="F15" s="68" t="s">
        <v>231</v>
      </c>
      <c r="G15" s="69">
        <f>H15+I15</f>
        <v>17238368.09</v>
      </c>
      <c r="H15" s="246">
        <v>17063368.09</v>
      </c>
      <c r="I15" s="70">
        <v>175000</v>
      </c>
      <c r="J15" s="127">
        <v>35000</v>
      </c>
    </row>
    <row r="16" spans="1:10" ht="44.25" customHeight="1" x14ac:dyDescent="0.2">
      <c r="A16" s="52" t="s">
        <v>75</v>
      </c>
      <c r="B16" s="61">
        <v>7680</v>
      </c>
      <c r="C16" s="53" t="s">
        <v>76</v>
      </c>
      <c r="D16" s="76" t="s">
        <v>77</v>
      </c>
      <c r="E16" s="89" t="s">
        <v>229</v>
      </c>
      <c r="F16" s="68" t="s">
        <v>231</v>
      </c>
      <c r="G16" s="69">
        <f t="shared" ref="G16" si="0">H16+I16</f>
        <v>38500</v>
      </c>
      <c r="H16" s="414">
        <v>38500</v>
      </c>
      <c r="I16" s="70"/>
      <c r="J16" s="127"/>
    </row>
    <row r="17" spans="1:10" ht="51" x14ac:dyDescent="0.2">
      <c r="A17" s="77" t="s">
        <v>78</v>
      </c>
      <c r="B17" s="61">
        <v>8110</v>
      </c>
      <c r="C17" s="78" t="s">
        <v>79</v>
      </c>
      <c r="D17" s="79" t="s">
        <v>382</v>
      </c>
      <c r="E17" s="79" t="s">
        <v>248</v>
      </c>
      <c r="F17" s="68" t="s">
        <v>381</v>
      </c>
      <c r="G17" s="69">
        <f>I17+H17</f>
        <v>246825.31</v>
      </c>
      <c r="H17" s="75">
        <v>246825.31</v>
      </c>
      <c r="I17" s="70"/>
      <c r="J17" s="127"/>
    </row>
    <row r="18" spans="1:10" ht="63.75" customHeight="1" x14ac:dyDescent="0.2">
      <c r="A18" s="77" t="s">
        <v>81</v>
      </c>
      <c r="B18" s="52">
        <v>8240</v>
      </c>
      <c r="C18" s="78" t="s">
        <v>82</v>
      </c>
      <c r="D18" s="79" t="s">
        <v>83</v>
      </c>
      <c r="E18" s="79" t="s">
        <v>224</v>
      </c>
      <c r="F18" s="68" t="s">
        <v>225</v>
      </c>
      <c r="G18" s="69">
        <f t="shared" ref="G18:G21" si="1">H18</f>
        <v>235680.23</v>
      </c>
      <c r="H18" s="253">
        <v>235680.23</v>
      </c>
      <c r="I18" s="70"/>
      <c r="J18" s="127"/>
    </row>
    <row r="19" spans="1:10" ht="69" customHeight="1" x14ac:dyDescent="0.2">
      <c r="A19" s="201" t="s">
        <v>253</v>
      </c>
      <c r="B19" s="52">
        <v>9800</v>
      </c>
      <c r="C19" s="78" t="s">
        <v>61</v>
      </c>
      <c r="D19" s="79" t="s">
        <v>258</v>
      </c>
      <c r="E19" s="89"/>
      <c r="F19" s="68"/>
      <c r="G19" s="69">
        <f>H19+I19</f>
        <v>1316000</v>
      </c>
      <c r="H19" s="253">
        <f>H20+H21+H22+H23+H24+H25+H27+H26</f>
        <v>1066000</v>
      </c>
      <c r="I19" s="70">
        <v>250000</v>
      </c>
      <c r="J19" s="127">
        <v>250000</v>
      </c>
    </row>
    <row r="20" spans="1:10" ht="102" customHeight="1" x14ac:dyDescent="0.2">
      <c r="A20" s="201"/>
      <c r="B20" s="52"/>
      <c r="C20" s="78"/>
      <c r="D20" s="79" t="s">
        <v>378</v>
      </c>
      <c r="E20" s="89" t="s">
        <v>259</v>
      </c>
      <c r="F20" s="68" t="s">
        <v>383</v>
      </c>
      <c r="G20" s="69">
        <f>H20+I20</f>
        <v>408000</v>
      </c>
      <c r="H20" s="127">
        <v>158000</v>
      </c>
      <c r="I20" s="70">
        <v>250000</v>
      </c>
      <c r="J20" s="127">
        <v>250000</v>
      </c>
    </row>
    <row r="21" spans="1:10" ht="77.25" customHeight="1" x14ac:dyDescent="0.2">
      <c r="A21" s="201"/>
      <c r="B21" s="52"/>
      <c r="C21" s="78"/>
      <c r="D21" s="79" t="s">
        <v>260</v>
      </c>
      <c r="E21" s="89" t="s">
        <v>229</v>
      </c>
      <c r="F21" s="68" t="s">
        <v>231</v>
      </c>
      <c r="G21" s="69">
        <f t="shared" si="1"/>
        <v>250000</v>
      </c>
      <c r="H21" s="127">
        <v>250000</v>
      </c>
      <c r="I21" s="70"/>
      <c r="J21" s="127"/>
    </row>
    <row r="22" spans="1:10" ht="57.75" customHeight="1" x14ac:dyDescent="0.2">
      <c r="A22" s="201"/>
      <c r="B22" s="52"/>
      <c r="C22" s="78"/>
      <c r="D22" s="79" t="s">
        <v>266</v>
      </c>
      <c r="E22" s="89" t="s">
        <v>229</v>
      </c>
      <c r="F22" s="68" t="s">
        <v>231</v>
      </c>
      <c r="G22" s="69">
        <f>H22+I22</f>
        <v>100000</v>
      </c>
      <c r="H22" s="127">
        <v>100000</v>
      </c>
      <c r="I22" s="70">
        <v>0</v>
      </c>
      <c r="J22" s="127">
        <v>0</v>
      </c>
    </row>
    <row r="23" spans="1:10" ht="69.75" customHeight="1" x14ac:dyDescent="0.2">
      <c r="A23" s="201"/>
      <c r="B23" s="52"/>
      <c r="C23" s="78"/>
      <c r="D23" s="79" t="s">
        <v>320</v>
      </c>
      <c r="E23" s="89" t="s">
        <v>324</v>
      </c>
      <c r="F23" s="68" t="s">
        <v>321</v>
      </c>
      <c r="G23" s="69">
        <v>100000</v>
      </c>
      <c r="H23" s="127">
        <v>100000</v>
      </c>
      <c r="I23" s="70"/>
      <c r="J23" s="127"/>
    </row>
    <row r="24" spans="1:10" ht="83.25" customHeight="1" x14ac:dyDescent="0.2">
      <c r="A24" s="201"/>
      <c r="B24" s="52"/>
      <c r="C24" s="78"/>
      <c r="D24" s="79" t="s">
        <v>377</v>
      </c>
      <c r="E24" s="79" t="s">
        <v>224</v>
      </c>
      <c r="F24" s="68" t="s">
        <v>225</v>
      </c>
      <c r="G24" s="69">
        <v>250000</v>
      </c>
      <c r="H24" s="127">
        <v>250000</v>
      </c>
      <c r="I24" s="70"/>
      <c r="J24" s="127"/>
    </row>
    <row r="25" spans="1:10" ht="61.5" customHeight="1" x14ac:dyDescent="0.2">
      <c r="A25" s="201"/>
      <c r="B25" s="52"/>
      <c r="C25" s="78"/>
      <c r="D25" s="76" t="s">
        <v>379</v>
      </c>
      <c r="E25" s="89" t="s">
        <v>229</v>
      </c>
      <c r="F25" s="68" t="s">
        <v>231</v>
      </c>
      <c r="G25" s="69">
        <v>8000</v>
      </c>
      <c r="H25" s="127">
        <v>8000</v>
      </c>
      <c r="I25" s="70"/>
      <c r="J25" s="127"/>
    </row>
    <row r="26" spans="1:10" ht="54.75" customHeight="1" x14ac:dyDescent="0.2">
      <c r="A26" s="201"/>
      <c r="B26" s="52"/>
      <c r="C26" s="78"/>
      <c r="D26" s="76" t="s">
        <v>393</v>
      </c>
      <c r="E26" s="79" t="s">
        <v>248</v>
      </c>
      <c r="F26" s="68" t="s">
        <v>381</v>
      </c>
      <c r="G26" s="69">
        <v>100000</v>
      </c>
      <c r="H26" s="127">
        <v>100000</v>
      </c>
      <c r="I26" s="70"/>
      <c r="J26" s="127"/>
    </row>
    <row r="27" spans="1:10" ht="116.25" customHeight="1" x14ac:dyDescent="0.2">
      <c r="A27" s="201"/>
      <c r="B27" s="52"/>
      <c r="C27" s="78"/>
      <c r="D27" s="79" t="s">
        <v>339</v>
      </c>
      <c r="E27" s="89" t="s">
        <v>229</v>
      </c>
      <c r="F27" s="68" t="s">
        <v>231</v>
      </c>
      <c r="G27" s="69">
        <v>100000</v>
      </c>
      <c r="H27" s="127">
        <v>100000</v>
      </c>
      <c r="I27" s="70"/>
      <c r="J27" s="127"/>
    </row>
    <row r="28" spans="1:10" ht="36" customHeight="1" x14ac:dyDescent="0.2">
      <c r="A28" s="140" t="s">
        <v>84</v>
      </c>
      <c r="B28" s="141"/>
      <c r="C28" s="141"/>
      <c r="D28" s="136" t="s">
        <v>133</v>
      </c>
      <c r="E28" s="141"/>
      <c r="F28" s="141"/>
      <c r="G28" s="134">
        <f>G29</f>
        <v>82907471.620000005</v>
      </c>
      <c r="H28" s="413">
        <f t="shared" ref="H28:J28" si="2">H29</f>
        <v>64931910.620000005</v>
      </c>
      <c r="I28" s="139">
        <f t="shared" si="2"/>
        <v>17975561</v>
      </c>
      <c r="J28" s="413">
        <f t="shared" si="2"/>
        <v>7462626</v>
      </c>
    </row>
    <row r="29" spans="1:10" s="74" customFormat="1" ht="35.25" customHeight="1" x14ac:dyDescent="0.2">
      <c r="A29" s="140" t="s">
        <v>85</v>
      </c>
      <c r="B29" s="136" t="s">
        <v>131</v>
      </c>
      <c r="C29" s="142" t="s">
        <v>131</v>
      </c>
      <c r="D29" s="136" t="s">
        <v>133</v>
      </c>
      <c r="E29" s="136" t="s">
        <v>131</v>
      </c>
      <c r="F29" s="136" t="s">
        <v>131</v>
      </c>
      <c r="G29" s="134">
        <f>H29+I29</f>
        <v>82907471.620000005</v>
      </c>
      <c r="H29" s="192">
        <f>SUM(H30:H51)</f>
        <v>64931910.620000005</v>
      </c>
      <c r="I29" s="143">
        <f t="shared" ref="I29:J29" si="3">SUM(I30:I50)</f>
        <v>17975561</v>
      </c>
      <c r="J29" s="192">
        <f t="shared" si="3"/>
        <v>7462626</v>
      </c>
    </row>
    <row r="30" spans="1:10" s="81" customFormat="1" ht="51" x14ac:dyDescent="0.2">
      <c r="A30" s="66" t="s">
        <v>134</v>
      </c>
      <c r="B30" s="52" t="s">
        <v>86</v>
      </c>
      <c r="C30" s="52" t="s">
        <v>59</v>
      </c>
      <c r="D30" s="68" t="s">
        <v>87</v>
      </c>
      <c r="E30" s="68" t="s">
        <v>135</v>
      </c>
      <c r="F30" s="68" t="s">
        <v>230</v>
      </c>
      <c r="G30" s="69">
        <f>H30+I30</f>
        <v>5157903.8899999997</v>
      </c>
      <c r="H30" s="246">
        <v>5157903.8899999997</v>
      </c>
      <c r="I30" s="70"/>
      <c r="J30" s="127"/>
    </row>
    <row r="31" spans="1:10" ht="54.75" customHeight="1" x14ac:dyDescent="0.2">
      <c r="A31" s="66" t="s">
        <v>88</v>
      </c>
      <c r="B31" s="61">
        <v>1010</v>
      </c>
      <c r="C31" s="52" t="s">
        <v>90</v>
      </c>
      <c r="D31" s="68" t="s">
        <v>91</v>
      </c>
      <c r="E31" s="68" t="s">
        <v>135</v>
      </c>
      <c r="F31" s="68" t="s">
        <v>230</v>
      </c>
      <c r="G31" s="404">
        <f>H31+I31</f>
        <v>16180762.27</v>
      </c>
      <c r="H31" s="246">
        <v>15800762.27</v>
      </c>
      <c r="I31" s="70">
        <v>380000</v>
      </c>
      <c r="J31" s="127">
        <v>120000</v>
      </c>
    </row>
    <row r="32" spans="1:10" ht="51" x14ac:dyDescent="0.2">
      <c r="A32" s="71" t="s">
        <v>92</v>
      </c>
      <c r="B32" s="61" t="s">
        <v>93</v>
      </c>
      <c r="C32" s="61" t="s">
        <v>94</v>
      </c>
      <c r="D32" s="68" t="s">
        <v>155</v>
      </c>
      <c r="E32" s="68" t="s">
        <v>135</v>
      </c>
      <c r="F32" s="68" t="s">
        <v>230</v>
      </c>
      <c r="G32" s="69">
        <f>H32+I32</f>
        <v>29528688.350000001</v>
      </c>
      <c r="H32" s="246">
        <v>28823688.350000001</v>
      </c>
      <c r="I32" s="70">
        <v>705000</v>
      </c>
      <c r="J32" s="127">
        <v>66000</v>
      </c>
    </row>
    <row r="33" spans="1:10" ht="51" x14ac:dyDescent="0.2">
      <c r="A33" s="66" t="s">
        <v>95</v>
      </c>
      <c r="B33" s="61">
        <v>1070</v>
      </c>
      <c r="C33" s="52" t="s">
        <v>96</v>
      </c>
      <c r="D33" s="67" t="s">
        <v>136</v>
      </c>
      <c r="E33" s="68" t="s">
        <v>135</v>
      </c>
      <c r="F33" s="68" t="s">
        <v>230</v>
      </c>
      <c r="G33" s="69">
        <f t="shared" ref="G33:G34" si="4">H33+I33</f>
        <v>5649934.9500000002</v>
      </c>
      <c r="H33" s="246">
        <v>5624934.9500000002</v>
      </c>
      <c r="I33" s="70">
        <v>25000</v>
      </c>
      <c r="J33" s="127"/>
    </row>
    <row r="34" spans="1:10" ht="51" x14ac:dyDescent="0.2">
      <c r="A34" s="66" t="s">
        <v>97</v>
      </c>
      <c r="B34" s="61">
        <v>1080</v>
      </c>
      <c r="C34" s="52" t="s">
        <v>96</v>
      </c>
      <c r="D34" s="107" t="s">
        <v>98</v>
      </c>
      <c r="E34" s="68" t="s">
        <v>135</v>
      </c>
      <c r="F34" s="68" t="s">
        <v>230</v>
      </c>
      <c r="G34" s="69">
        <f t="shared" si="4"/>
        <v>4745680</v>
      </c>
      <c r="H34" s="246">
        <v>4647680</v>
      </c>
      <c r="I34" s="70">
        <v>98000</v>
      </c>
      <c r="J34" s="127"/>
    </row>
    <row r="35" spans="1:10" ht="51" x14ac:dyDescent="0.2">
      <c r="A35" s="66" t="s">
        <v>99</v>
      </c>
      <c r="B35" s="61">
        <v>1142</v>
      </c>
      <c r="C35" s="83" t="s">
        <v>100</v>
      </c>
      <c r="D35" s="84" t="s">
        <v>101</v>
      </c>
      <c r="E35" s="68" t="s">
        <v>135</v>
      </c>
      <c r="F35" s="68" t="s">
        <v>230</v>
      </c>
      <c r="G35" s="132">
        <f>H35+I35</f>
        <v>10000</v>
      </c>
      <c r="H35" s="127">
        <v>10000</v>
      </c>
      <c r="I35" s="420"/>
      <c r="J35" s="82"/>
    </row>
    <row r="36" spans="1:10" ht="51" x14ac:dyDescent="0.2">
      <c r="A36" s="352" t="s">
        <v>341</v>
      </c>
      <c r="B36" s="352" t="s">
        <v>346</v>
      </c>
      <c r="C36" s="106" t="s">
        <v>100</v>
      </c>
      <c r="D36" s="347" t="s">
        <v>342</v>
      </c>
      <c r="E36" s="68" t="s">
        <v>135</v>
      </c>
      <c r="F36" s="68" t="s">
        <v>230</v>
      </c>
      <c r="G36" s="132">
        <f>H36+I36</f>
        <v>2000</v>
      </c>
      <c r="H36" s="127">
        <v>2000</v>
      </c>
      <c r="I36" s="420"/>
      <c r="J36" s="82"/>
    </row>
    <row r="37" spans="1:10" ht="51" x14ac:dyDescent="0.2">
      <c r="A37" s="105" t="s">
        <v>102</v>
      </c>
      <c r="B37" s="105" t="s">
        <v>103</v>
      </c>
      <c r="C37" s="106" t="s">
        <v>100</v>
      </c>
      <c r="D37" s="107" t="s">
        <v>104</v>
      </c>
      <c r="E37" s="68" t="s">
        <v>135</v>
      </c>
      <c r="F37" s="68" t="s">
        <v>230</v>
      </c>
      <c r="G37" s="407">
        <f>H37</f>
        <v>1357500</v>
      </c>
      <c r="H37" s="246">
        <v>1357500</v>
      </c>
      <c r="I37" s="420"/>
      <c r="J37" s="82"/>
    </row>
    <row r="38" spans="1:10" ht="51" x14ac:dyDescent="0.2">
      <c r="A38" s="179" t="s">
        <v>223</v>
      </c>
      <c r="B38" s="105">
        <v>1300</v>
      </c>
      <c r="C38" s="106" t="s">
        <v>100</v>
      </c>
      <c r="D38" s="180" t="s">
        <v>222</v>
      </c>
      <c r="E38" s="68" t="s">
        <v>135</v>
      </c>
      <c r="F38" s="68" t="s">
        <v>230</v>
      </c>
      <c r="G38" s="407">
        <f>H38+I38</f>
        <v>1977626</v>
      </c>
      <c r="H38" s="108"/>
      <c r="I38" s="246">
        <v>1977626</v>
      </c>
      <c r="J38" s="246">
        <v>1977626</v>
      </c>
    </row>
    <row r="39" spans="1:10" ht="38.25" x14ac:dyDescent="0.2">
      <c r="A39" s="71" t="s">
        <v>105</v>
      </c>
      <c r="B39" s="61" t="s">
        <v>106</v>
      </c>
      <c r="C39" s="61" t="s">
        <v>107</v>
      </c>
      <c r="D39" s="68" t="s">
        <v>108</v>
      </c>
      <c r="E39" s="68" t="s">
        <v>226</v>
      </c>
      <c r="F39" s="68" t="s">
        <v>227</v>
      </c>
      <c r="G39" s="69">
        <f>H39+I39</f>
        <v>446041.16</v>
      </c>
      <c r="H39" s="246">
        <v>446041.16</v>
      </c>
      <c r="I39" s="70"/>
      <c r="J39" s="127"/>
    </row>
    <row r="40" spans="1:10" ht="38.25" x14ac:dyDescent="0.2">
      <c r="A40" s="66" t="s">
        <v>109</v>
      </c>
      <c r="B40" s="61">
        <v>4060</v>
      </c>
      <c r="C40" s="52" t="s">
        <v>110</v>
      </c>
      <c r="D40" s="67" t="s">
        <v>239</v>
      </c>
      <c r="E40" s="68" t="s">
        <v>226</v>
      </c>
      <c r="F40" s="68" t="s">
        <v>227</v>
      </c>
      <c r="G40" s="69">
        <f>H40+I40</f>
        <v>1930000</v>
      </c>
      <c r="H40" s="246">
        <v>1880000</v>
      </c>
      <c r="I40" s="73">
        <v>50000</v>
      </c>
      <c r="J40" s="127">
        <v>50000</v>
      </c>
    </row>
    <row r="41" spans="1:10" ht="116.25" customHeight="1" x14ac:dyDescent="0.2">
      <c r="A41" s="66" t="s">
        <v>254</v>
      </c>
      <c r="B41" s="199">
        <v>1200</v>
      </c>
      <c r="C41" s="52" t="s">
        <v>100</v>
      </c>
      <c r="D41" s="67" t="s">
        <v>261</v>
      </c>
      <c r="E41" s="68" t="s">
        <v>135</v>
      </c>
      <c r="F41" s="68" t="s">
        <v>230</v>
      </c>
      <c r="G41" s="69">
        <f>H41</f>
        <v>202500</v>
      </c>
      <c r="H41" s="194">
        <v>202500</v>
      </c>
      <c r="I41" s="73"/>
      <c r="J41" s="127"/>
    </row>
    <row r="42" spans="1:10" ht="102" x14ac:dyDescent="0.2">
      <c r="A42" s="66" t="s">
        <v>255</v>
      </c>
      <c r="B42" s="199">
        <v>1184</v>
      </c>
      <c r="C42" s="52" t="s">
        <v>100</v>
      </c>
      <c r="D42" s="67" t="s">
        <v>262</v>
      </c>
      <c r="E42" s="68" t="s">
        <v>135</v>
      </c>
      <c r="F42" s="68" t="s">
        <v>230</v>
      </c>
      <c r="G42" s="69">
        <f>H42+I42</f>
        <v>507200</v>
      </c>
      <c r="H42" s="194"/>
      <c r="I42" s="403">
        <v>507200</v>
      </c>
      <c r="J42" s="127">
        <v>507200</v>
      </c>
    </row>
    <row r="43" spans="1:10" ht="76.5" x14ac:dyDescent="0.2">
      <c r="A43" s="197" t="s">
        <v>273</v>
      </c>
      <c r="B43" s="214">
        <v>1252</v>
      </c>
      <c r="C43" s="211" t="s">
        <v>100</v>
      </c>
      <c r="D43" s="174" t="s">
        <v>269</v>
      </c>
      <c r="E43" s="68" t="s">
        <v>135</v>
      </c>
      <c r="F43" s="68" t="s">
        <v>230</v>
      </c>
      <c r="G43" s="408">
        <v>2199300</v>
      </c>
      <c r="H43" s="194"/>
      <c r="I43" s="411">
        <v>2199300</v>
      </c>
      <c r="J43" s="327">
        <v>2199300</v>
      </c>
    </row>
    <row r="44" spans="1:10" ht="102" x14ac:dyDescent="0.2">
      <c r="A44" s="197" t="s">
        <v>271</v>
      </c>
      <c r="B44" s="214">
        <v>1183</v>
      </c>
      <c r="C44" s="211" t="s">
        <v>100</v>
      </c>
      <c r="D44" s="174" t="s">
        <v>272</v>
      </c>
      <c r="E44" s="68" t="s">
        <v>135</v>
      </c>
      <c r="F44" s="68" t="s">
        <v>230</v>
      </c>
      <c r="G44" s="408">
        <v>126800</v>
      </c>
      <c r="H44" s="327">
        <v>0</v>
      </c>
      <c r="I44" s="73">
        <v>126800</v>
      </c>
      <c r="J44" s="127">
        <v>126800</v>
      </c>
    </row>
    <row r="45" spans="1:10" ht="89.25" x14ac:dyDescent="0.2">
      <c r="A45" s="197" t="s">
        <v>275</v>
      </c>
      <c r="B45" s="214">
        <v>1251</v>
      </c>
      <c r="C45" s="211" t="s">
        <v>100</v>
      </c>
      <c r="D45" s="212" t="s">
        <v>274</v>
      </c>
      <c r="E45" s="68" t="s">
        <v>135</v>
      </c>
      <c r="F45" s="68" t="s">
        <v>230</v>
      </c>
      <c r="G45" s="408">
        <f>H45+I45</f>
        <v>1530700</v>
      </c>
      <c r="H45" s="194"/>
      <c r="I45" s="411">
        <v>1530700</v>
      </c>
      <c r="J45" s="327">
        <v>1530700</v>
      </c>
    </row>
    <row r="46" spans="1:10" ht="114.75" x14ac:dyDescent="0.2">
      <c r="A46" s="268" t="s">
        <v>372</v>
      </c>
      <c r="B46" s="242">
        <v>1501</v>
      </c>
      <c r="C46" s="264" t="s">
        <v>100</v>
      </c>
      <c r="D46" s="382" t="s">
        <v>373</v>
      </c>
      <c r="E46" s="68" t="s">
        <v>135</v>
      </c>
      <c r="F46" s="68" t="s">
        <v>230</v>
      </c>
      <c r="G46" s="401">
        <v>0</v>
      </c>
      <c r="H46" s="194"/>
      <c r="I46" s="421">
        <v>108000</v>
      </c>
      <c r="J46" s="327"/>
    </row>
    <row r="47" spans="1:10" ht="63.75" x14ac:dyDescent="0.2">
      <c r="A47" s="198" t="s">
        <v>256</v>
      </c>
      <c r="B47" s="199">
        <v>1403</v>
      </c>
      <c r="C47" s="52" t="s">
        <v>100</v>
      </c>
      <c r="D47" s="67" t="s">
        <v>257</v>
      </c>
      <c r="E47" s="68" t="s">
        <v>135</v>
      </c>
      <c r="F47" s="68" t="s">
        <v>230</v>
      </c>
      <c r="G47" s="132">
        <f>H47+I47</f>
        <v>1133200</v>
      </c>
      <c r="H47" s="194"/>
      <c r="I47" s="73">
        <v>1133200</v>
      </c>
      <c r="J47" s="127"/>
    </row>
    <row r="48" spans="1:10" ht="89.25" x14ac:dyDescent="0.2">
      <c r="A48" s="259" t="s">
        <v>370</v>
      </c>
      <c r="B48" s="242">
        <v>1279</v>
      </c>
      <c r="C48" s="243" t="s">
        <v>100</v>
      </c>
      <c r="D48" s="382" t="s">
        <v>371</v>
      </c>
      <c r="E48" s="68" t="s">
        <v>135</v>
      </c>
      <c r="F48" s="68" t="s">
        <v>230</v>
      </c>
      <c r="G48" s="404">
        <v>293400</v>
      </c>
      <c r="H48" s="194"/>
      <c r="I48" s="403">
        <v>293400</v>
      </c>
      <c r="J48" s="127"/>
    </row>
    <row r="49" spans="1:10" ht="89.25" x14ac:dyDescent="0.2">
      <c r="A49" s="259" t="s">
        <v>368</v>
      </c>
      <c r="B49" s="242">
        <v>1275</v>
      </c>
      <c r="C49" s="243" t="s">
        <v>100</v>
      </c>
      <c r="D49" s="382" t="s">
        <v>369</v>
      </c>
      <c r="E49" s="68" t="s">
        <v>135</v>
      </c>
      <c r="F49" s="68" t="s">
        <v>230</v>
      </c>
      <c r="G49" s="402">
        <v>885000</v>
      </c>
      <c r="H49" s="194"/>
      <c r="I49" s="402">
        <v>885000</v>
      </c>
      <c r="J49" s="402">
        <v>885000</v>
      </c>
    </row>
    <row r="50" spans="1:10" ht="87" customHeight="1" x14ac:dyDescent="0.2">
      <c r="A50" s="198" t="s">
        <v>343</v>
      </c>
      <c r="B50" s="242">
        <v>1276</v>
      </c>
      <c r="C50" s="52" t="s">
        <v>100</v>
      </c>
      <c r="D50" s="244" t="s">
        <v>347</v>
      </c>
      <c r="E50" s="68" t="s">
        <v>135</v>
      </c>
      <c r="F50" s="68" t="s">
        <v>230</v>
      </c>
      <c r="G50" s="401">
        <v>7956335</v>
      </c>
      <c r="H50" s="194"/>
      <c r="I50" s="421">
        <v>7956335</v>
      </c>
      <c r="J50" s="127"/>
    </row>
    <row r="51" spans="1:10" ht="59.25" customHeight="1" x14ac:dyDescent="0.2">
      <c r="A51" s="268" t="s">
        <v>385</v>
      </c>
      <c r="B51" s="242">
        <v>1702</v>
      </c>
      <c r="C51" s="264" t="s">
        <v>100</v>
      </c>
      <c r="D51" s="382" t="s">
        <v>386</v>
      </c>
      <c r="E51" s="68" t="s">
        <v>135</v>
      </c>
      <c r="F51" s="68" t="s">
        <v>230</v>
      </c>
      <c r="G51" s="246">
        <v>978900</v>
      </c>
      <c r="H51" s="246">
        <v>978900</v>
      </c>
      <c r="I51" s="421"/>
      <c r="J51" s="127"/>
    </row>
    <row r="52" spans="1:10" ht="38.25" x14ac:dyDescent="0.2">
      <c r="A52" s="399">
        <v>800000</v>
      </c>
      <c r="B52" s="242"/>
      <c r="C52" s="52"/>
      <c r="D52" s="147" t="s">
        <v>240</v>
      </c>
      <c r="E52" s="136"/>
      <c r="F52" s="136"/>
      <c r="G52" s="65">
        <f>G53</f>
        <v>21331900</v>
      </c>
      <c r="H52" s="413">
        <f t="shared" ref="H52:I52" si="5">H53</f>
        <v>20128200</v>
      </c>
      <c r="I52" s="139">
        <f t="shared" si="5"/>
        <v>1203700</v>
      </c>
      <c r="J52" s="192">
        <f>J53</f>
        <v>1188700</v>
      </c>
    </row>
    <row r="53" spans="1:10" ht="38.25" x14ac:dyDescent="0.2">
      <c r="A53" s="144" t="s">
        <v>158</v>
      </c>
      <c r="B53" s="145"/>
      <c r="C53" s="146"/>
      <c r="D53" s="147" t="s">
        <v>240</v>
      </c>
      <c r="E53" s="148"/>
      <c r="F53" s="148"/>
      <c r="G53" s="85">
        <f>H53+I53</f>
        <v>21331900</v>
      </c>
      <c r="H53" s="149">
        <f>H54+H57+H55+H56+H58+H60+H61+H62+H59</f>
        <v>20128200</v>
      </c>
      <c r="I53" s="150">
        <f>I54+I57+I55+I56+I58+I60+I61+I62</f>
        <v>1203700</v>
      </c>
      <c r="J53" s="193">
        <f>J55</f>
        <v>1188700</v>
      </c>
    </row>
    <row r="54" spans="1:10" ht="51" x14ac:dyDescent="0.2">
      <c r="A54" s="86" t="s">
        <v>112</v>
      </c>
      <c r="B54" s="86" t="s">
        <v>86</v>
      </c>
      <c r="C54" s="87" t="s">
        <v>59</v>
      </c>
      <c r="D54" s="88" t="s">
        <v>87</v>
      </c>
      <c r="E54" s="89" t="s">
        <v>229</v>
      </c>
      <c r="F54" s="68" t="s">
        <v>231</v>
      </c>
      <c r="G54" s="90">
        <f>H54</f>
        <v>2610000</v>
      </c>
      <c r="H54" s="253">
        <v>2610000</v>
      </c>
      <c r="I54" s="92"/>
      <c r="J54" s="178"/>
    </row>
    <row r="55" spans="1:10" ht="51" x14ac:dyDescent="0.2">
      <c r="A55" s="86" t="s">
        <v>113</v>
      </c>
      <c r="B55" s="94">
        <v>2020</v>
      </c>
      <c r="C55" s="87" t="s">
        <v>64</v>
      </c>
      <c r="D55" s="88" t="s">
        <v>65</v>
      </c>
      <c r="E55" s="89" t="s">
        <v>232</v>
      </c>
      <c r="F55" s="89" t="s">
        <v>233</v>
      </c>
      <c r="G55" s="90">
        <f>H55+I55</f>
        <v>9957600</v>
      </c>
      <c r="H55" s="277">
        <v>8768900</v>
      </c>
      <c r="I55" s="92">
        <v>1188700</v>
      </c>
      <c r="J55" s="178">
        <v>1188700</v>
      </c>
    </row>
    <row r="56" spans="1:10" ht="60.75" customHeight="1" x14ac:dyDescent="0.2">
      <c r="A56" s="86" t="s">
        <v>114</v>
      </c>
      <c r="B56" s="86" t="s">
        <v>115</v>
      </c>
      <c r="C56" s="87" t="s">
        <v>66</v>
      </c>
      <c r="D56" s="88" t="s">
        <v>67</v>
      </c>
      <c r="E56" s="95" t="s">
        <v>234</v>
      </c>
      <c r="F56" s="95" t="s">
        <v>233</v>
      </c>
      <c r="G56" s="90">
        <f t="shared" ref="G56:G62" si="6">H56</f>
        <v>2548300</v>
      </c>
      <c r="H56" s="253">
        <v>2548300</v>
      </c>
      <c r="I56" s="93"/>
      <c r="J56" s="178"/>
    </row>
    <row r="57" spans="1:10" ht="81.75" customHeight="1" x14ac:dyDescent="0.2">
      <c r="A57" s="86" t="s">
        <v>116</v>
      </c>
      <c r="B57" s="86">
        <v>3104</v>
      </c>
      <c r="C57" s="87" t="s">
        <v>117</v>
      </c>
      <c r="D57" s="88" t="s">
        <v>68</v>
      </c>
      <c r="E57" s="89" t="s">
        <v>229</v>
      </c>
      <c r="F57" s="68" t="s">
        <v>231</v>
      </c>
      <c r="G57" s="409">
        <f>H57+I57</f>
        <v>4201000</v>
      </c>
      <c r="H57" s="253">
        <v>4186000</v>
      </c>
      <c r="I57" s="422">
        <v>15000</v>
      </c>
      <c r="J57" s="178"/>
    </row>
    <row r="58" spans="1:10" ht="104.25" customHeight="1" x14ac:dyDescent="0.2">
      <c r="A58" s="86" t="s">
        <v>118</v>
      </c>
      <c r="B58" s="86">
        <v>3160</v>
      </c>
      <c r="C58" s="87" t="s">
        <v>89</v>
      </c>
      <c r="D58" s="184" t="s">
        <v>70</v>
      </c>
      <c r="E58" s="185" t="s">
        <v>243</v>
      </c>
      <c r="F58" s="95" t="s">
        <v>227</v>
      </c>
      <c r="G58" s="410">
        <f t="shared" si="6"/>
        <v>250000</v>
      </c>
      <c r="H58" s="253">
        <v>250000</v>
      </c>
      <c r="I58" s="93">
        <v>0</v>
      </c>
      <c r="J58" s="178"/>
    </row>
    <row r="59" spans="1:10" ht="63.75" customHeight="1" x14ac:dyDescent="0.2">
      <c r="A59" s="133" t="s">
        <v>119</v>
      </c>
      <c r="B59" s="97">
        <v>3230</v>
      </c>
      <c r="C59" s="98">
        <v>1070</v>
      </c>
      <c r="D59" s="182" t="s">
        <v>249</v>
      </c>
      <c r="E59" s="183" t="s">
        <v>241</v>
      </c>
      <c r="F59" s="95" t="s">
        <v>242</v>
      </c>
      <c r="G59" s="90">
        <f>H59</f>
        <v>151000</v>
      </c>
      <c r="H59" s="283">
        <v>151000</v>
      </c>
      <c r="I59" s="93"/>
      <c r="J59" s="178"/>
    </row>
    <row r="60" spans="1:10" ht="105.75" customHeight="1" x14ac:dyDescent="0.2">
      <c r="A60" s="86" t="s">
        <v>120</v>
      </c>
      <c r="B60" s="86">
        <v>3242</v>
      </c>
      <c r="C60" s="87" t="s">
        <v>71</v>
      </c>
      <c r="D60" s="184" t="s">
        <v>72</v>
      </c>
      <c r="E60" s="95" t="s">
        <v>228</v>
      </c>
      <c r="F60" s="95" t="s">
        <v>227</v>
      </c>
      <c r="G60" s="90">
        <f t="shared" si="6"/>
        <v>952000</v>
      </c>
      <c r="H60" s="91">
        <v>952000</v>
      </c>
      <c r="I60" s="93"/>
      <c r="J60" s="178"/>
    </row>
    <row r="61" spans="1:10" ht="51" x14ac:dyDescent="0.2">
      <c r="A61" s="86" t="s">
        <v>120</v>
      </c>
      <c r="B61" s="86">
        <v>3242</v>
      </c>
      <c r="C61" s="87" t="s">
        <v>71</v>
      </c>
      <c r="D61" s="184" t="s">
        <v>72</v>
      </c>
      <c r="E61" s="95" t="s">
        <v>244</v>
      </c>
      <c r="F61" s="95" t="s">
        <v>233</v>
      </c>
      <c r="G61" s="90">
        <f t="shared" si="6"/>
        <v>128800</v>
      </c>
      <c r="H61" s="96">
        <v>128800</v>
      </c>
      <c r="I61" s="93"/>
      <c r="J61" s="178"/>
    </row>
    <row r="62" spans="1:10" ht="51" customHeight="1" x14ac:dyDescent="0.2">
      <c r="A62" s="86" t="s">
        <v>120</v>
      </c>
      <c r="B62" s="86">
        <v>3242</v>
      </c>
      <c r="C62" s="87" t="s">
        <v>71</v>
      </c>
      <c r="D62" s="88" t="s">
        <v>72</v>
      </c>
      <c r="E62" s="89" t="s">
        <v>235</v>
      </c>
      <c r="F62" s="95" t="s">
        <v>233</v>
      </c>
      <c r="G62" s="90">
        <f t="shared" si="6"/>
        <v>533200</v>
      </c>
      <c r="H62" s="96">
        <v>533200</v>
      </c>
      <c r="I62" s="93"/>
      <c r="J62" s="178"/>
    </row>
    <row r="63" spans="1:10" ht="25.5" x14ac:dyDescent="0.2">
      <c r="A63" s="166" t="s">
        <v>160</v>
      </c>
      <c r="B63" s="166"/>
      <c r="C63" s="167"/>
      <c r="D63" s="135" t="s">
        <v>163</v>
      </c>
      <c r="E63" s="168"/>
      <c r="F63" s="148"/>
      <c r="G63" s="85">
        <f>H63</f>
        <v>1526700</v>
      </c>
      <c r="H63" s="169">
        <f>H65+H66</f>
        <v>1526700</v>
      </c>
      <c r="I63" s="170"/>
      <c r="J63" s="164"/>
    </row>
    <row r="64" spans="1:10" ht="40.5" customHeight="1" x14ac:dyDescent="0.2">
      <c r="A64" s="166" t="s">
        <v>162</v>
      </c>
      <c r="B64" s="166"/>
      <c r="C64" s="167"/>
      <c r="D64" s="135" t="s">
        <v>163</v>
      </c>
      <c r="E64" s="168"/>
      <c r="F64" s="148"/>
      <c r="G64" s="85">
        <f>G63</f>
        <v>1526700</v>
      </c>
      <c r="H64" s="169">
        <f>H63</f>
        <v>1526700</v>
      </c>
      <c r="I64" s="170"/>
      <c r="J64" s="164"/>
    </row>
    <row r="65" spans="1:10" ht="51.75" customHeight="1" x14ac:dyDescent="0.2">
      <c r="A65" s="86" t="s">
        <v>161</v>
      </c>
      <c r="B65" s="86" t="s">
        <v>86</v>
      </c>
      <c r="C65" s="87" t="s">
        <v>59</v>
      </c>
      <c r="D65" s="88" t="s">
        <v>87</v>
      </c>
      <c r="E65" s="89" t="s">
        <v>229</v>
      </c>
      <c r="F65" s="68" t="s">
        <v>231</v>
      </c>
      <c r="G65" s="90">
        <f>H65</f>
        <v>1444700</v>
      </c>
      <c r="H65" s="253">
        <v>1444700</v>
      </c>
      <c r="I65" s="93"/>
      <c r="J65" s="178"/>
    </row>
    <row r="66" spans="1:10" ht="63.75" x14ac:dyDescent="0.2">
      <c r="A66" s="66" t="s">
        <v>164</v>
      </c>
      <c r="B66" s="86">
        <v>3112</v>
      </c>
      <c r="C66" s="171">
        <v>1040</v>
      </c>
      <c r="D66" s="172" t="s">
        <v>69</v>
      </c>
      <c r="E66" s="186" t="s">
        <v>245</v>
      </c>
      <c r="F66" s="95" t="s">
        <v>227</v>
      </c>
      <c r="G66" s="90">
        <f>H66</f>
        <v>82000</v>
      </c>
      <c r="H66" s="96">
        <v>82000</v>
      </c>
      <c r="I66" s="93"/>
      <c r="J66" s="178"/>
    </row>
    <row r="67" spans="1:10" ht="38.25" x14ac:dyDescent="0.2">
      <c r="A67" s="144">
        <v>1500000</v>
      </c>
      <c r="B67" s="144"/>
      <c r="C67" s="151"/>
      <c r="D67" s="147" t="s">
        <v>121</v>
      </c>
      <c r="E67" s="148"/>
      <c r="F67" s="148"/>
      <c r="G67" s="85">
        <f>G68</f>
        <v>23798059</v>
      </c>
      <c r="H67" s="415">
        <f t="shared" ref="H67:J67" si="7">H68</f>
        <v>22547559</v>
      </c>
      <c r="I67" s="152">
        <f t="shared" si="7"/>
        <v>1250500</v>
      </c>
      <c r="J67" s="415">
        <f t="shared" si="7"/>
        <v>1125500</v>
      </c>
    </row>
    <row r="68" spans="1:10" ht="38.25" x14ac:dyDescent="0.2">
      <c r="A68" s="144">
        <v>1510000</v>
      </c>
      <c r="B68" s="145"/>
      <c r="C68" s="151"/>
      <c r="D68" s="147" t="s">
        <v>121</v>
      </c>
      <c r="E68" s="148"/>
      <c r="F68" s="148"/>
      <c r="G68" s="85">
        <f>H68+I68</f>
        <v>23798059</v>
      </c>
      <c r="H68" s="149">
        <f>H69+H70+H71+H72+H74+H75</f>
        <v>22547559</v>
      </c>
      <c r="I68" s="150">
        <f>I69+I70+I71+I74+I76+I75+I73</f>
        <v>1250500</v>
      </c>
      <c r="J68" s="193">
        <f>J69+J70+J71+J74+J75+J76+J73</f>
        <v>1125500</v>
      </c>
    </row>
    <row r="69" spans="1:10" ht="57" customHeight="1" x14ac:dyDescent="0.2">
      <c r="A69" s="86">
        <v>1510160</v>
      </c>
      <c r="B69" s="86" t="s">
        <v>86</v>
      </c>
      <c r="C69" s="87" t="s">
        <v>59</v>
      </c>
      <c r="D69" s="88" t="s">
        <v>87</v>
      </c>
      <c r="E69" s="89" t="s">
        <v>229</v>
      </c>
      <c r="F69" s="68" t="s">
        <v>231</v>
      </c>
      <c r="G69" s="90">
        <f>H69</f>
        <v>4191040</v>
      </c>
      <c r="H69" s="253">
        <v>4191040</v>
      </c>
      <c r="I69" s="92"/>
      <c r="J69" s="178"/>
    </row>
    <row r="70" spans="1:10" ht="38.25" x14ac:dyDescent="0.2">
      <c r="A70" s="86">
        <v>1510180</v>
      </c>
      <c r="B70" s="86" t="s">
        <v>61</v>
      </c>
      <c r="C70" s="87" t="s">
        <v>62</v>
      </c>
      <c r="D70" s="88" t="s">
        <v>63</v>
      </c>
      <c r="E70" s="89" t="s">
        <v>229</v>
      </c>
      <c r="F70" s="68" t="s">
        <v>231</v>
      </c>
      <c r="G70" s="90">
        <f>H70</f>
        <v>1952989</v>
      </c>
      <c r="H70" s="277">
        <v>1952989</v>
      </c>
      <c r="I70" s="92"/>
      <c r="J70" s="178"/>
    </row>
    <row r="71" spans="1:10" ht="32.25" customHeight="1" x14ac:dyDescent="0.2">
      <c r="A71" s="86">
        <v>1516030</v>
      </c>
      <c r="B71" s="86" t="s">
        <v>122</v>
      </c>
      <c r="C71" s="87" t="s">
        <v>73</v>
      </c>
      <c r="D71" s="88" t="s">
        <v>74</v>
      </c>
      <c r="E71" s="89" t="s">
        <v>247</v>
      </c>
      <c r="F71" s="68" t="s">
        <v>231</v>
      </c>
      <c r="G71" s="90">
        <f>H71+I71</f>
        <v>1942600</v>
      </c>
      <c r="H71" s="277">
        <v>1867600</v>
      </c>
      <c r="I71" s="412">
        <v>75000</v>
      </c>
      <c r="J71" s="178"/>
    </row>
    <row r="72" spans="1:10" ht="39.75" customHeight="1" x14ac:dyDescent="0.2">
      <c r="A72" s="86">
        <v>1517130</v>
      </c>
      <c r="B72" s="86">
        <v>7130</v>
      </c>
      <c r="C72" s="87" t="s">
        <v>216</v>
      </c>
      <c r="D72" s="88" t="s">
        <v>159</v>
      </c>
      <c r="E72" s="89" t="s">
        <v>236</v>
      </c>
      <c r="F72" s="68" t="s">
        <v>231</v>
      </c>
      <c r="G72" s="90">
        <f>H72</f>
        <v>379000</v>
      </c>
      <c r="H72" s="293">
        <v>379000</v>
      </c>
      <c r="I72" s="412"/>
      <c r="J72" s="178"/>
    </row>
    <row r="73" spans="1:10" ht="38.25" customHeight="1" x14ac:dyDescent="0.2">
      <c r="A73" s="86">
        <v>1517330</v>
      </c>
      <c r="B73" s="86">
        <v>7330</v>
      </c>
      <c r="C73" s="87" t="s">
        <v>219</v>
      </c>
      <c r="D73" s="88" t="s">
        <v>220</v>
      </c>
      <c r="E73" s="89" t="s">
        <v>237</v>
      </c>
      <c r="F73" s="68" t="s">
        <v>231</v>
      </c>
      <c r="G73" s="90">
        <f>I73</f>
        <v>1104000</v>
      </c>
      <c r="H73" s="91"/>
      <c r="I73" s="412">
        <v>1104000</v>
      </c>
      <c r="J73" s="178">
        <v>1104000</v>
      </c>
    </row>
    <row r="74" spans="1:10" ht="51" x14ac:dyDescent="0.2">
      <c r="A74" s="86">
        <v>1517461</v>
      </c>
      <c r="B74" s="94">
        <v>7461</v>
      </c>
      <c r="C74" s="87" t="s">
        <v>123</v>
      </c>
      <c r="D74" s="88" t="s">
        <v>124</v>
      </c>
      <c r="E74" s="89" t="s">
        <v>229</v>
      </c>
      <c r="F74" s="68" t="s">
        <v>231</v>
      </c>
      <c r="G74" s="90">
        <f>H74</f>
        <v>5750000</v>
      </c>
      <c r="H74" s="277">
        <v>5750000</v>
      </c>
      <c r="I74" s="92"/>
      <c r="J74" s="178"/>
    </row>
    <row r="75" spans="1:10" ht="42" customHeight="1" x14ac:dyDescent="0.2">
      <c r="A75" s="111">
        <v>1517693</v>
      </c>
      <c r="B75" s="111">
        <v>7693</v>
      </c>
      <c r="C75" s="87" t="s">
        <v>76</v>
      </c>
      <c r="D75" s="109" t="s">
        <v>218</v>
      </c>
      <c r="E75" s="89" t="s">
        <v>229</v>
      </c>
      <c r="F75" s="68" t="s">
        <v>231</v>
      </c>
      <c r="G75" s="90">
        <f>H75+I75</f>
        <v>8428430</v>
      </c>
      <c r="H75" s="277">
        <v>8406930</v>
      </c>
      <c r="I75" s="423">
        <v>21500</v>
      </c>
      <c r="J75" s="110">
        <v>21500</v>
      </c>
    </row>
    <row r="76" spans="1:10" ht="38.25" x14ac:dyDescent="0.2">
      <c r="A76" s="86">
        <v>1518340</v>
      </c>
      <c r="B76" s="94">
        <v>8340</v>
      </c>
      <c r="C76" s="87" t="s">
        <v>125</v>
      </c>
      <c r="D76" s="88" t="s">
        <v>126</v>
      </c>
      <c r="E76" s="95" t="s">
        <v>238</v>
      </c>
      <c r="F76" s="68" t="s">
        <v>231</v>
      </c>
      <c r="G76" s="90">
        <f>H76+I76</f>
        <v>50000</v>
      </c>
      <c r="H76" s="91"/>
      <c r="I76" s="92">
        <v>50000</v>
      </c>
      <c r="J76" s="277"/>
    </row>
    <row r="77" spans="1:10" ht="25.5" x14ac:dyDescent="0.2">
      <c r="A77" s="144">
        <v>3700000</v>
      </c>
      <c r="B77" s="145"/>
      <c r="C77" s="151"/>
      <c r="D77" s="136" t="s">
        <v>127</v>
      </c>
      <c r="E77" s="148"/>
      <c r="F77" s="148"/>
      <c r="G77" s="85">
        <f>G78</f>
        <v>3524609.21</v>
      </c>
      <c r="H77" s="415">
        <f t="shared" ref="H77:J77" si="8">H78</f>
        <v>3124609.21</v>
      </c>
      <c r="I77" s="152">
        <v>400000</v>
      </c>
      <c r="J77" s="415">
        <f t="shared" si="8"/>
        <v>100000</v>
      </c>
    </row>
    <row r="78" spans="1:10" ht="25.5" x14ac:dyDescent="0.2">
      <c r="A78" s="141">
        <v>3710000</v>
      </c>
      <c r="B78" s="136" t="s">
        <v>131</v>
      </c>
      <c r="C78" s="142" t="s">
        <v>131</v>
      </c>
      <c r="D78" s="136" t="s">
        <v>127</v>
      </c>
      <c r="E78" s="136" t="s">
        <v>131</v>
      </c>
      <c r="F78" s="136" t="s">
        <v>131</v>
      </c>
      <c r="G78" s="65">
        <f>G79+G81+G80</f>
        <v>3524609.21</v>
      </c>
      <c r="H78" s="192">
        <f>H79+H81</f>
        <v>3124609.21</v>
      </c>
      <c r="I78" s="143">
        <v>400000</v>
      </c>
      <c r="J78" s="192">
        <v>100000</v>
      </c>
    </row>
    <row r="79" spans="1:10" s="81" customFormat="1" ht="56.25" customHeight="1" x14ac:dyDescent="0.2">
      <c r="A79" s="66">
        <v>3710160</v>
      </c>
      <c r="B79" s="52" t="s">
        <v>86</v>
      </c>
      <c r="C79" s="52" t="s">
        <v>59</v>
      </c>
      <c r="D79" s="68" t="s">
        <v>87</v>
      </c>
      <c r="E79" s="89" t="s">
        <v>229</v>
      </c>
      <c r="F79" s="68" t="s">
        <v>231</v>
      </c>
      <c r="G79" s="69">
        <f>H79+I79</f>
        <v>1695800</v>
      </c>
      <c r="H79" s="296">
        <v>1695800</v>
      </c>
      <c r="I79" s="70"/>
      <c r="J79" s="127"/>
    </row>
    <row r="80" spans="1:10" s="81" customFormat="1" ht="56.25" customHeight="1" x14ac:dyDescent="0.2">
      <c r="A80" s="242">
        <v>3719740</v>
      </c>
      <c r="B80" s="242">
        <v>9740</v>
      </c>
      <c r="C80" s="243" t="s">
        <v>61</v>
      </c>
      <c r="D80" s="328" t="s">
        <v>326</v>
      </c>
      <c r="E80" s="95" t="s">
        <v>238</v>
      </c>
      <c r="F80" s="68" t="s">
        <v>231</v>
      </c>
      <c r="G80" s="401">
        <v>300000</v>
      </c>
      <c r="H80" s="127"/>
      <c r="I80" s="421">
        <v>300000</v>
      </c>
      <c r="J80" s="127"/>
    </row>
    <row r="81" spans="1:10" ht="38.25" x14ac:dyDescent="0.2">
      <c r="A81" s="71">
        <v>3719770</v>
      </c>
      <c r="B81" s="72">
        <v>9770</v>
      </c>
      <c r="C81" s="80" t="s">
        <v>61</v>
      </c>
      <c r="D81" s="84" t="s">
        <v>8</v>
      </c>
      <c r="E81" s="89" t="s">
        <v>229</v>
      </c>
      <c r="F81" s="68" t="s">
        <v>231</v>
      </c>
      <c r="G81" s="69">
        <f>H81+I81</f>
        <v>1528809.21</v>
      </c>
      <c r="H81" s="400">
        <v>1428809.21</v>
      </c>
      <c r="I81" s="73">
        <v>100000</v>
      </c>
      <c r="J81" s="194">
        <v>100000</v>
      </c>
    </row>
    <row r="82" spans="1:10" x14ac:dyDescent="0.2">
      <c r="A82" s="99" t="s">
        <v>6</v>
      </c>
      <c r="B82" s="99" t="s">
        <v>6</v>
      </c>
      <c r="C82" s="99" t="s">
        <v>6</v>
      </c>
      <c r="D82" s="100" t="s">
        <v>128</v>
      </c>
      <c r="E82" s="100" t="s">
        <v>6</v>
      </c>
      <c r="F82" s="100" t="s">
        <v>6</v>
      </c>
      <c r="G82" s="101">
        <f>G12+G28+G52+G63+G67+G77</f>
        <v>152164113.46000001</v>
      </c>
      <c r="H82" s="123">
        <f>H12+H28+H52+H63+H67+H77</f>
        <v>130909352.45999999</v>
      </c>
      <c r="I82" s="428">
        <f>I13+I28+I52+I67+I77</f>
        <v>21254761</v>
      </c>
      <c r="J82" s="123">
        <f>J13+J29+J53+J68+J78</f>
        <v>10161826</v>
      </c>
    </row>
    <row r="83" spans="1:10" x14ac:dyDescent="0.2">
      <c r="A83" s="207"/>
      <c r="B83" s="207"/>
      <c r="C83" s="207"/>
      <c r="D83" s="208"/>
      <c r="E83" s="208"/>
      <c r="F83" s="208"/>
      <c r="G83" s="209"/>
      <c r="H83" s="418"/>
      <c r="I83" s="429"/>
      <c r="J83" s="418"/>
    </row>
    <row r="84" spans="1:10" x14ac:dyDescent="0.2">
      <c r="A84" s="207"/>
      <c r="B84" s="207"/>
      <c r="C84" s="207"/>
      <c r="D84" s="208"/>
      <c r="E84" s="208"/>
      <c r="F84" s="208"/>
      <c r="G84" s="209"/>
      <c r="H84" s="418"/>
      <c r="I84" s="429"/>
      <c r="J84" s="418"/>
    </row>
    <row r="85" spans="1:10" x14ac:dyDescent="0.2">
      <c r="A85" s="207"/>
      <c r="B85" s="207"/>
      <c r="C85" s="207"/>
      <c r="D85" s="208"/>
      <c r="E85" s="208"/>
      <c r="F85" s="208"/>
      <c r="G85" s="209"/>
      <c r="H85" s="418"/>
      <c r="I85" s="429"/>
      <c r="J85" s="418"/>
    </row>
    <row r="86" spans="1:10" x14ac:dyDescent="0.2">
      <c r="A86" s="1"/>
      <c r="B86" s="54" t="s">
        <v>7</v>
      </c>
      <c r="C86" s="1"/>
      <c r="D86" s="1"/>
      <c r="E86" s="1"/>
      <c r="F86" s="54" t="s">
        <v>153</v>
      </c>
      <c r="G86" s="60"/>
      <c r="H86" s="416"/>
      <c r="I86" s="424"/>
      <c r="J86" s="416"/>
    </row>
    <row r="87" spans="1:10" x14ac:dyDescent="0.2">
      <c r="A87" s="1"/>
      <c r="B87" s="54"/>
      <c r="C87" s="1"/>
      <c r="D87" s="1"/>
      <c r="E87" s="1"/>
      <c r="F87" s="54"/>
      <c r="G87" s="60"/>
      <c r="H87" s="416"/>
      <c r="I87" s="424"/>
      <c r="J87" s="416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2025-09-03T07:58:11Z</cp:lastPrinted>
  <dcterms:created xsi:type="dcterms:W3CDTF">2020-12-23T06:51:23Z</dcterms:created>
  <dcterms:modified xsi:type="dcterms:W3CDTF">2025-10-10T05:50:07Z</dcterms:modified>
</cp:coreProperties>
</file>