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activeTab="5"/>
  </bookViews>
  <sheets>
    <sheet name="Дод.1" sheetId="16" r:id="rId1"/>
    <sheet name="Дод.2" sheetId="21" r:id="rId2"/>
    <sheet name="Дод.3" sheetId="22" r:id="rId3"/>
    <sheet name="Дод.5" sheetId="17" r:id="rId4"/>
    <sheet name="Дод.6" sheetId="23" r:id="rId5"/>
    <sheet name="Дод.7" sheetId="19" r:id="rId6"/>
  </sheets>
  <definedNames>
    <definedName name="_xlnm.Print_Area" localSheetId="0">Дод.1!$A$1:$F$108</definedName>
    <definedName name="_xlnm.Print_Area" localSheetId="2">Дод.3!$A$1:$P$93</definedName>
    <definedName name="_xlnm.Print_Area" localSheetId="3">Дод.5!$A$1:$D$71</definedName>
    <definedName name="_xlnm.Print_Area" localSheetId="5">Дод.7!$A$1:$J$87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9" l="1"/>
  <c r="J29" i="19"/>
  <c r="I29" i="19"/>
  <c r="H29" i="19"/>
  <c r="O25" i="22" l="1"/>
  <c r="K67" i="22"/>
  <c r="K25" i="22"/>
  <c r="F81" i="22" l="1"/>
  <c r="F78" i="22" s="1"/>
  <c r="F67" i="22"/>
  <c r="F52" i="22"/>
  <c r="F25" i="22"/>
  <c r="F16" i="22"/>
  <c r="C26" i="21" l="1"/>
  <c r="C27" i="21"/>
  <c r="K52" i="22" l="1"/>
  <c r="D48" i="16"/>
  <c r="D86" i="16"/>
  <c r="O52" i="22" l="1"/>
  <c r="O67" i="22" l="1"/>
  <c r="J69" i="19" l="1"/>
  <c r="I69" i="19"/>
  <c r="H69" i="19"/>
  <c r="H54" i="19" l="1"/>
  <c r="B26" i="17" l="1"/>
  <c r="D89" i="16" l="1"/>
  <c r="G52" i="22" l="1"/>
  <c r="H25" i="22"/>
  <c r="G25" i="22"/>
  <c r="L25" i="22" l="1"/>
  <c r="D97" i="16" l="1"/>
  <c r="G29" i="19" l="1"/>
  <c r="D52" i="17" l="1"/>
  <c r="J13" i="19" l="1"/>
  <c r="J84" i="19" s="1"/>
  <c r="I13" i="19"/>
  <c r="I54" i="19"/>
  <c r="G19" i="19" l="1"/>
  <c r="H13" i="19"/>
  <c r="G20" i="19"/>
  <c r="O16" i="22" l="1"/>
  <c r="D40" i="17" l="1"/>
  <c r="D46" i="17" s="1"/>
  <c r="D24" i="17" l="1"/>
  <c r="D16" i="17"/>
  <c r="E81" i="22" l="1"/>
  <c r="E59" i="22"/>
  <c r="P59" i="22" s="1"/>
  <c r="C31" i="21" l="1"/>
  <c r="G15" i="19" l="1"/>
  <c r="G56" i="19"/>
  <c r="G45" i="19"/>
  <c r="G36" i="19"/>
  <c r="G31" i="19"/>
  <c r="D66" i="17" l="1"/>
  <c r="D64" i="17"/>
  <c r="D65" i="17" l="1"/>
  <c r="J78" i="22"/>
  <c r="P33" i="22"/>
  <c r="F83" i="16"/>
  <c r="F89" i="16" l="1"/>
  <c r="F85" i="16" s="1"/>
  <c r="F84" i="16" s="1"/>
  <c r="F102" i="16" s="1"/>
  <c r="E89" i="16"/>
  <c r="E85" i="16" s="1"/>
  <c r="E84" i="16" s="1"/>
  <c r="C33" i="17" l="1"/>
  <c r="E76" i="16" l="1"/>
  <c r="C86" i="16" l="1"/>
  <c r="D85" i="16"/>
  <c r="J27" i="22" l="1"/>
  <c r="I67" i="22"/>
  <c r="I66" i="22" s="1"/>
  <c r="P88" i="22" l="1"/>
  <c r="F77" i="22"/>
  <c r="P80" i="22"/>
  <c r="E79" i="22"/>
  <c r="E78" i="22" s="1"/>
  <c r="O77" i="22"/>
  <c r="N78" i="22"/>
  <c r="M78" i="22"/>
  <c r="L78" i="22"/>
  <c r="K77" i="22"/>
  <c r="J77" i="22"/>
  <c r="I78" i="22"/>
  <c r="I77" i="22" s="1"/>
  <c r="I89" i="22" s="1"/>
  <c r="H78" i="22"/>
  <c r="H77" i="22" s="1"/>
  <c r="G78" i="22"/>
  <c r="G77" i="22" s="1"/>
  <c r="J76" i="22"/>
  <c r="P76" i="22" s="1"/>
  <c r="J75" i="22"/>
  <c r="P75" i="22" s="1"/>
  <c r="E73" i="22"/>
  <c r="P73" i="22" s="1"/>
  <c r="P72" i="22"/>
  <c r="E71" i="22"/>
  <c r="P71" i="22" s="1"/>
  <c r="J70" i="22"/>
  <c r="E70" i="22"/>
  <c r="J69" i="22"/>
  <c r="E69" i="22"/>
  <c r="J68" i="22"/>
  <c r="J67" i="22" s="1"/>
  <c r="E68" i="22"/>
  <c r="O66" i="22"/>
  <c r="L67" i="22"/>
  <c r="L66" i="22" s="1"/>
  <c r="K66" i="22"/>
  <c r="H67" i="22"/>
  <c r="H66" i="22" s="1"/>
  <c r="G67" i="22"/>
  <c r="G66" i="22" s="1"/>
  <c r="F66" i="22"/>
  <c r="N66" i="22"/>
  <c r="M66" i="22"/>
  <c r="E65" i="22"/>
  <c r="P65" i="22" s="1"/>
  <c r="E64" i="22"/>
  <c r="P64" i="22" s="1"/>
  <c r="H63" i="22"/>
  <c r="H62" i="22" s="1"/>
  <c r="G63" i="22"/>
  <c r="G62" i="22" s="1"/>
  <c r="F63" i="22"/>
  <c r="F62" i="22" s="1"/>
  <c r="E60" i="22"/>
  <c r="P60" i="22" s="1"/>
  <c r="E58" i="22"/>
  <c r="P58" i="22" s="1"/>
  <c r="E57" i="22"/>
  <c r="P57" i="22" s="1"/>
  <c r="J56" i="22"/>
  <c r="E56" i="22"/>
  <c r="E55" i="22"/>
  <c r="P55" i="22" s="1"/>
  <c r="J54" i="22"/>
  <c r="J52" i="22" s="1"/>
  <c r="E54" i="22"/>
  <c r="E53" i="22"/>
  <c r="O51" i="22"/>
  <c r="N52" i="22"/>
  <c r="N51" i="22" s="1"/>
  <c r="M52" i="22"/>
  <c r="M51" i="22" s="1"/>
  <c r="L52" i="22"/>
  <c r="L51" i="22" s="1"/>
  <c r="K51" i="22"/>
  <c r="I52" i="22"/>
  <c r="H52" i="22"/>
  <c r="H51" i="22" s="1"/>
  <c r="G51" i="22"/>
  <c r="J50" i="22"/>
  <c r="E49" i="22"/>
  <c r="P49" i="22" s="1"/>
  <c r="E48" i="22"/>
  <c r="P48" i="22" s="1"/>
  <c r="P40" i="22"/>
  <c r="P38" i="22"/>
  <c r="P32" i="22"/>
  <c r="E31" i="22"/>
  <c r="P30" i="22"/>
  <c r="P29" i="22"/>
  <c r="J28" i="22"/>
  <c r="J25" i="22" s="1"/>
  <c r="E27" i="22"/>
  <c r="P26" i="22"/>
  <c r="O24" i="22"/>
  <c r="L24" i="22"/>
  <c r="K24" i="22"/>
  <c r="H24" i="22"/>
  <c r="G24" i="22"/>
  <c r="F24" i="22"/>
  <c r="F89" i="22" s="1"/>
  <c r="E23" i="22"/>
  <c r="E22" i="22"/>
  <c r="P22" i="22" s="1"/>
  <c r="E21" i="22"/>
  <c r="P21" i="22" s="1"/>
  <c r="P20" i="22"/>
  <c r="P19" i="22"/>
  <c r="E18" i="22"/>
  <c r="J17" i="22"/>
  <c r="J16" i="22" s="1"/>
  <c r="J15" i="22" s="1"/>
  <c r="E17" i="22"/>
  <c r="N16" i="22"/>
  <c r="M16" i="22"/>
  <c r="L16" i="22"/>
  <c r="L15" i="22" s="1"/>
  <c r="K16" i="22"/>
  <c r="K15" i="22" s="1"/>
  <c r="I16" i="22"/>
  <c r="H16" i="22"/>
  <c r="H15" i="22" s="1"/>
  <c r="G16" i="22"/>
  <c r="G15" i="22" s="1"/>
  <c r="F15" i="22"/>
  <c r="J66" i="22" l="1"/>
  <c r="E25" i="22"/>
  <c r="O89" i="22"/>
  <c r="L89" i="22"/>
  <c r="E52" i="22"/>
  <c r="P23" i="22"/>
  <c r="E16" i="22"/>
  <c r="E15" i="22" s="1"/>
  <c r="K89" i="22"/>
  <c r="E67" i="22"/>
  <c r="P53" i="22"/>
  <c r="P31" i="22"/>
  <c r="P50" i="22"/>
  <c r="J24" i="22"/>
  <c r="J51" i="22"/>
  <c r="F51" i="22"/>
  <c r="P17" i="22"/>
  <c r="P79" i="22"/>
  <c r="P78" i="22"/>
  <c r="P27" i="22"/>
  <c r="P69" i="22"/>
  <c r="P28" i="22"/>
  <c r="G89" i="22"/>
  <c r="P54" i="22"/>
  <c r="P70" i="22"/>
  <c r="P56" i="22"/>
  <c r="H89" i="22"/>
  <c r="P68" i="22"/>
  <c r="P18" i="22"/>
  <c r="E63" i="22"/>
  <c r="P81" i="22"/>
  <c r="D16" i="16"/>
  <c r="D15" i="16" s="1"/>
  <c r="J89" i="22" l="1"/>
  <c r="E77" i="22"/>
  <c r="P16" i="22"/>
  <c r="E66" i="22"/>
  <c r="P66" i="22" s="1"/>
  <c r="P67" i="22"/>
  <c r="P15" i="22"/>
  <c r="P63" i="22"/>
  <c r="E62" i="22"/>
  <c r="P62" i="22" s="1"/>
  <c r="E51" i="22"/>
  <c r="P52" i="22"/>
  <c r="P51" i="22" s="1"/>
  <c r="E24" i="22"/>
  <c r="P25" i="22"/>
  <c r="E89" i="22" l="1"/>
  <c r="P89" i="22" s="1"/>
  <c r="P24" i="22"/>
  <c r="P77" i="22"/>
  <c r="G22" i="19" l="1"/>
  <c r="G47" i="19" l="1"/>
  <c r="G42" i="19"/>
  <c r="G41" i="19"/>
  <c r="G21" i="19"/>
  <c r="H12" i="19" l="1"/>
  <c r="D84" i="16" l="1"/>
  <c r="G74" i="19" l="1"/>
  <c r="J53" i="19" l="1"/>
  <c r="D39" i="16"/>
  <c r="D25" i="16"/>
  <c r="G69" i="19" l="1"/>
  <c r="C21" i="16" l="1"/>
  <c r="G73" i="19" l="1"/>
  <c r="H64" i="19"/>
  <c r="G67" i="19"/>
  <c r="G66" i="19"/>
  <c r="G76" i="19"/>
  <c r="G75" i="19"/>
  <c r="G37" i="19"/>
  <c r="G64" i="19" l="1"/>
  <c r="G65" i="19" s="1"/>
  <c r="H65" i="19"/>
  <c r="E15" i="16" l="1"/>
  <c r="E53" i="16" l="1"/>
  <c r="E52" i="16" s="1"/>
  <c r="E14" i="16" s="1"/>
  <c r="E75" i="16"/>
  <c r="E57" i="16" s="1"/>
  <c r="E83" i="16" s="1"/>
  <c r="E102" i="16" s="1"/>
  <c r="C99" i="16"/>
  <c r="C97" i="16"/>
  <c r="C90" i="16"/>
  <c r="C78" i="16"/>
  <c r="C77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53" i="16" l="1"/>
  <c r="C76" i="16"/>
  <c r="C31" i="16"/>
  <c r="D30" i="16"/>
  <c r="C84" i="16"/>
  <c r="D71" i="16"/>
  <c r="C71" i="16" s="1"/>
  <c r="C15" i="16"/>
  <c r="C75" i="16"/>
  <c r="C52" i="16"/>
  <c r="D58" i="16"/>
  <c r="C58" i="16" s="1"/>
  <c r="D38" i="16"/>
  <c r="C38" i="16" s="1"/>
  <c r="C89" i="16"/>
  <c r="D61" i="16"/>
  <c r="C61" i="16" s="1"/>
  <c r="D24" i="16"/>
  <c r="D14" i="16" l="1"/>
  <c r="C24" i="16"/>
  <c r="C85" i="16"/>
  <c r="C30" i="16"/>
  <c r="D57" i="16"/>
  <c r="C57" i="16" s="1"/>
  <c r="D83" i="16" l="1"/>
  <c r="D102" i="16" s="1"/>
  <c r="C102" i="16" s="1"/>
  <c r="C14" i="16"/>
  <c r="C83" i="16" l="1"/>
  <c r="J79" i="19" l="1"/>
  <c r="J68" i="19" l="1"/>
  <c r="I68" i="19"/>
  <c r="G38" i="19"/>
  <c r="H68" i="19" l="1"/>
  <c r="G40" i="19"/>
  <c r="C30" i="21" l="1"/>
  <c r="C29" i="21"/>
  <c r="C28" i="21"/>
  <c r="C24" i="21"/>
  <c r="C23" i="21"/>
  <c r="C22" i="21"/>
  <c r="C21" i="21"/>
  <c r="C20" i="21"/>
  <c r="C17" i="21"/>
  <c r="C16" i="21"/>
  <c r="C15" i="21"/>
  <c r="C14" i="21"/>
  <c r="D18" i="17" l="1"/>
  <c r="G81" i="19" l="1"/>
  <c r="G78" i="19"/>
  <c r="G72" i="19"/>
  <c r="G71" i="19"/>
  <c r="G70" i="19"/>
  <c r="G63" i="19"/>
  <c r="G62" i="19"/>
  <c r="G61" i="19"/>
  <c r="G60" i="19"/>
  <c r="G59" i="19"/>
  <c r="G58" i="19"/>
  <c r="G57" i="19"/>
  <c r="G55" i="19"/>
  <c r="I53" i="19"/>
  <c r="H53" i="19"/>
  <c r="G39" i="19"/>
  <c r="G35" i="19"/>
  <c r="G34" i="19"/>
  <c r="G33" i="19"/>
  <c r="G32" i="19"/>
  <c r="G30" i="19"/>
  <c r="J28" i="19"/>
  <c r="I28" i="19"/>
  <c r="H28" i="19"/>
  <c r="G18" i="19"/>
  <c r="G17" i="19"/>
  <c r="G16" i="19"/>
  <c r="I84" i="19" l="1"/>
  <c r="I12" i="19"/>
  <c r="G12" i="19" s="1"/>
  <c r="G68" i="19"/>
  <c r="G13" i="19"/>
  <c r="G54" i="19"/>
  <c r="G53" i="19" s="1"/>
  <c r="G28" i="19"/>
  <c r="D30" i="17" l="1"/>
  <c r="D45" i="17" s="1"/>
  <c r="D44" i="17" l="1"/>
  <c r="G83" i="19"/>
  <c r="G80" i="19" s="1"/>
  <c r="G79" i="19" s="1"/>
  <c r="G84" i="19" s="1"/>
  <c r="H80" i="19"/>
  <c r="H79" i="19" s="1"/>
  <c r="H84" i="19" s="1"/>
</calcChain>
</file>

<file path=xl/sharedStrings.xml><?xml version="1.0" encoding="utf-8"?>
<sst xmlns="http://schemas.openxmlformats.org/spreadsheetml/2006/main" count="834" uniqueCount="400">
  <si>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</si>
  <si>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</si>
  <si>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</si>
  <si>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</si>
  <si>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</si>
  <si>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</si>
  <si>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</si>
  <si>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</si>
  <si>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</si>
  <si>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</si>
  <si>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</si>
  <si>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</si>
  <si>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</si>
  <si>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</si>
  <si>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</si>
  <si>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</si>
  <si>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</si>
  <si>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</si>
  <si>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</si>
  <si>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</si>
  <si>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</si>
  <si>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</si>
  <si>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</si>
  <si>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</si>
  <si>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</si>
  <si>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</si>
  <si>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</si>
  <si>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</si>
  <si>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</si>
  <si>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</si>
  <si>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</si>
  <si>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</si>
  <si>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</si>
  <si>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</si>
  <si>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</si>
  <si>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</si>
  <si>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</si>
  <si>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</si>
  <si>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</si>
  <si>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</si>
  <si>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</si>
  <si>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</si>
  <si>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</si>
  <si>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</si>
  <si>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</si>
  <si>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</si>
  <si>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</si>
  <si>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</si>
  <si>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</si>
  <si>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</si>
  <si>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</si>
  <si>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</si>
  <si>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</si>
  <si>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</si>
  <si>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</si>
  <si>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</si>
  <si>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</si>
  <si>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</si>
  <si>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</si>
  <si>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</si>
  <si>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</si>
  <si>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</si>
  <si>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</si>
  <si>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</si>
  <si>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</si>
  <si>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</si>
  <si>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</si>
  <si>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</si>
  <si>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</si>
  <si>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</si>
  <si>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</si>
  <si>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</si>
  <si>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</si>
  <si>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</si>
  <si>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</si>
  <si>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</si>
  <si>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</si>
  <si>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</si>
  <si>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</si>
  <si>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</si>
  <si>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</si>
  <si>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</si>
  <si>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</si>
  <si>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</si>
  <si>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</si>
  <si>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0610000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</si>
  <si>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</si>
  <si>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</si>
  <si>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</si>
  <si>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</si>
  <si>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</si>
  <si>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</si>
  <si>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</si>
  <si>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</si>
  <si>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</si>
  <si>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</si>
  <si>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</si>
  <si>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0611080</t>
  </si>
  <si>
    <t>Надання спеціалізованої освіти мистецькими школами</t>
  </si>
  <si>
    <t>0611142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</si>
  <si>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</si>
  <si>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</si>
  <si>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</si>
  <si>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</si>
  <si>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</si>
  <si>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</si>
  <si>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</si>
  <si>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</si>
  <si>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</si>
  <si>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</si>
  <si>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0828</t>
  </si>
  <si>
    <t>0800000</t>
  </si>
  <si>
    <t>0810160</t>
  </si>
  <si>
    <t>0812020</t>
  </si>
  <si>
    <t>0812111</t>
  </si>
  <si>
    <t>2111</t>
  </si>
  <si>
    <t>0813104</t>
  </si>
  <si>
    <t>1020</t>
  </si>
  <si>
    <t>0813160</t>
  </si>
  <si>
    <t>0813230</t>
  </si>
  <si>
    <t>0813242</t>
  </si>
  <si>
    <t>Відділ будівництва, земельних ресурсів, архітертури та житлово - комунального господарства</t>
  </si>
  <si>
    <t>6030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</si>
  <si>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</si>
  <si>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</si>
  <si>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0540</t>
  </si>
  <si>
    <t>Природоохоронні заходи за рахунок цільових фондів</t>
  </si>
  <si>
    <t>Фінансовий відділ Смолінської селищної ради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</si>
  <si>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</si>
  <si>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</si>
  <si>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</si>
  <si>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</si>
  <si>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</si>
  <si>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</si>
  <si>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</si>
  <si>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</si>
  <si>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</si>
  <si>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</si>
  <si>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</si>
  <si>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</si>
  <si>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</si>
  <si>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</si>
  <si>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</si>
  <si>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</si>
  <si>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</si>
  <si>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</si>
  <si>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</si>
  <si>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</si>
  <si>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</si>
  <si>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</si>
  <si>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</si>
  <si>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</si>
  <si>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</si>
  <si>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</si>
  <si>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</si>
  <si>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</si>
  <si>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</si>
  <si>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</si>
  <si>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</si>
  <si>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</si>
  <si>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</si>
  <si>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</si>
  <si>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</si>
  <si>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</si>
  <si>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</si>
  <si>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</si>
  <si>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</si>
  <si>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</si>
  <si>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</si>
  <si>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</si>
  <si>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</si>
  <si>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</si>
  <si>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</si>
  <si>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</si>
  <si>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</si>
  <si>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</si>
  <si>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</si>
  <si>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</si>
  <si>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</si>
  <si>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</si>
  <si>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</si>
  <si>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</si>
  <si>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</si>
  <si>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</si>
  <si>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</si>
  <si>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</si>
  <si>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</si>
  <si>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</si>
  <si>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</si>
  <si>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</si>
  <si>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</si>
  <si>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</si>
  <si>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</si>
  <si>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</si>
  <si>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</si>
  <si>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</si>
  <si>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</si>
  <si>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</si>
  <si>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</si>
  <si>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</si>
  <si>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</si>
  <si>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</si>
  <si>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</si>
  <si>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</si>
  <si>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</si>
  <si>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</si>
  <si>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</si>
  <si>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</si>
  <si>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</si>
  <si>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</si>
  <si>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</si>
  <si>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</si>
  <si>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</si>
  <si>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</si>
  <si>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</si>
  <si>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</si>
  <si>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</si>
  <si>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</si>
  <si>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</si>
  <si>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</si>
  <si>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</si>
  <si>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</si>
  <si>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</si>
  <si>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</si>
  <si>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</si>
  <si>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</si>
  <si>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</si>
  <si>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</si>
  <si>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</si>
  <si>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</si>
  <si>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</si>
  <si>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</si>
  <si>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</si>
  <si>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</si>
  <si>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</si>
  <si>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</si>
  <si>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</si>
  <si>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</si>
  <si>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</si>
  <si>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</si>
  <si>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</si>
  <si>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</si>
  <si>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</si>
  <si>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</si>
  <si>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</si>
  <si>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</si>
  <si>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</si>
  <si>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</si>
  <si>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</si>
  <si>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</si>
  <si>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</si>
  <si>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</si>
  <si>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</si>
  <si>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</si>
  <si>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0611200</t>
  </si>
  <si>
    <t>0611184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</si>
  <si>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</si>
  <si>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</si>
  <si>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</t>
  </si>
  <si>
    <t>Комплексна Програма профілактики злочинності і правопорушень на 2021 - 2025 роки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</si>
  <si>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</si>
  <si>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</si>
  <si>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</si>
  <si>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</si>
  <si>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</si>
  <si>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бюджету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</si>
  <si>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</si>
  <si>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1151200000</t>
  </si>
  <si>
    <t>Міжбюджетні трансферти на 2025 рік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</si>
  <si>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</si>
  <si>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 xml:space="preserve">Субвенція з місцевого бюджету  на реалізацію  реалізації публічного інвестиційного проекту на безперешкодний доступ до якісної освіти – шкільні автобуси за рахунок відповідної субвенції з державного  бюджету 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</si>
  <si>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</si>
  <si>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</si>
  <si>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</si>
  <si>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</si>
  <si>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>0611251</t>
  </si>
  <si>
    <t xml:space="preserve"> субвенція Червоногригорівській селищній територіальній громаді  Нікопольського району Дніпропетровської області </t>
  </si>
  <si>
    <t>Додаток 3</t>
  </si>
  <si>
    <t>РОЗПОДІЛ</t>
  </si>
  <si>
    <t xml:space="preserve">видатків бюджету Смолінської селищної територіальної громади на 2025 рік 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</si>
  <si>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</si>
  <si>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</si>
  <si>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</si>
  <si>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</si>
  <si>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</si>
  <si>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</si>
  <si>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</si>
  <si>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</si>
  <si>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Субвенція з місцевого бюджету державному бюджету на виконання програм соціально-економічного розвитку регіонів</t>
  </si>
  <si>
    <t>Відділ освіти Смолінської селищної ради</t>
  </si>
  <si>
    <t>Відділ освіти Смолінської селищної рад</t>
  </si>
  <si>
    <t>0610160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</si>
  <si>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</si>
  <si>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</si>
  <si>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</si>
  <si>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</si>
  <si>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</si>
  <si>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</si>
  <si>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1142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</si>
  <si>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</si>
  <si>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</si>
  <si>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</si>
  <si>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</si>
  <si>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4060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</si>
  <si>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</si>
  <si>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, соціального забезпечення та охорони здоровя</t>
  </si>
  <si>
    <t>2020</t>
  </si>
  <si>
    <t>3104</t>
  </si>
  <si>
    <t>3160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</si>
  <si>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</si>
  <si>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3242</t>
  </si>
  <si>
    <t>7461</t>
  </si>
  <si>
    <t>8340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</si>
  <si>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</si>
  <si>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</si>
  <si>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</si>
  <si>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</si>
  <si>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</si>
  <si>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</si>
  <si>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</si>
  <si>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ДСУ України з безпеки на транспорті Відділ державного нагляду (контролю) у Кіровоградській області</t>
  </si>
  <si>
    <t>Рішення сесії Смолінської селищної ради № 797 від 21.03. 2025 року</t>
  </si>
  <si>
    <t>ФІНАНСУВАННЯ_x000D_
 бюджет Смолінськоїселищної територіальної громади на 2025 рік</t>
  </si>
  <si>
    <t>ДОХОДИ_x000D_
 бюджет Смолінської селищної територіальної громади на 2025 рік</t>
  </si>
  <si>
    <t>"Програма сприяння діяльності Відділу державного нагляду (контролю) у Кіровоградській області з безпеки на транспорті з метою підвищення рівня надання послуг у сфері автомобільного транспорту на 2025 рік"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</si>
  <si>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</si>
  <si>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на здійснення природоохоронних заходів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</si>
  <si>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</si>
  <si>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</si>
  <si>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з місцевого бюджету на здійснення природоохоронних заходів в т. ч :</t>
  </si>
  <si>
    <t xml:space="preserve"> Субвенція обласному бюджету на придбання насосного та технологічного обладнання для заміни такого, що використало свої технічні можливості на каналізаційно-насосних станціях ОКВП "Дніпро-Кіровоград" (для Смолінського ВКГ) </t>
  </si>
  <si>
    <t>(на ремонт пошкоджених внаслідок збройної агресії російської федерації обєктів соціально- культурної сфери та житлового фонду, придбання матеріалів для першочергових аварійно-ремонтних робіт)</t>
  </si>
  <si>
    <t>субвенція  бюджету Маловисківської міської територіальної громади</t>
  </si>
  <si>
    <t xml:space="preserve">"Про внесення змін до рішення Смолінської селищної ради від 25.12.2024 року № 736 "Про бюджет Смолінської селищної територіальної громади на 2025 рік""
  територіальної громади на 2025 рік
</t>
  </si>
  <si>
    <t>"Про внесення змін до рішення Смолінської селищної ради від 25.12.2024 року № 736 "Про бюджет Смолінської селищної територіальної громади на 2025 рік""</t>
  </si>
  <si>
    <t>Кошти від викупу земельних ділянок сільсвькогосподарського призначення державної та комунальної власності , передбачених пунктом 6-1 розділу X "Перехідні положення"Земельного кодексу України</t>
  </si>
  <si>
    <t>Доходи від операцій з капіталом</t>
  </si>
  <si>
    <t>Кошти від  продажу землі</t>
  </si>
  <si>
    <t>Субвенція з місцевого бюджету на реалізацію публічного інвестиційного пролєкту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 , для осіб з інвалідністю І-ІІ груп, яка настала внаслідок поранення, контузії,каліцтва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</si>
  <si>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Субвенція з місцевого бюджету державному бюджету на виконання програм соціально - економічного розвитку регіонів -  фінансова допомога для державної установи"Територіальне медичне обєднання МВС України по Кіровоградській області"( для придбання лікарських засобів)</t>
  </si>
  <si>
    <t>`0813225</t>
  </si>
  <si>
    <t>0611151</t>
  </si>
  <si>
    <t>Забезпеченнядіяльності інклюзивно- ресурсних центрів за рахунок коштів місцевих бюджетів</t>
  </si>
  <si>
    <t>0611276</t>
  </si>
  <si>
    <t>Субвенція обласному  бюджету на придбання сучасного офтальмологічного обладнання для  КНП "Обласна клінічна дитяча лікарня Кіровоградської обласної ради"</t>
  </si>
  <si>
    <t>1151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</si>
  <si>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</si>
  <si>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Додаток 6</t>
  </si>
  <si>
    <t>ОБСЯГИ</t>
  </si>
  <si>
    <t xml:space="preserve">капітальних вкладень бюджету у розрізі інвестиційних проектів </t>
  </si>
  <si>
    <t xml:space="preserve">  у 2025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</si>
  <si>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</si>
  <si>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</si>
  <si>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</si>
  <si>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</si>
  <si>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</si>
  <si>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2025 році гривень </t>
  </si>
  <si>
    <t>Очікуваний рівень готовності проекту  на кінець 2025 року , %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</si>
  <si>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</si>
  <si>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Реконструкція вуличного освітлення від КТП - 128 по вул. Войнівська, Лазурівська, Старохутірська в с. Нововознесенка Новоукраїнського р-ну (Маловисківські ЕМ)</t>
  </si>
  <si>
    <t>Реконструкція вуличного освітлення від КТП - 126 по вул. Войнівська в с. Нововознесенка Новоукраїнського р-ну (Маловисківські ЕМ)</t>
  </si>
  <si>
    <t>Реконструкція спортивного майданчика під багатофункціональний спортивний майданчик із штучним покриттям на території Смолінського НВО за адресою: Кіровоградська область, Маловисківський район, смт. Смоліне вул. Казакова 42</t>
  </si>
  <si>
    <t>х</t>
  </si>
  <si>
    <t xml:space="preserve">                                                                                                                       "Про бюджет Смолінської селищної територіальної громади на 2025 рік""</t>
  </si>
  <si>
    <t xml:space="preserve">                                                                                                Про внесення змін до рішення Смолінської селищної ради від 25.12.2024 року № 736
  територіальної громади на 2025 рік
</t>
  </si>
  <si>
    <t>04540000000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</si>
  <si>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</si>
  <si>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0611275</t>
  </si>
  <si>
    <t>Співфінансування заходів , що реалізуються 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</si>
  <si>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</si>
  <si>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</si>
  <si>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</si>
  <si>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</si>
  <si>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обласному бюджету на придбання екіпірування бригади ектренної доппомоги КНП"Центр екстренної медичної допомоги та медицини катастроф у Кіровоградської  області Кіровоградської обласної ради"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</si>
  <si>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</si>
  <si>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</si>
  <si>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Субвенція з місцевого бюджету державному бюджету на виконання програм соціально - економічного розвитку регіонів (для в/ч А5027  50,00 тис.грн.,в/чА5057 50,0 тис.грн,в/ч А 4714 50,0 тис.грн))</t>
  </si>
  <si>
    <t>Головному управлінню Національної поліції в Кіровоградській області ( в т.ч  для Новоукраїнського районного відділу поліції  - 158000,00 грн.)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</si>
  <si>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</si>
  <si>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субвенція   бюджету  Новоархангельської селищної територіальної громади (КНП "Новоархангельська багатопрофільна лікарня" для придбання медичного огбладнання)</t>
  </si>
  <si>
    <t>Рішення сесії Смолінської селищної ради від 11 жовтня 2022 року № 345 в редакції рішення селищної ради від 25 грудня 2024 року № 738</t>
  </si>
  <si>
    <t xml:space="preserve">Заходи із запобігання та ліквідації надзвичайних ситуацій та наслідків стихійного лиха </t>
  </si>
  <si>
    <t>Рішення сесії Смолінської селищної ради від 23.02.2021 року № 72( із змінами)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</si>
  <si>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</si>
  <si>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</si>
  <si>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</si>
  <si>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"Реконструкція вхідної групи будівлі НВО та ДЮЦ в смт. Смоліне вул. Казакова,42 Новоукраїнського районуКіровоградської області" Коригування</t>
  </si>
  <si>
    <t>ГУ ДСНС Україниу Кіровоградській області</t>
  </si>
  <si>
    <t>Субвенція з місцевого бюджету на реалізацію публічного інвестиційного проєкту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захисту", для осіб з інвалідністю І-ІІ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</si>
  <si>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Внески до статутного капіталу суб'єктів господарювання</t>
  </si>
  <si>
    <t>Субвенція  Маловисківському  міському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грн; утримання патанатомічної служби 100,00 тис.грн., для закупівлі антирабічної вакцини 28 809,21 грн)</t>
  </si>
  <si>
    <t>до рішення сесії Смолінської селищної ради від 21.11.2025 року № 928</t>
  </si>
  <si>
    <t>"програма цивільного захисту Смолінської селищної громади на 2022 - 2026 роки"( в т. ч. створення матрезерву 53,0 тис.грн)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</si>
  <si>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</si>
  <si>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</si>
  <si>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 xml:space="preserve">                                                                                                                            до рішення сесії Смолінської селищної ради  від 21.11.2025 року № 928</t>
  </si>
  <si>
    <t>до рішення сесії Смолінської селищної ради від 21.11.2025 року № 928"Про внесення змін до рішення Смолінської селищної ради від 25.12.2024 року № 736 "Про бюджет Смолінської селищної територіальної громади на 2025 рік"</t>
  </si>
  <si>
    <t>до рішення Смолінської селищної ради від 21.11.2025 року № 928"Про внесення змін до рішення Смолінської селищної ради від 20.06.2025 року № 736 "Про бюджет Смолінської селищної територіальної громади на 2025 рік"</t>
  </si>
  <si>
    <t>до рішення сесії Смолінської селищної ради від 21.11.2025 року №928</t>
  </si>
  <si>
    <t>до рішення Смолінської селищної ради від  21.11.2025 року № 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</si>
</sst>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theme="1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9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4" fillId="0" borderId="0"/>
  </cellStyleXfs>
  <cellXfs count="522">
    <xf numFmtId="0" fontId="0" fillId="0" borderId="0" xfId="0"/>
    <xf numFmtId="0" fontId="30" fillId="0" borderId="0" xfId="0" applyFont="1"/>
    <xf numFmtId="0" fontId="0" fillId="0" borderId="0" xfId="0"/>
    <xf numFmtId="0" fontId="30" fillId="0" borderId="0" xfId="0" applyFont="1" applyAlignment="1">
      <alignment horizontal="center" vertical="center"/>
    </xf>
    <xf numFmtId="0" fontId="24" fillId="0" borderId="0" xfId="113"/>
    <xf numFmtId="164" fontId="30" fillId="0" borderId="0" xfId="103" applyFont="1" applyAlignment="1"/>
    <xf numFmtId="164" fontId="30" fillId="0" borderId="0" xfId="103" applyFont="1"/>
    <xf numFmtId="0" fontId="23" fillId="0" borderId="0" xfId="115"/>
    <xf numFmtId="0" fontId="23" fillId="0" borderId="0" xfId="115" applyFont="1" applyAlignment="1"/>
    <xf numFmtId="164" fontId="30" fillId="0" borderId="0" xfId="103" applyFont="1" applyAlignment="1">
      <alignment horizontal="right"/>
    </xf>
    <xf numFmtId="4" fontId="30" fillId="0" borderId="0" xfId="103" applyNumberFormat="1" applyFont="1" applyAlignment="1">
      <alignment horizontal="center" vertical="center"/>
    </xf>
    <xf numFmtId="164" fontId="38" fillId="0" borderId="0" xfId="103" applyFont="1" applyAlignment="1">
      <alignment horizontal="left"/>
    </xf>
    <xf numFmtId="164" fontId="30" fillId="0" borderId="3" xfId="103" applyFont="1" applyBorder="1" applyAlignment="1">
      <alignment horizontal="center" vertical="top" wrapText="1"/>
    </xf>
    <xf numFmtId="4" fontId="30" fillId="0" borderId="4" xfId="103" applyNumberFormat="1" applyFont="1" applyBorder="1" applyAlignment="1">
      <alignment horizontal="center" vertical="center" wrapText="1"/>
    </xf>
    <xf numFmtId="166" fontId="30" fillId="0" borderId="6" xfId="103" applyNumberFormat="1" applyFont="1" applyBorder="1" applyAlignment="1">
      <alignment horizontal="center" vertical="top" wrapText="1"/>
    </xf>
    <xf numFmtId="1" fontId="30" fillId="0" borderId="7" xfId="103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Continuous" vertical="center" wrapText="1"/>
    </xf>
    <xf numFmtId="164" fontId="31" fillId="0" borderId="4" xfId="103" applyFont="1" applyBorder="1" applyAlignment="1">
      <alignment horizontal="centerContinuous" vertical="center"/>
    </xf>
    <xf numFmtId="4" fontId="31" fillId="2" borderId="4" xfId="103" applyNumberFormat="1" applyFont="1" applyFill="1" applyBorder="1" applyAlignment="1">
      <alignment horizontal="center" vertical="center"/>
    </xf>
    <xf numFmtId="164" fontId="30" fillId="0" borderId="3" xfId="103" applyFont="1" applyBorder="1" applyAlignment="1">
      <alignment horizontal="centerContinuous" vertical="center" wrapText="1"/>
    </xf>
    <xf numFmtId="164" fontId="30" fillId="0" borderId="4" xfId="103" applyFont="1" applyBorder="1" applyAlignment="1">
      <alignment horizontal="centerContinuous" vertical="center"/>
    </xf>
    <xf numFmtId="4" fontId="30" fillId="0" borderId="4" xfId="103" applyNumberFormat="1" applyFont="1" applyBorder="1" applyAlignment="1">
      <alignment horizontal="center" vertical="center"/>
    </xf>
    <xf numFmtId="164" fontId="31" fillId="3" borderId="3" xfId="103" applyFont="1" applyFill="1" applyBorder="1" applyAlignment="1">
      <alignment horizontal="center"/>
    </xf>
    <xf numFmtId="164" fontId="31" fillId="3" borderId="3" xfId="103" applyFont="1" applyFill="1" applyBorder="1" applyAlignment="1">
      <alignment horizontal="left" vertical="center"/>
    </xf>
    <xf numFmtId="164" fontId="31" fillId="3" borderId="4" xfId="103" applyFont="1" applyFill="1" applyBorder="1" applyAlignment="1">
      <alignment horizontal="centerContinuous" vertical="center"/>
    </xf>
    <xf numFmtId="4" fontId="31" fillId="3" borderId="4" xfId="103" applyNumberFormat="1" applyFont="1" applyFill="1" applyBorder="1" applyAlignment="1">
      <alignment horizontal="center" vertical="top"/>
    </xf>
    <xf numFmtId="4" fontId="31" fillId="3" borderId="4" xfId="103" applyNumberFormat="1" applyFont="1" applyFill="1" applyBorder="1" applyAlignment="1">
      <alignment horizontal="center" vertical="center"/>
    </xf>
    <xf numFmtId="164" fontId="30" fillId="0" borderId="2" xfId="103" applyFont="1" applyBorder="1" applyAlignment="1">
      <alignment horizontal="center" vertical="top" wrapText="1"/>
    </xf>
    <xf numFmtId="4" fontId="30" fillId="0" borderId="2" xfId="103" applyNumberFormat="1" applyFont="1" applyBorder="1" applyAlignment="1">
      <alignment horizontal="center" vertical="center" wrapText="1"/>
    </xf>
    <xf numFmtId="166" fontId="30" fillId="0" borderId="2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6" fontId="30" fillId="0" borderId="5" xfId="103" applyNumberFormat="1" applyFont="1" applyBorder="1" applyAlignment="1">
      <alignment horizontal="center" vertical="top" wrapText="1"/>
    </xf>
    <xf numFmtId="1" fontId="30" fillId="0" borderId="5" xfId="103" applyNumberFormat="1" applyFont="1" applyBorder="1" applyAlignment="1">
      <alignment horizontal="center" vertical="center" wrapText="1"/>
    </xf>
    <xf numFmtId="0" fontId="31" fillId="0" borderId="2" xfId="103" applyNumberFormat="1" applyFont="1" applyBorder="1" applyAlignment="1">
      <alignment horizontal="centerContinuous" vertical="center"/>
    </xf>
    <xf numFmtId="164" fontId="31" fillId="3" borderId="2" xfId="103" applyFont="1" applyFill="1" applyBorder="1" applyAlignment="1">
      <alignment horizontal="center" vertical="center"/>
    </xf>
    <xf numFmtId="164" fontId="31" fillId="3" borderId="4" xfId="103" applyFont="1" applyFill="1" applyBorder="1" applyAlignment="1">
      <alignment horizontal="center" vertical="center"/>
    </xf>
    <xf numFmtId="4" fontId="31" fillId="3" borderId="2" xfId="103" applyNumberFormat="1" applyFont="1" applyFill="1" applyBorder="1" applyAlignment="1">
      <alignment horizontal="center" vertical="center"/>
    </xf>
    <xf numFmtId="164" fontId="30" fillId="0" borderId="8" xfId="103" applyFont="1" applyBorder="1"/>
    <xf numFmtId="164" fontId="31" fillId="0" borderId="0" xfId="103" applyFont="1" applyAlignment="1">
      <alignment horizontal="left"/>
    </xf>
    <xf numFmtId="164" fontId="31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30" fillId="0" borderId="0" xfId="103" applyFont="1" applyAlignment="1">
      <alignment horizontal="left"/>
    </xf>
    <xf numFmtId="0" fontId="30" fillId="0" borderId="3" xfId="103" applyNumberFormat="1" applyFont="1" applyBorder="1" applyAlignment="1">
      <alignment horizontal="center" vertical="center"/>
    </xf>
    <xf numFmtId="0" fontId="31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30" fillId="0" borderId="2" xfId="0" applyFont="1" applyBorder="1" applyAlignment="1">
      <alignment horizontal="center" vertical="center"/>
    </xf>
    <xf numFmtId="0" fontId="31" fillId="0" borderId="2" xfId="103" quotePrefix="1" applyNumberFormat="1" applyFont="1" applyBorder="1" applyAlignment="1">
      <alignment horizontal="centerContinuous" vertical="center"/>
    </xf>
    <xf numFmtId="164" fontId="30" fillId="0" borderId="6" xfId="103" applyFont="1" applyBorder="1" applyAlignment="1">
      <alignment horizontal="centerContinuous" vertical="center" wrapText="1"/>
    </xf>
    <xf numFmtId="4" fontId="30" fillId="0" borderId="2" xfId="113" applyNumberFormat="1" applyFont="1" applyBorder="1" applyAlignment="1">
      <alignment horizontal="center" vertical="center"/>
    </xf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18" fillId="0" borderId="0" xfId="124"/>
    <xf numFmtId="0" fontId="42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/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0" fillId="0" borderId="2" xfId="103" quotePrefix="1" applyFont="1" applyBorder="1" applyAlignment="1">
      <alignment vertical="center" wrapText="1"/>
    </xf>
    <xf numFmtId="0" fontId="18" fillId="0" borderId="2" xfId="122" quotePrefix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4" fontId="32" fillId="4" borderId="2" xfId="0" applyNumberFormat="1" applyFont="1" applyFill="1" applyBorder="1" applyAlignment="1">
      <alignment vertical="center" wrapText="1"/>
    </xf>
    <xf numFmtId="1" fontId="30" fillId="0" borderId="2" xfId="0" quotePrefix="1" applyNumberFormat="1" applyFont="1" applyBorder="1" applyAlignment="1">
      <alignment horizontal="center" vertical="center" wrapText="1"/>
    </xf>
    <xf numFmtId="4" fontId="18" fillId="0" borderId="2" xfId="124" quotePrefix="1" applyNumberForma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0" fontId="41" fillId="0" borderId="2" xfId="124" quotePrefix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4" fontId="41" fillId="2" borderId="2" xfId="0" applyNumberFormat="1" applyFont="1" applyFill="1" applyBorder="1" applyAlignment="1">
      <alignment horizontal="right" vertical="center" wrapText="1"/>
    </xf>
    <xf numFmtId="4" fontId="41" fillId="0" borderId="2" xfId="124" applyNumberFormat="1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4" fontId="41" fillId="0" borderId="2" xfId="0" applyNumberFormat="1" applyFont="1" applyBorder="1" applyAlignment="1">
      <alignment horizontal="right" vertical="center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Fill="1" applyBorder="1" applyAlignment="1">
      <alignment vertical="center" wrapText="1"/>
    </xf>
    <xf numFmtId="4" fontId="41" fillId="0" borderId="2" xfId="124" applyNumberFormat="1" applyFont="1" applyBorder="1" applyAlignment="1">
      <alignment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8" fillId="0" borderId="2" xfId="123" quotePrefix="1" applyNumberForma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0" fontId="30" fillId="0" borderId="0" xfId="103" quotePrefix="1" applyNumberFormat="1" applyFont="1" applyBorder="1" applyAlignment="1">
      <alignment horizontal="centerContinuous" vertical="center"/>
    </xf>
    <xf numFmtId="164" fontId="30" fillId="0" borderId="0" xfId="103" applyFont="1" applyBorder="1" applyAlignment="1">
      <alignment horizontal="center"/>
    </xf>
    <xf numFmtId="0" fontId="0" fillId="0" borderId="0" xfId="0" applyBorder="1"/>
    <xf numFmtId="0" fontId="17" fillId="0" borderId="2" xfId="126" quotePrefix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vertical="center" wrapText="1"/>
    </xf>
    <xf numFmtId="4" fontId="17" fillId="0" borderId="2" xfId="126" applyNumberFormat="1" applyBorder="1" applyAlignment="1">
      <alignment vertical="center" wrapText="1"/>
    </xf>
    <xf numFmtId="4" fontId="39" fillId="0" borderId="2" xfId="126" quotePrefix="1" applyNumberFormat="1" applyFont="1" applyBorder="1" applyAlignment="1">
      <alignment vertical="center" wrapText="1"/>
    </xf>
    <xf numFmtId="4" fontId="39" fillId="0" borderId="2" xfId="126" applyNumberFormat="1" applyFont="1" applyBorder="1" applyAlignment="1">
      <alignment vertical="center" wrapText="1"/>
    </xf>
    <xf numFmtId="0" fontId="39" fillId="0" borderId="2" xfId="126" quotePrefix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Continuous" vertical="center" wrapText="1"/>
    </xf>
    <xf numFmtId="0" fontId="31" fillId="0" borderId="4" xfId="0" applyFont="1" applyBorder="1" applyAlignment="1">
      <alignment horizontal="centerContinuous" vertical="center"/>
    </xf>
    <xf numFmtId="0" fontId="31" fillId="0" borderId="0" xfId="0" applyFont="1" applyBorder="1" applyAlignment="1">
      <alignment horizontal="centerContinuous" vertical="center"/>
    </xf>
    <xf numFmtId="164" fontId="30" fillId="0" borderId="0" xfId="103" applyFont="1" applyAlignment="1">
      <alignment horizontal="center"/>
    </xf>
    <xf numFmtId="0" fontId="31" fillId="0" borderId="0" xfId="0" applyFont="1" applyBorder="1" applyAlignment="1">
      <alignment horizontal="center" vertical="center"/>
    </xf>
    <xf numFmtId="166" fontId="30" fillId="0" borderId="1" xfId="103" applyNumberFormat="1" applyFont="1" applyBorder="1" applyAlignment="1">
      <alignment horizontal="center"/>
    </xf>
    <xf numFmtId="0" fontId="30" fillId="0" borderId="0" xfId="129" applyFont="1" applyAlignment="1"/>
    <xf numFmtId="0" fontId="30" fillId="0" borderId="1" xfId="0" quotePrefix="1" applyFont="1" applyBorder="1" applyAlignment="1">
      <alignment horizontal="center"/>
    </xf>
    <xf numFmtId="0" fontId="43" fillId="0" borderId="0" xfId="0" applyFont="1"/>
    <xf numFmtId="0" fontId="30" fillId="2" borderId="2" xfId="0" applyFont="1" applyFill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46" fillId="0" borderId="0" xfId="0" quotePrefix="1" applyFont="1" applyAlignment="1">
      <alignment horizontal="center"/>
    </xf>
    <xf numFmtId="4" fontId="24" fillId="0" borderId="0" xfId="113" applyNumberFormat="1"/>
    <xf numFmtId="4" fontId="30" fillId="5" borderId="2" xfId="0" applyNumberFormat="1" applyFont="1" applyFill="1" applyBorder="1" applyAlignment="1">
      <alignment horizontal="right" vertical="center" wrapText="1"/>
    </xf>
    <xf numFmtId="0" fontId="41" fillId="0" borderId="2" xfId="123" quotePrefix="1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right" vertical="center" wrapText="1"/>
    </xf>
    <xf numFmtId="4" fontId="40" fillId="0" borderId="2" xfId="126" quotePrefix="1" applyNumberFormat="1" applyFont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40" fillId="0" borderId="2" xfId="124" quotePrefix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2" xfId="0" quotePrefix="1" applyFont="1" applyFill="1" applyBorder="1" applyAlignment="1">
      <alignment horizontal="center" vertical="center" wrapText="1"/>
    </xf>
    <xf numFmtId="4" fontId="40" fillId="0" borderId="2" xfId="124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124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2" xfId="124" quotePrefix="1" applyNumberFormat="1" applyFont="1" applyFill="1" applyBorder="1" applyAlignment="1">
      <alignment horizontal="center" vertical="center" wrapText="1"/>
    </xf>
    <xf numFmtId="4" fontId="40" fillId="0" borderId="2" xfId="0" applyNumberFormat="1" applyFont="1" applyFill="1" applyBorder="1" applyAlignment="1">
      <alignment horizontal="righ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0" borderId="0" xfId="131" applyFont="1" applyAlignment="1">
      <alignment horizontal="center" wrapText="1"/>
    </xf>
    <xf numFmtId="0" fontId="15" fillId="0" borderId="0" xfId="131" applyAlignment="1">
      <alignment horizontal="center"/>
    </xf>
    <xf numFmtId="0" fontId="31" fillId="0" borderId="2" xfId="131" applyFont="1" applyBorder="1" applyAlignment="1">
      <alignment horizontal="right" vertical="center"/>
    </xf>
    <xf numFmtId="0" fontId="31" fillId="0" borderId="2" xfId="131" applyFont="1" applyBorder="1" applyAlignment="1">
      <alignment vertical="center" wrapText="1"/>
    </xf>
    <xf numFmtId="4" fontId="31" fillId="0" borderId="2" xfId="132" applyNumberFormat="1" applyFont="1" applyBorder="1" applyAlignment="1">
      <alignment vertical="center"/>
    </xf>
    <xf numFmtId="0" fontId="30" fillId="0" borderId="2" xfId="131" applyFont="1" applyBorder="1" applyAlignment="1">
      <alignment horizontal="right" vertical="center"/>
    </xf>
    <xf numFmtId="0" fontId="30" fillId="0" borderId="2" xfId="131" applyFont="1" applyBorder="1" applyAlignment="1">
      <alignment vertical="center" wrapText="1"/>
    </xf>
    <xf numFmtId="4" fontId="30" fillId="5" borderId="2" xfId="132" applyNumberFormat="1" applyFont="1" applyFill="1" applyBorder="1" applyAlignment="1">
      <alignment vertical="center"/>
    </xf>
    <xf numFmtId="4" fontId="30" fillId="0" borderId="2" xfId="132" applyNumberFormat="1" applyFont="1" applyBorder="1" applyAlignment="1">
      <alignment vertical="center"/>
    </xf>
    <xf numFmtId="4" fontId="40" fillId="0" borderId="2" xfId="0" applyNumberFormat="1" applyFont="1" applyBorder="1" applyAlignment="1">
      <alignment vertical="center"/>
    </xf>
    <xf numFmtId="0" fontId="30" fillId="0" borderId="2" xfId="103" applyNumberFormat="1" applyFont="1" applyBorder="1" applyAlignment="1">
      <alignment horizontal="center" vertical="center" wrapText="1"/>
    </xf>
    <xf numFmtId="0" fontId="40" fillId="0" borderId="2" xfId="124" quotePrefix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4" fontId="40" fillId="0" borderId="2" xfId="124" applyNumberFormat="1" applyFont="1" applyBorder="1" applyAlignment="1">
      <alignment vertical="center" wrapText="1"/>
    </xf>
    <xf numFmtId="4" fontId="40" fillId="0" borderId="2" xfId="0" applyNumberFormat="1" applyFont="1" applyBorder="1" applyAlignment="1">
      <alignment horizontal="right" vertical="center"/>
    </xf>
    <xf numFmtId="0" fontId="41" fillId="0" borderId="2" xfId="124" quotePrefix="1" applyNumberFormat="1" applyFont="1" applyBorder="1" applyAlignment="1">
      <alignment horizontal="center" vertical="center" wrapText="1"/>
    </xf>
    <xf numFmtId="0" fontId="30" fillId="4" borderId="2" xfId="0" applyFont="1" applyFill="1" applyBorder="1" applyAlignment="1">
      <alignment vertical="center" wrapText="1"/>
    </xf>
    <xf numFmtId="0" fontId="31" fillId="0" borderId="0" xfId="113" applyFont="1"/>
    <xf numFmtId="4" fontId="30" fillId="0" borderId="2" xfId="135" quotePrefix="1" applyNumberFormat="1" applyFont="1" applyBorder="1" applyAlignment="1">
      <alignment vertical="center" wrapText="1"/>
    </xf>
    <xf numFmtId="167" fontId="30" fillId="0" borderId="2" xfId="0" applyNumberFormat="1" applyFont="1" applyBorder="1" applyAlignment="1">
      <alignment horizontal="center" vertical="center"/>
    </xf>
    <xf numFmtId="1" fontId="30" fillId="0" borderId="3" xfId="103" applyNumberFormat="1" applyFont="1" applyBorder="1" applyAlignment="1">
      <alignment horizontal="center" vertical="center"/>
    </xf>
    <xf numFmtId="4" fontId="40" fillId="2" borderId="2" xfId="0" applyNumberFormat="1" applyFont="1" applyFill="1" applyBorder="1" applyAlignment="1">
      <alignment vertical="center"/>
    </xf>
    <xf numFmtId="4" fontId="41" fillId="0" borderId="2" xfId="0" applyNumberFormat="1" applyFont="1" applyBorder="1" applyAlignment="1">
      <alignment vertical="center"/>
    </xf>
    <xf numFmtId="0" fontId="12" fillId="0" borderId="2" xfId="126" quotePrefix="1" applyFont="1" applyBorder="1" applyAlignment="1">
      <alignment horizontal="center" vertical="center" wrapText="1"/>
    </xf>
    <xf numFmtId="4" fontId="12" fillId="0" borderId="2" xfId="126" quotePrefix="1" applyNumberFormat="1" applyFont="1" applyBorder="1" applyAlignment="1">
      <alignment vertical="center" wrapText="1"/>
    </xf>
    <xf numFmtId="4" fontId="30" fillId="0" borderId="2" xfId="0" applyNumberFormat="1" applyFont="1" applyBorder="1" applyAlignment="1">
      <alignment horizontal="left" vertical="center" wrapText="1"/>
    </xf>
    <xf numFmtId="4" fontId="41" fillId="0" borderId="2" xfId="123" quotePrefix="1" applyNumberFormat="1" applyFont="1" applyFill="1" applyBorder="1" applyAlignment="1">
      <alignment vertical="center" wrapText="1"/>
    </xf>
    <xf numFmtId="0" fontId="44" fillId="0" borderId="0" xfId="0" applyFont="1" applyFill="1" applyAlignment="1">
      <alignment vertical="center" wrapText="1"/>
    </xf>
    <xf numFmtId="4" fontId="41" fillId="0" borderId="2" xfId="124" quotePrefix="1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 wrapText="1"/>
    </xf>
    <xf numFmtId="0" fontId="31" fillId="0" borderId="4" xfId="0" applyFont="1" applyBorder="1" applyAlignment="1">
      <alignment horizontal="center" vertical="center"/>
    </xf>
    <xf numFmtId="4" fontId="31" fillId="5" borderId="2" xfId="0" applyNumberFormat="1" applyFont="1" applyFill="1" applyBorder="1" applyAlignment="1">
      <alignment vertical="center"/>
    </xf>
    <xf numFmtId="4" fontId="30" fillId="5" borderId="2" xfId="0" applyNumberFormat="1" applyFont="1" applyFill="1" applyBorder="1" applyAlignment="1">
      <alignment vertical="center"/>
    </xf>
    <xf numFmtId="4" fontId="31" fillId="4" borderId="2" xfId="0" applyNumberFormat="1" applyFont="1" applyFill="1" applyBorder="1" applyAlignment="1">
      <alignment vertical="center"/>
    </xf>
    <xf numFmtId="4" fontId="40" fillId="4" borderId="2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" fontId="40" fillId="0" borderId="2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0" fontId="13" fillId="0" borderId="2" xfId="135" applyBorder="1" applyAlignment="1">
      <alignment vertical="center"/>
    </xf>
    <xf numFmtId="4" fontId="30" fillId="0" borderId="2" xfId="136" applyNumberFormat="1" applyFont="1" applyBorder="1" applyAlignment="1">
      <alignment horizontal="right" vertical="center" wrapText="1"/>
    </xf>
    <xf numFmtId="0" fontId="30" fillId="0" borderId="2" xfId="135" quotePrefix="1" applyFont="1" applyBorder="1" applyAlignment="1">
      <alignment horizontal="center" vertical="center" wrapText="1"/>
    </xf>
    <xf numFmtId="0" fontId="30" fillId="0" borderId="2" xfId="135" quotePrefix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64" fontId="30" fillId="0" borderId="2" xfId="103" applyFont="1" applyBorder="1" applyAlignment="1">
      <alignment horizontal="center"/>
    </xf>
    <xf numFmtId="0" fontId="10" fillId="0" borderId="2" xfId="122" quotePrefix="1" applyFont="1" applyBorder="1" applyAlignment="1">
      <alignment horizontal="center" vertical="center" wrapText="1"/>
    </xf>
    <xf numFmtId="0" fontId="30" fillId="0" borderId="2" xfId="135" applyFont="1" applyBorder="1" applyAlignment="1">
      <alignment vertical="center" wrapText="1"/>
    </xf>
    <xf numFmtId="4" fontId="30" fillId="5" borderId="2" xfId="136" applyNumberFormat="1" applyFont="1" applyFill="1" applyBorder="1" applyAlignment="1">
      <alignment horizontal="right" vertical="center" wrapText="1"/>
    </xf>
    <xf numFmtId="0" fontId="31" fillId="0" borderId="3" xfId="103" applyNumberFormat="1" applyFont="1" applyBorder="1" applyAlignment="1">
      <alignment horizontal="center" vertical="center"/>
    </xf>
    <xf numFmtId="4" fontId="31" fillId="5" borderId="4" xfId="103" applyNumberFormat="1" applyFont="1" applyFill="1" applyBorder="1" applyAlignment="1">
      <alignment horizontal="center" vertical="center"/>
    </xf>
    <xf numFmtId="0" fontId="31" fillId="0" borderId="4" xfId="103" applyNumberFormat="1" applyFont="1" applyBorder="1" applyAlignment="1">
      <alignment horizontal="centerContinuous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/>
    <xf numFmtId="4" fontId="31" fillId="0" borderId="0" xfId="0" applyNumberFormat="1" applyFont="1" applyFill="1" applyBorder="1" applyAlignment="1">
      <alignment horizontal="right"/>
    </xf>
    <xf numFmtId="0" fontId="15" fillId="0" borderId="0" xfId="131" applyAlignment="1">
      <alignment horizontal="center"/>
    </xf>
    <xf numFmtId="0" fontId="0" fillId="4" borderId="5" xfId="0" quotePrefix="1" applyFill="1" applyBorder="1" applyAlignment="1">
      <alignment horizontal="center" vertical="center"/>
    </xf>
    <xf numFmtId="4" fontId="30" fillId="4" borderId="2" xfId="135" quotePrefix="1" applyNumberFormat="1" applyFont="1" applyFill="1" applyBorder="1" applyAlignment="1">
      <alignment horizontal="left" vertical="center" wrapText="1"/>
    </xf>
    <xf numFmtId="0" fontId="9" fillId="0" borderId="0" xfId="113" applyFont="1" applyAlignment="1"/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2" xfId="131" applyFont="1" applyBorder="1" applyAlignment="1">
      <alignment horizontal="center" vertical="center"/>
    </xf>
    <xf numFmtId="0" fontId="30" fillId="0" borderId="3" xfId="0" applyFont="1" applyBorder="1" applyAlignment="1">
      <alignment vertical="center" wrapText="1"/>
    </xf>
    <xf numFmtId="4" fontId="30" fillId="0" borderId="4" xfId="103" applyNumberFormat="1" applyFont="1" applyFill="1" applyBorder="1" applyAlignment="1">
      <alignment horizontal="center" vertical="center"/>
    </xf>
    <xf numFmtId="0" fontId="8" fillId="0" borderId="0" xfId="137"/>
    <xf numFmtId="0" fontId="8" fillId="0" borderId="0" xfId="137" applyFont="1"/>
    <xf numFmtId="0" fontId="8" fillId="0" borderId="0" xfId="137" applyAlignment="1">
      <alignment wrapText="1"/>
    </xf>
    <xf numFmtId="0" fontId="30" fillId="0" borderId="1" xfId="137" quotePrefix="1" applyFont="1" applyBorder="1" applyAlignment="1">
      <alignment horizontal="center"/>
    </xf>
    <xf numFmtId="0" fontId="8" fillId="0" borderId="0" xfId="137" applyAlignment="1">
      <alignment horizontal="center"/>
    </xf>
    <xf numFmtId="0" fontId="31" fillId="0" borderId="0" xfId="137" applyFont="1" applyAlignment="1"/>
    <xf numFmtId="0" fontId="50" fillId="0" borderId="0" xfId="137" applyFont="1"/>
    <xf numFmtId="0" fontId="31" fillId="0" borderId="0" xfId="137" applyFont="1"/>
    <xf numFmtId="0" fontId="8" fillId="0" borderId="0" xfId="137" applyAlignment="1">
      <alignment horizontal="right"/>
    </xf>
    <xf numFmtId="0" fontId="8" fillId="0" borderId="2" xfId="137" applyBorder="1" applyAlignment="1">
      <alignment horizontal="center" vertical="center" wrapText="1"/>
    </xf>
    <xf numFmtId="0" fontId="8" fillId="2" borderId="2" xfId="137" applyFill="1" applyBorder="1" applyAlignment="1">
      <alignment horizontal="center" vertical="center" wrapText="1"/>
    </xf>
    <xf numFmtId="0" fontId="31" fillId="0" borderId="2" xfId="137" quotePrefix="1" applyFont="1" applyBorder="1" applyAlignment="1">
      <alignment horizontal="center" vertical="center" wrapText="1"/>
    </xf>
    <xf numFmtId="0" fontId="31" fillId="0" borderId="2" xfId="137" applyFont="1" applyBorder="1" applyAlignment="1">
      <alignment horizontal="center" vertical="center" wrapText="1"/>
    </xf>
    <xf numFmtId="4" fontId="31" fillId="0" borderId="2" xfId="137" applyNumberFormat="1" applyFont="1" applyBorder="1" applyAlignment="1">
      <alignment horizontal="center" vertical="center" wrapText="1"/>
    </xf>
    <xf numFmtId="4" fontId="31" fillId="0" borderId="2" xfId="137" quotePrefix="1" applyNumberFormat="1" applyFont="1" applyBorder="1" applyAlignment="1">
      <alignment vertical="center" wrapText="1"/>
    </xf>
    <xf numFmtId="4" fontId="31" fillId="5" borderId="2" xfId="137" applyNumberFormat="1" applyFont="1" applyFill="1" applyBorder="1" applyAlignment="1">
      <alignment vertical="center" wrapText="1"/>
    </xf>
    <xf numFmtId="4" fontId="31" fillId="0" borderId="2" xfId="137" applyNumberFormat="1" applyFont="1" applyBorder="1" applyAlignment="1">
      <alignment vertical="center" wrapText="1"/>
    </xf>
    <xf numFmtId="4" fontId="31" fillId="2" borderId="2" xfId="137" applyNumberFormat="1" applyFont="1" applyFill="1" applyBorder="1" applyAlignment="1">
      <alignment vertical="center" wrapText="1"/>
    </xf>
    <xf numFmtId="0" fontId="31" fillId="0" borderId="2" xfId="137" quotePrefix="1" applyFont="1" applyFill="1" applyBorder="1" applyAlignment="1">
      <alignment horizontal="center" vertical="center" wrapText="1"/>
    </xf>
    <xf numFmtId="0" fontId="31" fillId="0" borderId="2" xfId="137" applyFont="1" applyFill="1" applyBorder="1" applyAlignment="1">
      <alignment horizontal="center" vertical="center" wrapText="1"/>
    </xf>
    <xf numFmtId="4" fontId="31" fillId="0" borderId="2" xfId="137" applyNumberFormat="1" applyFont="1" applyFill="1" applyBorder="1" applyAlignment="1">
      <alignment horizontal="center" vertical="center" wrapText="1"/>
    </xf>
    <xf numFmtId="4" fontId="31" fillId="0" borderId="2" xfId="140" quotePrefix="1" applyNumberFormat="1" applyFont="1" applyBorder="1" applyAlignment="1">
      <alignment vertical="center" wrapText="1"/>
    </xf>
    <xf numFmtId="4" fontId="31" fillId="0" borderId="2" xfId="137" applyNumberFormat="1" applyFont="1" applyFill="1" applyBorder="1" applyAlignment="1">
      <alignment vertical="center" wrapText="1"/>
    </xf>
    <xf numFmtId="0" fontId="8" fillId="0" borderId="2" xfId="137" quotePrefix="1" applyBorder="1" applyAlignment="1">
      <alignment horizontal="center" vertical="center" wrapText="1"/>
    </xf>
    <xf numFmtId="4" fontId="8" fillId="0" borderId="2" xfId="137" quotePrefix="1" applyNumberFormat="1" applyBorder="1" applyAlignment="1">
      <alignment horizontal="center" vertical="center" wrapText="1"/>
    </xf>
    <xf numFmtId="4" fontId="8" fillId="0" borderId="2" xfId="137" quotePrefix="1" applyNumberFormat="1" applyBorder="1" applyAlignment="1">
      <alignment vertical="center" wrapText="1"/>
    </xf>
    <xf numFmtId="4" fontId="8" fillId="2" borderId="2" xfId="139" applyNumberFormat="1" applyFill="1" applyBorder="1" applyAlignment="1">
      <alignment vertical="center" wrapText="1"/>
    </xf>
    <xf numFmtId="4" fontId="8" fillId="0" borderId="2" xfId="137" applyNumberFormat="1" applyBorder="1" applyAlignment="1">
      <alignment vertical="center" wrapText="1"/>
    </xf>
    <xf numFmtId="4" fontId="8" fillId="2" borderId="2" xfId="137" applyNumberFormat="1" applyFill="1" applyBorder="1" applyAlignment="1">
      <alignment vertical="center" wrapText="1"/>
    </xf>
    <xf numFmtId="4" fontId="8" fillId="0" borderId="0" xfId="137" applyNumberFormat="1" applyFont="1"/>
    <xf numFmtId="0" fontId="39" fillId="0" borderId="2" xfId="137" quotePrefix="1" applyFont="1" applyBorder="1" applyAlignment="1">
      <alignment horizontal="center" vertical="center" wrapText="1"/>
    </xf>
    <xf numFmtId="4" fontId="39" fillId="0" borderId="2" xfId="137" quotePrefix="1" applyNumberFormat="1" applyFont="1" applyBorder="1" applyAlignment="1">
      <alignment horizontal="center" vertical="center" wrapText="1"/>
    </xf>
    <xf numFmtId="4" fontId="39" fillId="0" borderId="2" xfId="137" quotePrefix="1" applyNumberFormat="1" applyFont="1" applyBorder="1" applyAlignment="1">
      <alignment vertical="center" wrapText="1"/>
    </xf>
    <xf numFmtId="4" fontId="39" fillId="2" borderId="2" xfId="137" applyNumberFormat="1" applyFont="1" applyFill="1" applyBorder="1" applyAlignment="1">
      <alignment vertical="center" wrapText="1"/>
    </xf>
    <xf numFmtId="4" fontId="39" fillId="0" borderId="2" xfId="137" applyNumberFormat="1" applyFont="1" applyBorder="1" applyAlignment="1">
      <alignment vertical="center" wrapText="1"/>
    </xf>
    <xf numFmtId="0" fontId="8" fillId="0" borderId="2" xfId="137" quotePrefix="1" applyFont="1" applyBorder="1" applyAlignment="1">
      <alignment horizontal="center" vertical="center" wrapText="1"/>
    </xf>
    <xf numFmtId="4" fontId="8" fillId="0" borderId="0" xfId="137" applyNumberFormat="1"/>
    <xf numFmtId="4" fontId="39" fillId="5" borderId="2" xfId="137" applyNumberFormat="1" applyFont="1" applyFill="1" applyBorder="1" applyAlignment="1">
      <alignment vertical="center" wrapText="1"/>
    </xf>
    <xf numFmtId="4" fontId="39" fillId="4" borderId="2" xfId="137" applyNumberFormat="1" applyFont="1" applyFill="1" applyBorder="1" applyAlignment="1">
      <alignment vertical="center" wrapText="1"/>
    </xf>
    <xf numFmtId="2" fontId="8" fillId="0" borderId="0" xfId="137" applyNumberFormat="1"/>
    <xf numFmtId="0" fontId="30" fillId="0" borderId="2" xfId="141" quotePrefix="1" applyFont="1" applyBorder="1" applyAlignment="1">
      <alignment horizontal="center" vertical="center" wrapText="1"/>
    </xf>
    <xf numFmtId="4" fontId="30" fillId="0" borderId="2" xfId="141" quotePrefix="1" applyNumberFormat="1" applyFont="1" applyBorder="1" applyAlignment="1">
      <alignment vertical="center" wrapText="1"/>
    </xf>
    <xf numFmtId="4" fontId="31" fillId="0" borderId="2" xfId="137" quotePrefix="1" applyNumberFormat="1" applyFont="1" applyFill="1" applyBorder="1" applyAlignment="1">
      <alignment vertical="center" wrapText="1"/>
    </xf>
    <xf numFmtId="4" fontId="8" fillId="2" borderId="2" xfId="137" applyNumberFormat="1" applyFont="1" applyFill="1" applyBorder="1" applyAlignment="1">
      <alignment vertical="center" wrapText="1"/>
    </xf>
    <xf numFmtId="4" fontId="8" fillId="0" borderId="2" xfId="137" quotePrefix="1" applyNumberFormat="1" applyFont="1" applyBorder="1" applyAlignment="1">
      <alignment vertical="center" wrapText="1"/>
    </xf>
    <xf numFmtId="4" fontId="8" fillId="0" borderId="2" xfId="137" quotePrefix="1" applyNumberFormat="1" applyFont="1" applyBorder="1" applyAlignment="1">
      <alignment horizontal="center" vertical="center" wrapText="1"/>
    </xf>
    <xf numFmtId="0" fontId="30" fillId="4" borderId="5" xfId="0" quotePrefix="1" applyFont="1" applyFill="1" applyBorder="1" applyAlignment="1">
      <alignment horizontal="center" vertical="center"/>
    </xf>
    <xf numFmtId="4" fontId="41" fillId="4" borderId="5" xfId="0" quotePrefix="1" applyNumberFormat="1" applyFont="1" applyFill="1" applyBorder="1" applyAlignment="1">
      <alignment horizontal="center"/>
    </xf>
    <xf numFmtId="4" fontId="30" fillId="4" borderId="2" xfId="141" quotePrefix="1" applyNumberFormat="1" applyFont="1" applyFill="1" applyBorder="1" applyAlignment="1">
      <alignment horizontal="left" vertical="center" wrapText="1"/>
    </xf>
    <xf numFmtId="0" fontId="30" fillId="0" borderId="2" xfId="141" quotePrefix="1" applyFont="1" applyFill="1" applyBorder="1" applyAlignment="1">
      <alignment horizontal="center" vertical="center" wrapText="1"/>
    </xf>
    <xf numFmtId="4" fontId="30" fillId="0" borderId="2" xfId="140" quotePrefix="1" applyNumberFormat="1" applyFont="1" applyFill="1" applyBorder="1" applyAlignment="1">
      <alignment vertical="center" wrapText="1"/>
    </xf>
    <xf numFmtId="0" fontId="40" fillId="0" borderId="2" xfId="137" quotePrefix="1" applyFont="1" applyFill="1" applyBorder="1" applyAlignment="1">
      <alignment horizontal="center" vertical="center" wrapText="1"/>
    </xf>
    <xf numFmtId="4" fontId="40" fillId="0" borderId="2" xfId="137" quotePrefix="1" applyNumberFormat="1" applyFont="1" applyFill="1" applyBorder="1" applyAlignment="1">
      <alignment horizontal="center" vertical="center" wrapText="1"/>
    </xf>
    <xf numFmtId="4" fontId="40" fillId="0" borderId="2" xfId="137" quotePrefix="1" applyNumberFormat="1" applyFont="1" applyFill="1" applyBorder="1" applyAlignment="1">
      <alignment vertical="center" wrapText="1"/>
    </xf>
    <xf numFmtId="4" fontId="40" fillId="5" borderId="2" xfId="139" applyNumberFormat="1" applyFont="1" applyFill="1" applyBorder="1" applyAlignment="1">
      <alignment vertical="center" wrapText="1"/>
    </xf>
    <xf numFmtId="4" fontId="40" fillId="0" borderId="2" xfId="139" applyNumberFormat="1" applyFont="1" applyFill="1" applyBorder="1" applyAlignment="1">
      <alignment vertical="center" wrapText="1"/>
    </xf>
    <xf numFmtId="4" fontId="40" fillId="0" borderId="2" xfId="137" applyNumberFormat="1" applyFont="1" applyFill="1" applyBorder="1" applyAlignment="1">
      <alignment vertical="center" wrapText="1"/>
    </xf>
    <xf numFmtId="4" fontId="40" fillId="5" borderId="2" xfId="137" applyNumberFormat="1" applyFont="1" applyFill="1" applyBorder="1" applyAlignment="1">
      <alignment vertical="center" wrapText="1"/>
    </xf>
    <xf numFmtId="4" fontId="39" fillId="0" borderId="2" xfId="137" applyNumberFormat="1" applyFont="1" applyFill="1" applyBorder="1" applyAlignment="1">
      <alignment vertical="center" wrapText="1"/>
    </xf>
    <xf numFmtId="4" fontId="8" fillId="0" borderId="12" xfId="137" applyNumberFormat="1" applyFont="1" applyFill="1" applyBorder="1" applyAlignment="1">
      <alignment wrapText="1"/>
    </xf>
    <xf numFmtId="0" fontId="41" fillId="0" borderId="2" xfId="142" quotePrefix="1" applyFont="1" applyFill="1" applyBorder="1" applyAlignment="1">
      <alignment horizontal="center" vertical="center" wrapText="1"/>
    </xf>
    <xf numFmtId="0" fontId="39" fillId="0" borderId="2" xfId="142" quotePrefix="1" applyFont="1" applyBorder="1" applyAlignment="1">
      <alignment horizontal="center" vertical="center" wrapText="1"/>
    </xf>
    <xf numFmtId="0" fontId="8" fillId="0" borderId="2" xfId="142" quotePrefix="1" applyNumberFormat="1" applyBorder="1" applyAlignment="1">
      <alignment horizontal="center" vertical="center" wrapText="1"/>
    </xf>
    <xf numFmtId="4" fontId="41" fillId="0" borderId="2" xfId="142" quotePrefix="1" applyNumberFormat="1" applyFont="1" applyFill="1" applyBorder="1" applyAlignment="1">
      <alignment vertical="center" wrapText="1"/>
    </xf>
    <xf numFmtId="4" fontId="39" fillId="0" borderId="2" xfId="142" applyNumberFormat="1" applyFont="1" applyFill="1" applyBorder="1" applyAlignment="1">
      <alignment vertical="center" wrapText="1"/>
    </xf>
    <xf numFmtId="4" fontId="39" fillId="2" borderId="2" xfId="142" applyNumberFormat="1" applyFont="1" applyFill="1" applyBorder="1" applyAlignment="1">
      <alignment vertical="center" wrapText="1"/>
    </xf>
    <xf numFmtId="4" fontId="40" fillId="0" borderId="2" xfId="137" quotePrefix="1" applyNumberFormat="1" applyFont="1" applyBorder="1" applyAlignment="1">
      <alignment vertical="center" wrapText="1"/>
    </xf>
    <xf numFmtId="4" fontId="40" fillId="2" borderId="2" xfId="137" applyNumberFormat="1" applyFont="1" applyFill="1" applyBorder="1" applyAlignment="1">
      <alignment vertical="center" wrapText="1"/>
    </xf>
    <xf numFmtId="4" fontId="40" fillId="0" borderId="2" xfId="137" applyNumberFormat="1" applyFont="1" applyBorder="1" applyAlignment="1">
      <alignment vertical="center" wrapText="1"/>
    </xf>
    <xf numFmtId="0" fontId="39" fillId="0" borderId="2" xfId="137" quotePrefix="1" applyNumberFormat="1" applyFont="1" applyBorder="1" applyAlignment="1">
      <alignment horizontal="center" vertical="center" wrapText="1"/>
    </xf>
    <xf numFmtId="0" fontId="40" fillId="0" borderId="2" xfId="137" quotePrefix="1" applyFont="1" applyBorder="1" applyAlignment="1">
      <alignment horizontal="center" vertical="center" wrapText="1"/>
    </xf>
    <xf numFmtId="4" fontId="40" fillId="0" borderId="2" xfId="137" quotePrefix="1" applyNumberFormat="1" applyFont="1" applyBorder="1" applyAlignment="1">
      <alignment horizontal="center" vertical="center" wrapText="1"/>
    </xf>
    <xf numFmtId="4" fontId="41" fillId="0" borderId="2" xfId="137" quotePrefix="1" applyNumberFormat="1" applyFont="1" applyBorder="1" applyAlignment="1">
      <alignment horizontal="center" vertical="center" wrapText="1"/>
    </xf>
    <xf numFmtId="0" fontId="49" fillId="0" borderId="0" xfId="137" applyFont="1"/>
    <xf numFmtId="4" fontId="8" fillId="0" borderId="2" xfId="137" applyNumberFormat="1" applyFont="1" applyFill="1" applyBorder="1" applyAlignment="1">
      <alignment vertical="center" wrapText="1"/>
    </xf>
    <xf numFmtId="0" fontId="30" fillId="0" borderId="2" xfId="143" quotePrefix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center" wrapText="1"/>
    </xf>
    <xf numFmtId="4" fontId="41" fillId="0" borderId="2" xfId="137" applyNumberFormat="1" applyFont="1" applyFill="1" applyBorder="1" applyAlignment="1">
      <alignment vertical="center" wrapText="1"/>
    </xf>
    <xf numFmtId="0" fontId="31" fillId="2" borderId="2" xfId="137" applyFont="1" applyFill="1" applyBorder="1" applyAlignment="1">
      <alignment horizontal="center" vertical="center" wrapText="1"/>
    </xf>
    <xf numFmtId="0" fontId="31" fillId="2" borderId="2" xfId="137" quotePrefix="1" applyFont="1" applyFill="1" applyBorder="1" applyAlignment="1">
      <alignment horizontal="center" vertical="center" wrapText="1"/>
    </xf>
    <xf numFmtId="4" fontId="31" fillId="2" borderId="2" xfId="137" applyNumberFormat="1" applyFont="1" applyFill="1" applyBorder="1" applyAlignment="1">
      <alignment horizontal="center" vertical="center" wrapText="1"/>
    </xf>
    <xf numFmtId="4" fontId="31" fillId="2" borderId="2" xfId="137" quotePrefix="1" applyNumberFormat="1" applyFont="1" applyFill="1" applyBorder="1" applyAlignment="1">
      <alignment vertical="center" wrapText="1"/>
    </xf>
    <xf numFmtId="4" fontId="31" fillId="0" borderId="0" xfId="137" applyNumberFormat="1" applyFont="1" applyFill="1" applyBorder="1" applyAlignment="1">
      <alignment vertical="center" wrapText="1"/>
    </xf>
    <xf numFmtId="3" fontId="8" fillId="0" borderId="0" xfId="137" applyNumberFormat="1" applyFill="1"/>
    <xf numFmtId="4" fontId="8" fillId="0" borderId="0" xfId="137" applyNumberFormat="1" applyFill="1"/>
    <xf numFmtId="0" fontId="8" fillId="0" borderId="0" xfId="137" applyFill="1"/>
    <xf numFmtId="4" fontId="51" fillId="0" borderId="0" xfId="137" applyNumberFormat="1" applyFont="1" applyFill="1" applyBorder="1"/>
    <xf numFmtId="4" fontId="51" fillId="0" borderId="0" xfId="137" applyNumberFormat="1" applyFont="1" applyFill="1"/>
    <xf numFmtId="0" fontId="51" fillId="0" borderId="0" xfId="137" applyFont="1" applyFill="1"/>
    <xf numFmtId="0" fontId="51" fillId="0" borderId="0" xfId="137" applyFont="1"/>
    <xf numFmtId="0" fontId="31" fillId="0" borderId="0" xfId="137" applyFont="1" applyAlignment="1">
      <alignment horizontal="left"/>
    </xf>
    <xf numFmtId="4" fontId="30" fillId="0" borderId="0" xfId="137" applyNumberFormat="1" applyFont="1" applyFill="1" applyBorder="1" applyAlignment="1">
      <alignment vertical="center" wrapText="1"/>
    </xf>
    <xf numFmtId="0" fontId="9" fillId="0" borderId="0" xfId="113" applyFont="1" applyAlignment="1">
      <alignment horizontal="left" wrapText="1"/>
    </xf>
    <xf numFmtId="0" fontId="0" fillId="0" borderId="0" xfId="0" applyAlignment="1">
      <alignment horizontal="left"/>
    </xf>
    <xf numFmtId="0" fontId="23" fillId="0" borderId="0" xfId="115" applyFont="1" applyAlignment="1">
      <alignment horizontal="left"/>
    </xf>
    <xf numFmtId="0" fontId="31" fillId="0" borderId="3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4" fontId="30" fillId="0" borderId="2" xfId="144" applyNumberFormat="1" applyFont="1" applyBorder="1" applyAlignment="1">
      <alignment vertical="center"/>
    </xf>
    <xf numFmtId="4" fontId="30" fillId="0" borderId="2" xfId="144" applyNumberFormat="1" applyFont="1" applyBorder="1" applyAlignment="1">
      <alignment horizontal="center" vertical="center"/>
    </xf>
    <xf numFmtId="4" fontId="30" fillId="5" borderId="2" xfId="144" applyNumberFormat="1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4" fontId="31" fillId="5" borderId="2" xfId="144" applyNumberFormat="1" applyFont="1" applyFill="1" applyBorder="1" applyAlignment="1">
      <alignment horizontal="center" vertical="center"/>
    </xf>
    <xf numFmtId="167" fontId="31" fillId="5" borderId="2" xfId="0" applyNumberFormat="1" applyFont="1" applyFill="1" applyBorder="1" applyAlignment="1">
      <alignment horizontal="center" vertical="center"/>
    </xf>
    <xf numFmtId="167" fontId="31" fillId="5" borderId="2" xfId="103" applyNumberFormat="1" applyFont="1" applyFill="1" applyBorder="1" applyAlignment="1">
      <alignment horizontal="center"/>
    </xf>
    <xf numFmtId="167" fontId="30" fillId="0" borderId="2" xfId="103" applyNumberFormat="1" applyFont="1" applyFill="1" applyBorder="1" applyAlignment="1">
      <alignment horizont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2" xfId="103" applyNumberFormat="1" applyFont="1" applyFill="1" applyBorder="1" applyAlignment="1">
      <alignment horizontal="center" vertical="center"/>
    </xf>
    <xf numFmtId="4" fontId="17" fillId="0" borderId="2" xfId="126" applyNumberFormat="1" applyFill="1" applyBorder="1" applyAlignment="1">
      <alignment vertical="center" wrapText="1"/>
    </xf>
    <xf numFmtId="4" fontId="7" fillId="0" borderId="2" xfId="137" quotePrefix="1" applyNumberFormat="1" applyFont="1" applyBorder="1" applyAlignment="1">
      <alignment vertical="center" wrapText="1"/>
    </xf>
    <xf numFmtId="0" fontId="30" fillId="0" borderId="2" xfId="103" applyNumberFormat="1" applyFont="1" applyBorder="1" applyAlignment="1">
      <alignment horizontal="center"/>
    </xf>
    <xf numFmtId="0" fontId="31" fillId="0" borderId="2" xfId="103" applyNumberFormat="1" applyFont="1" applyBorder="1" applyAlignment="1">
      <alignment horizontal="center"/>
    </xf>
    <xf numFmtId="4" fontId="7" fillId="0" borderId="2" xfId="137" quotePrefix="1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 wrapText="1"/>
    </xf>
    <xf numFmtId="164" fontId="30" fillId="0" borderId="4" xfId="103" applyFont="1" applyBorder="1" applyAlignment="1">
      <alignment horizontal="center"/>
    </xf>
    <xf numFmtId="0" fontId="31" fillId="0" borderId="4" xfId="103" applyNumberFormat="1" applyFont="1" applyBorder="1" applyAlignment="1">
      <alignment horizontal="center"/>
    </xf>
    <xf numFmtId="164" fontId="30" fillId="0" borderId="2" xfId="103" applyFont="1" applyBorder="1" applyAlignment="1">
      <alignment horizontal="center" wrapText="1"/>
    </xf>
    <xf numFmtId="4" fontId="7" fillId="0" borderId="2" xfId="137" applyNumberFormat="1" applyFont="1" applyBorder="1" applyAlignment="1">
      <alignment vertical="center" wrapText="1"/>
    </xf>
    <xf numFmtId="0" fontId="31" fillId="0" borderId="4" xfId="103" applyNumberFormat="1" applyFont="1" applyBorder="1" applyAlignment="1">
      <alignment horizontal="center" vertical="center" wrapText="1"/>
    </xf>
    <xf numFmtId="4" fontId="6" fillId="0" borderId="2" xfId="137" quotePrefix="1" applyNumberFormat="1" applyFont="1" applyBorder="1" applyAlignment="1">
      <alignment vertical="center" wrapText="1"/>
    </xf>
    <xf numFmtId="0" fontId="9" fillId="0" borderId="0" xfId="113" applyFont="1" applyAlignment="1">
      <alignment wrapText="1"/>
    </xf>
    <xf numFmtId="0" fontId="30" fillId="0" borderId="2" xfId="145" applyFont="1" applyBorder="1" applyAlignment="1">
      <alignment vertical="center" wrapText="1"/>
    </xf>
    <xf numFmtId="4" fontId="31" fillId="0" borderId="2" xfId="144" applyNumberFormat="1" applyFont="1" applyBorder="1" applyAlignment="1">
      <alignment horizontal="right" vertical="center" wrapText="1"/>
    </xf>
    <xf numFmtId="4" fontId="31" fillId="5" borderId="2" xfId="144" applyNumberFormat="1" applyFont="1" applyFill="1" applyBorder="1" applyAlignment="1">
      <alignment horizontal="right" vertical="center" wrapText="1"/>
    </xf>
    <xf numFmtId="0" fontId="30" fillId="0" borderId="2" xfId="145" applyFont="1" applyBorder="1" applyAlignment="1">
      <alignment horizontal="right" vertical="center"/>
    </xf>
    <xf numFmtId="4" fontId="8" fillId="5" borderId="2" xfId="137" applyNumberFormat="1" applyFill="1" applyBorder="1" applyAlignment="1">
      <alignment vertical="center" wrapText="1"/>
    </xf>
    <xf numFmtId="4" fontId="31" fillId="5" borderId="2" xfId="103" applyNumberFormat="1" applyFont="1" applyFill="1" applyBorder="1" applyAlignment="1">
      <alignment horizontal="center" vertical="center"/>
    </xf>
    <xf numFmtId="4" fontId="5" fillId="0" borderId="2" xfId="137" quotePrefix="1" applyNumberFormat="1" applyFont="1" applyBorder="1" applyAlignment="1">
      <alignment vertical="center" wrapText="1"/>
    </xf>
    <xf numFmtId="0" fontId="30" fillId="0" borderId="2" xfId="135" applyFont="1" applyBorder="1" applyAlignment="1">
      <alignment vertical="center"/>
    </xf>
    <xf numFmtId="0" fontId="5" fillId="0" borderId="2" xfId="137" quotePrefix="1" applyFont="1" applyBorder="1" applyAlignment="1">
      <alignment horizontal="center" vertical="center" wrapText="1"/>
    </xf>
    <xf numFmtId="164" fontId="30" fillId="0" borderId="6" xfId="103" applyFont="1" applyBorder="1" applyAlignment="1">
      <alignment horizontal="center"/>
    </xf>
    <xf numFmtId="4" fontId="30" fillId="0" borderId="2" xfId="0" applyNumberFormat="1" applyFont="1" applyBorder="1" applyAlignment="1">
      <alignment horizontal="center" vertical="center"/>
    </xf>
    <xf numFmtId="0" fontId="5" fillId="0" borderId="2" xfId="126" quotePrefix="1" applyFont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center" vertical="center"/>
    </xf>
    <xf numFmtId="0" fontId="30" fillId="0" borderId="2" xfId="146" applyFont="1" applyBorder="1"/>
    <xf numFmtId="0" fontId="31" fillId="0" borderId="2" xfId="146" applyFont="1" applyBorder="1"/>
    <xf numFmtId="0" fontId="0" fillId="0" borderId="0" xfId="0" applyAlignment="1"/>
    <xf numFmtId="0" fontId="48" fillId="0" borderId="0" xfId="0" applyFont="1" applyAlignment="1"/>
    <xf numFmtId="0" fontId="41" fillId="0" borderId="1" xfId="0" quotePrefix="1" applyFont="1" applyBorder="1" applyAlignment="1">
      <alignment horizontal="center"/>
    </xf>
    <xf numFmtId="0" fontId="41" fillId="0" borderId="0" xfId="0" applyFont="1" applyAlignment="1">
      <alignment horizontal="center"/>
    </xf>
    <xf numFmtId="0" fontId="53" fillId="0" borderId="0" xfId="0" applyFont="1"/>
    <xf numFmtId="0" fontId="41" fillId="0" borderId="0" xfId="0" applyFont="1"/>
    <xf numFmtId="0" fontId="4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2" xfId="147" quotePrefix="1" applyBorder="1" applyAlignment="1">
      <alignment horizontal="center" vertical="center" wrapText="1"/>
    </xf>
    <xf numFmtId="4" fontId="4" fillId="0" borderId="2" xfId="147" quotePrefix="1" applyNumberFormat="1" applyBorder="1" applyAlignment="1">
      <alignment horizontal="center" vertical="center" wrapText="1"/>
    </xf>
    <xf numFmtId="4" fontId="4" fillId="0" borderId="2" xfId="147" quotePrefix="1" applyNumberFormat="1" applyBorder="1" applyAlignment="1">
      <alignment vertical="center" wrapText="1"/>
    </xf>
    <xf numFmtId="4" fontId="41" fillId="0" borderId="2" xfId="0" applyNumberFormat="1" applyFont="1" applyBorder="1" applyAlignment="1">
      <alignment horizontal="center" vertical="center" wrapText="1"/>
    </xf>
    <xf numFmtId="168" fontId="30" fillId="0" borderId="2" xfId="0" quotePrefix="1" applyNumberFormat="1" applyFont="1" applyBorder="1" applyAlignment="1">
      <alignment horizontal="center" vertical="center" wrapText="1"/>
    </xf>
    <xf numFmtId="0" fontId="41" fillId="0" borderId="2" xfId="0" quotePrefix="1" applyFont="1" applyFill="1" applyBorder="1" applyAlignment="1">
      <alignment horizontal="center" vertical="center" wrapText="1"/>
    </xf>
    <xf numFmtId="168" fontId="41" fillId="0" borderId="2" xfId="0" quotePrefix="1" applyNumberFormat="1" applyFont="1" applyBorder="1" applyAlignment="1">
      <alignment horizontal="center" vertical="center" wrapText="1"/>
    </xf>
    <xf numFmtId="4" fontId="4" fillId="0" borderId="2" xfId="148" quotePrefix="1" applyNumberFormat="1" applyFont="1" applyBorder="1" applyAlignment="1">
      <alignment vertical="center" wrapText="1"/>
    </xf>
    <xf numFmtId="0" fontId="54" fillId="0" borderId="0" xfId="0" applyFont="1"/>
    <xf numFmtId="0" fontId="51" fillId="0" borderId="0" xfId="0" applyFont="1"/>
    <xf numFmtId="4" fontId="30" fillId="0" borderId="2" xfId="137" quotePrefix="1" applyNumberFormat="1" applyFont="1" applyBorder="1" applyAlignment="1">
      <alignment vertical="center" wrapText="1"/>
    </xf>
    <xf numFmtId="1" fontId="30" fillId="0" borderId="2" xfId="0" applyNumberFormat="1" applyFont="1" applyBorder="1" applyAlignment="1">
      <alignment horizontal="center" vertical="center"/>
    </xf>
    <xf numFmtId="4" fontId="30" fillId="0" borderId="2" xfId="147" quotePrefix="1" applyNumberFormat="1" applyFont="1" applyBorder="1" applyAlignment="1">
      <alignment horizontal="center" vertical="center" wrapText="1"/>
    </xf>
    <xf numFmtId="2" fontId="24" fillId="0" borderId="0" xfId="113" applyNumberFormat="1"/>
    <xf numFmtId="0" fontId="30" fillId="0" borderId="2" xfId="147" applyFont="1" applyBorder="1" applyAlignment="1">
      <alignment vertical="center"/>
    </xf>
    <xf numFmtId="0" fontId="30" fillId="0" borderId="2" xfId="147" applyFont="1" applyBorder="1" applyAlignment="1">
      <alignment vertical="center" wrapText="1"/>
    </xf>
    <xf numFmtId="0" fontId="8" fillId="0" borderId="0" xfId="137" applyFont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1" fontId="30" fillId="0" borderId="6" xfId="103" applyNumberFormat="1" applyFont="1" applyBorder="1" applyAlignment="1">
      <alignment horizontal="center" vertical="center"/>
    </xf>
    <xf numFmtId="164" fontId="30" fillId="0" borderId="7" xfId="103" applyFont="1" applyBorder="1" applyAlignment="1">
      <alignment horizontal="centerContinuous" vertical="center"/>
    </xf>
    <xf numFmtId="4" fontId="30" fillId="0" borderId="5" xfId="113" applyNumberFormat="1" applyFont="1" applyBorder="1" applyAlignment="1">
      <alignment horizontal="center" vertical="center"/>
    </xf>
    <xf numFmtId="0" fontId="31" fillId="0" borderId="2" xfId="147" applyFont="1" applyBorder="1" applyAlignment="1">
      <alignment horizontal="center" vertical="center"/>
    </xf>
    <xf numFmtId="4" fontId="30" fillId="0" borderId="2" xfId="136" applyNumberFormat="1" applyFont="1" applyBorder="1" applyAlignment="1">
      <alignment horizontal="center" vertical="center" wrapText="1"/>
    </xf>
    <xf numFmtId="0" fontId="31" fillId="0" borderId="2" xfId="135" applyFont="1" applyBorder="1" applyAlignment="1">
      <alignment horizontal="center" vertical="center"/>
    </xf>
    <xf numFmtId="4" fontId="30" fillId="0" borderId="5" xfId="103" applyNumberFormat="1" applyFont="1" applyFill="1" applyBorder="1" applyAlignment="1">
      <alignment horizontal="center" vertical="center"/>
    </xf>
    <xf numFmtId="164" fontId="31" fillId="0" borderId="2" xfId="103" applyFont="1" applyBorder="1" applyAlignment="1">
      <alignment horizontal="center"/>
    </xf>
    <xf numFmtId="0" fontId="39" fillId="0" borderId="0" xfId="137" applyFont="1"/>
    <xf numFmtId="4" fontId="31" fillId="5" borderId="2" xfId="136" applyNumberFormat="1" applyFont="1" applyFill="1" applyBorder="1" applyAlignment="1">
      <alignment horizontal="center" vertical="center" wrapText="1"/>
    </xf>
    <xf numFmtId="4" fontId="3" fillId="0" borderId="2" xfId="137" quotePrefix="1" applyNumberFormat="1" applyFont="1" applyBorder="1" applyAlignment="1">
      <alignment vertical="center" wrapText="1"/>
    </xf>
    <xf numFmtId="4" fontId="31" fillId="0" borderId="2" xfId="137" quotePrefix="1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4" fontId="40" fillId="0" borderId="2" xfId="0" applyNumberFormat="1" applyFont="1" applyBorder="1" applyAlignment="1">
      <alignment horizontal="center" vertical="center" wrapText="1"/>
    </xf>
    <xf numFmtId="0" fontId="31" fillId="0" borderId="2" xfId="135" quotePrefix="1" applyFont="1" applyFill="1" applyBorder="1" applyAlignment="1">
      <alignment horizontal="center" vertical="center" wrapText="1"/>
    </xf>
    <xf numFmtId="4" fontId="8" fillId="2" borderId="2" xfId="137" applyNumberFormat="1" applyFill="1" applyBorder="1" applyAlignment="1">
      <alignment horizontal="right" vertical="center" wrapText="1"/>
    </xf>
    <xf numFmtId="4" fontId="41" fillId="4" borderId="5" xfId="0" quotePrefix="1" applyNumberFormat="1" applyFont="1" applyFill="1" applyBorder="1" applyAlignment="1">
      <alignment horizontal="right" vertical="center"/>
    </xf>
    <xf numFmtId="4" fontId="8" fillId="0" borderId="2" xfId="137" applyNumberFormat="1" applyBorder="1" applyAlignment="1">
      <alignment horizontal="right" vertical="center" wrapText="1"/>
    </xf>
    <xf numFmtId="4" fontId="8" fillId="5" borderId="2" xfId="137" applyNumberFormat="1" applyFill="1" applyBorder="1" applyAlignment="1">
      <alignment horizontal="right" vertical="center" wrapText="1"/>
    </xf>
    <xf numFmtId="4" fontId="41" fillId="5" borderId="5" xfId="0" quotePrefix="1" applyNumberFormat="1" applyFont="1" applyFill="1" applyBorder="1" applyAlignment="1">
      <alignment horizontal="right" vertical="center"/>
    </xf>
    <xf numFmtId="0" fontId="30" fillId="2" borderId="2" xfId="0" applyFont="1" applyFill="1" applyBorder="1" applyAlignment="1">
      <alignment horizontal="right"/>
    </xf>
    <xf numFmtId="4" fontId="17" fillId="5" borderId="2" xfId="126" applyNumberFormat="1" applyFill="1" applyBorder="1" applyAlignment="1">
      <alignment horizontal="right" vertical="center" wrapText="1"/>
    </xf>
    <xf numFmtId="4" fontId="17" fillId="2" borderId="2" xfId="126" applyNumberFormat="1" applyFill="1" applyBorder="1" applyAlignment="1">
      <alignment horizontal="right" vertical="center" wrapText="1"/>
    </xf>
    <xf numFmtId="4" fontId="41" fillId="2" borderId="2" xfId="122" applyNumberFormat="1" applyFont="1" applyFill="1" applyBorder="1" applyAlignment="1">
      <alignment horizontal="right" vertical="center" wrapText="1"/>
    </xf>
    <xf numFmtId="4" fontId="41" fillId="5" borderId="2" xfId="0" applyNumberFormat="1" applyFont="1" applyFill="1" applyBorder="1" applyAlignment="1">
      <alignment horizontal="right" vertical="center" wrapText="1"/>
    </xf>
    <xf numFmtId="4" fontId="17" fillId="0" borderId="2" xfId="126" applyNumberFormat="1" applyFill="1" applyBorder="1" applyAlignment="1">
      <alignment horizontal="right" vertical="center" wrapText="1"/>
    </xf>
    <xf numFmtId="4" fontId="41" fillId="0" borderId="2" xfId="124" applyNumberFormat="1" applyFont="1" applyFill="1" applyBorder="1" applyAlignment="1">
      <alignment horizontal="right" vertical="center" wrapText="1"/>
    </xf>
    <xf numFmtId="4" fontId="31" fillId="0" borderId="2" xfId="0" applyNumberFormat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" fontId="31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32" fillId="4" borderId="2" xfId="0" applyNumberFormat="1" applyFont="1" applyFill="1" applyBorder="1" applyAlignment="1">
      <alignment horizontal="right" vertical="center" wrapText="1"/>
    </xf>
    <xf numFmtId="4" fontId="8" fillId="0" borderId="2" xfId="137" applyNumberFormat="1" applyFill="1" applyBorder="1" applyAlignment="1">
      <alignment horizontal="right" vertical="center" wrapText="1"/>
    </xf>
    <xf numFmtId="4" fontId="41" fillId="0" borderId="2" xfId="122" applyNumberFormat="1" applyFont="1" applyFill="1" applyBorder="1" applyAlignment="1">
      <alignment horizontal="right" vertical="center" wrapText="1"/>
    </xf>
    <xf numFmtId="4" fontId="39" fillId="0" borderId="2" xfId="126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30" fillId="0" borderId="2" xfId="0" applyFont="1" applyBorder="1" applyAlignment="1">
      <alignment horizontal="right" vertical="center"/>
    </xf>
    <xf numFmtId="4" fontId="31" fillId="0" borderId="2" xfId="0" applyNumberFormat="1" applyFont="1" applyBorder="1" applyAlignment="1">
      <alignment horizontal="right" vertical="center"/>
    </xf>
    <xf numFmtId="4" fontId="31" fillId="2" borderId="2" xfId="0" applyNumberFormat="1" applyFont="1" applyFill="1" applyBorder="1" applyAlignment="1">
      <alignment horizontal="right" vertical="center"/>
    </xf>
    <xf numFmtId="4" fontId="3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31" fillId="0" borderId="2" xfId="0" applyNumberFormat="1" applyFont="1" applyBorder="1" applyAlignment="1">
      <alignment vertical="center"/>
    </xf>
    <xf numFmtId="4" fontId="30" fillId="0" borderId="2" xfId="144" applyNumberFormat="1" applyFont="1" applyBorder="1" applyAlignment="1">
      <alignment horizontal="right" vertical="center" wrapText="1"/>
    </xf>
    <xf numFmtId="0" fontId="2" fillId="0" borderId="0" xfId="137" applyFont="1" applyFill="1"/>
    <xf numFmtId="0" fontId="30" fillId="0" borderId="2" xfId="0" applyFont="1" applyBorder="1" applyAlignment="1">
      <alignment horizontal="center" vertical="center" wrapText="1"/>
    </xf>
    <xf numFmtId="4" fontId="41" fillId="4" borderId="2" xfId="147" quotePrefix="1" applyNumberFormat="1" applyFont="1" applyFill="1" applyBorder="1" applyAlignment="1">
      <alignment horizontal="left" vertical="center" wrapText="1"/>
    </xf>
    <xf numFmtId="164" fontId="30" fillId="0" borderId="2" xfId="103" applyFont="1" applyBorder="1" applyAlignment="1">
      <alignment horizontal="left" wrapText="1"/>
    </xf>
    <xf numFmtId="4" fontId="30" fillId="0" borderId="2" xfId="137" quotePrefix="1" applyNumberFormat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left" vertical="center" wrapText="1"/>
    </xf>
    <xf numFmtId="0" fontId="55" fillId="0" borderId="0" xfId="0" applyFont="1" applyAlignment="1">
      <alignment wrapText="1"/>
    </xf>
    <xf numFmtId="4" fontId="39" fillId="5" borderId="2" xfId="126" applyNumberFormat="1" applyFont="1" applyFill="1" applyBorder="1" applyAlignment="1">
      <alignment horizontal="right" vertical="center" wrapText="1"/>
    </xf>
    <xf numFmtId="4" fontId="24" fillId="0" borderId="0" xfId="113" applyNumberFormat="1" applyAlignment="1">
      <alignment horizontal="center"/>
    </xf>
    <xf numFmtId="167" fontId="31" fillId="5" borderId="5" xfId="103" applyNumberFormat="1" applyFont="1" applyFill="1" applyBorder="1" applyAlignment="1">
      <alignment horizontal="center" vertical="center"/>
    </xf>
    <xf numFmtId="167" fontId="30" fillId="0" borderId="5" xfId="103" applyNumberFormat="1" applyFont="1" applyBorder="1" applyAlignment="1">
      <alignment horizontal="center" vertical="center"/>
    </xf>
    <xf numFmtId="0" fontId="1" fillId="0" borderId="2" xfId="137" quotePrefix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31" fillId="0" borderId="0" xfId="113" applyFont="1" applyAlignment="1">
      <alignment horizontal="center" wrapText="1"/>
    </xf>
    <xf numFmtId="0" fontId="24" fillId="0" borderId="0" xfId="113" applyAlignment="1">
      <alignment horizontal="center"/>
    </xf>
    <xf numFmtId="0" fontId="24" fillId="0" borderId="0" xfId="113" applyAlignment="1">
      <alignment horizontal="left"/>
    </xf>
    <xf numFmtId="0" fontId="1" fillId="0" borderId="0" xfId="113" applyFont="1" applyAlignment="1">
      <alignment horizontal="left" wrapText="1"/>
    </xf>
    <xf numFmtId="0" fontId="24" fillId="0" borderId="0" xfId="113" applyFont="1" applyAlignment="1">
      <alignment horizontal="left" wrapText="1"/>
    </xf>
    <xf numFmtId="0" fontId="30" fillId="0" borderId="0" xfId="0" applyFont="1" applyAlignment="1">
      <alignment horizontal="left"/>
    </xf>
    <xf numFmtId="0" fontId="5" fillId="0" borderId="0" xfId="113" applyFont="1" applyAlignment="1">
      <alignment horizontal="left" wrapText="1"/>
    </xf>
    <xf numFmtId="0" fontId="9" fillId="0" borderId="0" xfId="113" applyFont="1" applyAlignment="1">
      <alignment horizontal="left" wrapText="1"/>
    </xf>
    <xf numFmtId="0" fontId="31" fillId="0" borderId="3" xfId="0" applyFont="1" applyBorder="1" applyAlignment="1">
      <alignment horizontal="center" vertical="center"/>
    </xf>
    <xf numFmtId="0" fontId="30" fillId="0" borderId="10" xfId="0" applyFont="1" applyBorder="1" applyAlignment="1"/>
    <xf numFmtId="0" fontId="30" fillId="0" borderId="4" xfId="0" applyFont="1" applyBorder="1" applyAlignment="1"/>
    <xf numFmtId="0" fontId="30" fillId="0" borderId="0" xfId="129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8" fillId="0" borderId="2" xfId="137" applyBorder="1" applyAlignment="1">
      <alignment horizontal="center" vertical="center" wrapText="1"/>
    </xf>
    <xf numFmtId="0" fontId="8" fillId="0" borderId="0" xfId="137" applyFont="1" applyAlignment="1">
      <alignment horizontal="center" wrapText="1"/>
    </xf>
    <xf numFmtId="0" fontId="8" fillId="2" borderId="2" xfId="137" applyFill="1" applyBorder="1" applyAlignment="1">
      <alignment horizontal="center" vertical="center" wrapText="1"/>
    </xf>
    <xf numFmtId="0" fontId="1" fillId="0" borderId="0" xfId="138" applyFont="1" applyAlignment="1">
      <alignment horizontal="left" wrapText="1"/>
    </xf>
    <xf numFmtId="0" fontId="6" fillId="0" borderId="0" xfId="138" applyFont="1" applyAlignment="1">
      <alignment horizontal="left" wrapText="1"/>
    </xf>
    <xf numFmtId="0" fontId="31" fillId="0" borderId="0" xfId="137" applyFont="1" applyAlignment="1">
      <alignment horizontal="center"/>
    </xf>
    <xf numFmtId="0" fontId="50" fillId="0" borderId="2" xfId="137" applyFont="1" applyBorder="1" applyAlignment="1">
      <alignment horizontal="center" vertical="center" wrapText="1"/>
    </xf>
    <xf numFmtId="0" fontId="8" fillId="0" borderId="5" xfId="137" applyBorder="1" applyAlignment="1">
      <alignment horizontal="left" vertical="center" wrapText="1"/>
    </xf>
    <xf numFmtId="0" fontId="8" fillId="0" borderId="11" xfId="137" applyBorder="1" applyAlignment="1">
      <alignment horizontal="left" vertical="center" wrapText="1"/>
    </xf>
    <xf numFmtId="0" fontId="8" fillId="0" borderId="9" xfId="137" applyBorder="1" applyAlignment="1">
      <alignment horizontal="left" vertical="center" wrapText="1"/>
    </xf>
    <xf numFmtId="0" fontId="8" fillId="0" borderId="3" xfId="137" applyBorder="1" applyAlignment="1">
      <alignment horizontal="center" vertical="center" wrapText="1"/>
    </xf>
    <xf numFmtId="0" fontId="8" fillId="0" borderId="10" xfId="137" applyBorder="1" applyAlignment="1">
      <alignment horizontal="center" vertical="center" wrapText="1"/>
    </xf>
    <xf numFmtId="0" fontId="8" fillId="0" borderId="4" xfId="137" applyBorder="1" applyAlignment="1">
      <alignment horizontal="center" vertical="center" wrapText="1"/>
    </xf>
    <xf numFmtId="164" fontId="31" fillId="0" borderId="2" xfId="103" applyFont="1" applyBorder="1" applyAlignment="1">
      <alignment horizontal="center"/>
    </xf>
    <xf numFmtId="164" fontId="31" fillId="0" borderId="5" xfId="103" applyFont="1" applyBorder="1" applyAlignment="1">
      <alignment horizontal="center"/>
    </xf>
    <xf numFmtId="164" fontId="32" fillId="0" borderId="0" xfId="103" applyFont="1" applyAlignment="1">
      <alignment horizontal="center"/>
    </xf>
    <xf numFmtId="164" fontId="31" fillId="0" borderId="0" xfId="103" applyFont="1" applyAlignment="1">
      <alignment horizontal="center"/>
    </xf>
    <xf numFmtId="164" fontId="30" fillId="0" borderId="0" xfId="103" applyFont="1" applyAlignment="1">
      <alignment horizontal="center"/>
    </xf>
    <xf numFmtId="164" fontId="30" fillId="0" borderId="3" xfId="103" applyFont="1" applyBorder="1" applyAlignment="1">
      <alignment horizontal="center" vertical="top" wrapText="1"/>
    </xf>
    <xf numFmtId="164" fontId="30" fillId="0" borderId="4" xfId="103" applyFont="1" applyBorder="1" applyAlignment="1">
      <alignment horizontal="center" vertical="top" wrapText="1"/>
    </xf>
    <xf numFmtId="166" fontId="30" fillId="0" borderId="6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4" fontId="30" fillId="0" borderId="5" xfId="103" applyFont="1" applyBorder="1" applyAlignment="1">
      <alignment horizontal="center"/>
    </xf>
    <xf numFmtId="164" fontId="31" fillId="0" borderId="3" xfId="103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164" fontId="31" fillId="0" borderId="4" xfId="103" applyFont="1" applyBorder="1" applyAlignment="1">
      <alignment horizontal="center" vertical="center" wrapText="1"/>
    </xf>
    <xf numFmtId="0" fontId="30" fillId="0" borderId="3" xfId="103" applyNumberFormat="1" applyFont="1" applyBorder="1" applyAlignment="1">
      <alignment horizontal="center" vertical="center" wrapText="1"/>
    </xf>
    <xf numFmtId="0" fontId="30" fillId="0" borderId="4" xfId="103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147" applyFont="1" applyBorder="1" applyAlignment="1">
      <alignment horizontal="center" vertical="center" wrapText="1"/>
    </xf>
    <xf numFmtId="0" fontId="31" fillId="0" borderId="4" xfId="147" applyFont="1" applyBorder="1" applyAlignment="1">
      <alignment horizontal="center" vertical="center" wrapText="1"/>
    </xf>
    <xf numFmtId="0" fontId="31" fillId="0" borderId="3" xfId="135" applyFont="1" applyBorder="1" applyAlignment="1">
      <alignment horizontal="center" vertical="center" wrapText="1"/>
    </xf>
    <xf numFmtId="0" fontId="31" fillId="0" borderId="4" xfId="135" applyFont="1" applyBorder="1" applyAlignment="1">
      <alignment horizontal="center" vertical="center" wrapText="1"/>
    </xf>
    <xf numFmtId="0" fontId="1" fillId="0" borderId="0" xfId="115" applyFont="1" applyAlignment="1">
      <alignment horizontal="center"/>
    </xf>
    <xf numFmtId="0" fontId="9" fillId="0" borderId="0" xfId="115" applyFont="1" applyAlignment="1">
      <alignment horizontal="center"/>
    </xf>
    <xf numFmtId="0" fontId="4" fillId="0" borderId="0" xfId="113" applyFont="1" applyAlignment="1">
      <alignment horizontal="center" wrapText="1"/>
    </xf>
    <xf numFmtId="0" fontId="9" fillId="0" borderId="0" xfId="113" applyFont="1" applyAlignment="1">
      <alignment horizontal="center" wrapText="1"/>
    </xf>
    <xf numFmtId="0" fontId="31" fillId="0" borderId="3" xfId="131" applyFont="1" applyBorder="1" applyAlignment="1">
      <alignment horizontal="center" vertical="center" wrapText="1"/>
    </xf>
    <xf numFmtId="0" fontId="31" fillId="0" borderId="4" xfId="131" applyFont="1" applyBorder="1" applyAlignment="1">
      <alignment horizontal="center" vertical="center" wrapText="1"/>
    </xf>
    <xf numFmtId="0" fontId="30" fillId="0" borderId="3" xfId="131" applyFont="1" applyBorder="1" applyAlignment="1">
      <alignment horizontal="center" vertical="center" wrapText="1"/>
    </xf>
    <xf numFmtId="0" fontId="30" fillId="0" borderId="4" xfId="13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2" fontId="30" fillId="0" borderId="0" xfId="0" applyNumberFormat="1" applyFont="1" applyAlignment="1">
      <alignment horizontal="left" wrapText="1"/>
    </xf>
    <xf numFmtId="2" fontId="0" fillId="0" borderId="0" xfId="0" applyNumberFormat="1" applyAlignment="1"/>
    <xf numFmtId="0" fontId="18" fillId="0" borderId="0" xfId="124" applyFont="1" applyAlignment="1">
      <alignment horizontal="left" wrapText="1"/>
    </xf>
    <xf numFmtId="0" fontId="18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30" fillId="0" borderId="5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3" fillId="0" borderId="5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right" vertical="center" wrapText="1"/>
    </xf>
    <xf numFmtId="0" fontId="30" fillId="2" borderId="9" xfId="0" applyFont="1" applyFill="1" applyBorder="1" applyAlignment="1">
      <alignment horizontal="right" vertical="center" wrapText="1"/>
    </xf>
  </cellXfs>
  <cellStyles count="149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39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" xfId="138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2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40"/>
    <cellStyle name="Обычный 5 7 2 3" xfId="137"/>
    <cellStyle name="Обычный 5 7 2 4" xfId="148"/>
    <cellStyle name="Обычный 5 7 3 2" xfId="133"/>
    <cellStyle name="Обычный 5 7 3 2 2" xfId="143"/>
    <cellStyle name="Обычный 6" xfId="135"/>
    <cellStyle name="Обычный 6 2" xfId="141"/>
    <cellStyle name="Обычный 6 3" xfId="147"/>
    <cellStyle name="Обычный 9" xfId="144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zoomScaleNormal="100" zoomScalePageLayoutView="55" workbookViewId="0">
      <selection activeCell="J5" sqref="J5"/>
    </sheetView>
  </sheetViews>
  <sheetFormatPr defaultColWidth="9.140625" defaultRowHeight="12.75" x14ac:dyDescent="0.2"/>
  <cols>
    <col min="1" max="1" width="13.140625" style="4" customWidth="1"/>
    <col min="2" max="2" width="56.5703125" style="4" customWidth="1"/>
    <col min="3" max="3" width="14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2" x14ac:dyDescent="0.2">
      <c r="C1" s="450" t="s">
        <v>0</v>
      </c>
      <c r="D1" s="450"/>
      <c r="E1" s="450"/>
      <c r="F1" s="450"/>
    </row>
    <row r="2" spans="1:12" ht="12.75" customHeight="1" x14ac:dyDescent="0.2">
      <c r="C2" s="451" t="s">
        <v>391</v>
      </c>
      <c r="D2" s="452"/>
      <c r="E2" s="452"/>
      <c r="F2" s="452"/>
    </row>
    <row r="3" spans="1:12" ht="25.5" customHeight="1" x14ac:dyDescent="0.2">
      <c r="C3" s="454" t="s">
        <v>334</v>
      </c>
      <c r="D3" s="455"/>
      <c r="E3" s="455"/>
      <c r="F3" s="455"/>
      <c r="G3" s="212"/>
      <c r="H3" s="212"/>
      <c r="I3" s="212"/>
      <c r="J3" s="212"/>
      <c r="K3" s="212"/>
      <c r="L3" s="212"/>
    </row>
    <row r="4" spans="1:12" s="2" customFormat="1" ht="12.75" customHeight="1" x14ac:dyDescent="0.2">
      <c r="A4" s="1"/>
      <c r="B4" s="1"/>
      <c r="C4" s="453"/>
      <c r="D4" s="453"/>
      <c r="E4" s="453"/>
      <c r="F4" s="453"/>
      <c r="G4" s="447"/>
      <c r="H4" s="447"/>
      <c r="I4" s="447"/>
      <c r="J4" s="3"/>
    </row>
    <row r="5" spans="1:12" s="2" customFormat="1" ht="24" customHeight="1" x14ac:dyDescent="0.2">
      <c r="A5" s="1"/>
      <c r="B5" s="1"/>
      <c r="C5" s="1"/>
      <c r="D5" s="447"/>
      <c r="E5" s="447"/>
      <c r="F5" s="447"/>
      <c r="G5" s="447"/>
      <c r="H5" s="447"/>
      <c r="I5" s="447"/>
      <c r="J5" s="3"/>
    </row>
    <row r="6" spans="1:12" ht="28.5" customHeight="1" x14ac:dyDescent="0.2">
      <c r="A6" s="448" t="s">
        <v>323</v>
      </c>
      <c r="B6" s="449"/>
      <c r="C6" s="449"/>
      <c r="D6" s="449"/>
      <c r="E6" s="449"/>
      <c r="F6" s="449"/>
    </row>
    <row r="7" spans="1:12" ht="13.7" customHeight="1" x14ac:dyDescent="0.2">
      <c r="A7" s="119" t="s">
        <v>267</v>
      </c>
      <c r="B7" s="209"/>
      <c r="C7" s="209"/>
      <c r="D7" s="209"/>
      <c r="E7" s="209"/>
      <c r="F7" s="209"/>
    </row>
    <row r="8" spans="1:12" ht="13.7" customHeight="1" x14ac:dyDescent="0.2">
      <c r="A8" s="120" t="s">
        <v>49</v>
      </c>
      <c r="B8" s="209"/>
      <c r="C8" s="209"/>
      <c r="D8" s="209"/>
      <c r="E8" s="209"/>
      <c r="F8" s="209"/>
    </row>
    <row r="9" spans="1:12" x14ac:dyDescent="0.2">
      <c r="A9" s="154"/>
      <c r="B9" s="155"/>
      <c r="C9" s="155"/>
      <c r="D9" s="155"/>
      <c r="E9" s="155"/>
      <c r="F9" s="155"/>
    </row>
    <row r="10" spans="1:12" ht="13.7" customHeight="1" x14ac:dyDescent="0.2">
      <c r="A10" s="439" t="s">
        <v>10</v>
      </c>
      <c r="B10" s="440" t="s">
        <v>11</v>
      </c>
      <c r="C10" s="443" t="s">
        <v>1</v>
      </c>
      <c r="D10" s="440" t="s">
        <v>2</v>
      </c>
      <c r="E10" s="439" t="s">
        <v>3</v>
      </c>
      <c r="F10" s="439"/>
    </row>
    <row r="11" spans="1:12" ht="13.7" customHeight="1" x14ac:dyDescent="0.2">
      <c r="A11" s="439"/>
      <c r="B11" s="441"/>
      <c r="C11" s="444"/>
      <c r="D11" s="441"/>
      <c r="E11" s="439" t="s">
        <v>4</v>
      </c>
      <c r="F11" s="446" t="s">
        <v>5</v>
      </c>
    </row>
    <row r="12" spans="1:12" x14ac:dyDescent="0.2">
      <c r="A12" s="439"/>
      <c r="B12" s="442"/>
      <c r="C12" s="445"/>
      <c r="D12" s="442"/>
      <c r="E12" s="439"/>
      <c r="F12" s="439"/>
    </row>
    <row r="13" spans="1:12" x14ac:dyDescent="0.2">
      <c r="A13" s="152">
        <v>1</v>
      </c>
      <c r="B13" s="152">
        <v>2</v>
      </c>
      <c r="C13" s="153">
        <v>3</v>
      </c>
      <c r="D13" s="152">
        <v>4</v>
      </c>
      <c r="E13" s="152">
        <v>5</v>
      </c>
      <c r="F13" s="152">
        <v>6</v>
      </c>
    </row>
    <row r="14" spans="1:12" ht="31.7" customHeight="1" x14ac:dyDescent="0.2">
      <c r="A14" s="63">
        <v>10000000</v>
      </c>
      <c r="B14" s="64" t="s">
        <v>165</v>
      </c>
      <c r="C14" s="122">
        <f t="shared" ref="C14:C78" si="0">D14+E14</f>
        <v>100169055.34999999</v>
      </c>
      <c r="D14" s="191">
        <f>D15+D24+D30+D38+D52</f>
        <v>100119055.34999999</v>
      </c>
      <c r="E14" s="192">
        <f>E15+E24+E30+E38+E52</f>
        <v>50000</v>
      </c>
      <c r="F14" s="191">
        <v>0</v>
      </c>
    </row>
    <row r="15" spans="1:12" ht="54" customHeight="1" x14ac:dyDescent="0.2">
      <c r="A15" s="63">
        <v>11000000</v>
      </c>
      <c r="B15" s="64" t="s">
        <v>166</v>
      </c>
      <c r="C15" s="122">
        <f t="shared" si="0"/>
        <v>64313555.350000001</v>
      </c>
      <c r="D15" s="191">
        <f>D16+D22</f>
        <v>64313555.350000001</v>
      </c>
      <c r="E15" s="191">
        <f>E16+E22</f>
        <v>0</v>
      </c>
      <c r="F15" s="191">
        <v>0</v>
      </c>
    </row>
    <row r="16" spans="1:12" ht="33" customHeight="1" x14ac:dyDescent="0.2">
      <c r="A16" s="63">
        <v>11010000</v>
      </c>
      <c r="B16" s="64" t="s">
        <v>12</v>
      </c>
      <c r="C16" s="122">
        <f t="shared" si="0"/>
        <v>64308555.350000001</v>
      </c>
      <c r="D16" s="191">
        <f>D17+D18+D19+D20+D21</f>
        <v>64308555.350000001</v>
      </c>
      <c r="E16" s="193">
        <v>0</v>
      </c>
      <c r="F16" s="191">
        <v>0</v>
      </c>
    </row>
    <row r="17" spans="1:11" ht="36" customHeight="1" x14ac:dyDescent="0.2">
      <c r="A17" s="124">
        <v>11010100</v>
      </c>
      <c r="B17" s="68" t="s">
        <v>13</v>
      </c>
      <c r="C17" s="125">
        <f t="shared" si="0"/>
        <v>44909455.350000001</v>
      </c>
      <c r="D17" s="126">
        <v>44909455.350000001</v>
      </c>
      <c r="E17" s="126">
        <v>0</v>
      </c>
      <c r="F17" s="126">
        <v>0</v>
      </c>
    </row>
    <row r="18" spans="1:11" ht="56.25" customHeight="1" x14ac:dyDescent="0.2">
      <c r="A18" s="124">
        <v>11010200</v>
      </c>
      <c r="B18" s="68" t="s">
        <v>14</v>
      </c>
      <c r="C18" s="125"/>
      <c r="D18" s="126"/>
      <c r="E18" s="126"/>
      <c r="F18" s="126"/>
    </row>
    <row r="19" spans="1:11" ht="25.5" x14ac:dyDescent="0.2">
      <c r="A19" s="124">
        <v>11010400</v>
      </c>
      <c r="B19" s="68" t="s">
        <v>15</v>
      </c>
      <c r="C19" s="125">
        <f t="shared" si="0"/>
        <v>16800000</v>
      </c>
      <c r="D19" s="126">
        <v>16800000</v>
      </c>
      <c r="E19" s="126">
        <v>0</v>
      </c>
      <c r="F19" s="126">
        <v>0</v>
      </c>
    </row>
    <row r="20" spans="1:11" ht="27.2" customHeight="1" x14ac:dyDescent="0.2">
      <c r="A20" s="124">
        <v>11010500</v>
      </c>
      <c r="B20" s="68" t="s">
        <v>16</v>
      </c>
      <c r="C20" s="125">
        <f t="shared" si="0"/>
        <v>151200</v>
      </c>
      <c r="D20" s="126">
        <v>151200</v>
      </c>
      <c r="E20" s="126">
        <v>0</v>
      </c>
      <c r="F20" s="126">
        <v>0</v>
      </c>
    </row>
    <row r="21" spans="1:11" ht="40.700000000000003" customHeight="1" x14ac:dyDescent="0.2">
      <c r="A21" s="124">
        <v>11011300</v>
      </c>
      <c r="B21" s="180" t="s">
        <v>217</v>
      </c>
      <c r="C21" s="125">
        <f>D21</f>
        <v>2447900</v>
      </c>
      <c r="D21" s="126">
        <v>2447900</v>
      </c>
      <c r="E21" s="126"/>
      <c r="F21" s="126"/>
    </row>
    <row r="22" spans="1:11" ht="36" customHeight="1" x14ac:dyDescent="0.2">
      <c r="A22" s="63">
        <v>11020000</v>
      </c>
      <c r="B22" s="64" t="s">
        <v>167</v>
      </c>
      <c r="C22" s="122">
        <f t="shared" si="0"/>
        <v>5000</v>
      </c>
      <c r="D22" s="123">
        <v>5000</v>
      </c>
      <c r="E22" s="123">
        <v>0</v>
      </c>
      <c r="F22" s="123">
        <v>0</v>
      </c>
    </row>
    <row r="23" spans="1:11" ht="39.75" customHeight="1" x14ac:dyDescent="0.2">
      <c r="A23" s="124">
        <v>11020200</v>
      </c>
      <c r="B23" s="68" t="s">
        <v>168</v>
      </c>
      <c r="C23" s="125">
        <f t="shared" si="0"/>
        <v>5000</v>
      </c>
      <c r="D23" s="126">
        <v>5000</v>
      </c>
      <c r="E23" s="126">
        <v>0</v>
      </c>
      <c r="F23" s="126">
        <v>0</v>
      </c>
    </row>
    <row r="24" spans="1:11" ht="24" customHeight="1" x14ac:dyDescent="0.2">
      <c r="A24" s="63">
        <v>13000000</v>
      </c>
      <c r="B24" s="64" t="s">
        <v>169</v>
      </c>
      <c r="C24" s="122">
        <f t="shared" si="0"/>
        <v>86500</v>
      </c>
      <c r="D24" s="123">
        <f>D25+D28</f>
        <v>86500</v>
      </c>
      <c r="E24" s="123">
        <v>0</v>
      </c>
      <c r="F24" s="123">
        <v>0</v>
      </c>
    </row>
    <row r="25" spans="1:11" x14ac:dyDescent="0.2">
      <c r="A25" s="63">
        <v>13010000</v>
      </c>
      <c r="B25" s="64" t="s">
        <v>170</v>
      </c>
      <c r="C25" s="122">
        <f t="shared" si="0"/>
        <v>44500</v>
      </c>
      <c r="D25" s="123">
        <f>D26+D27</f>
        <v>44500</v>
      </c>
      <c r="E25" s="123">
        <v>0</v>
      </c>
      <c r="F25" s="123">
        <v>0</v>
      </c>
    </row>
    <row r="26" spans="1:11" ht="35.25" customHeight="1" x14ac:dyDescent="0.2">
      <c r="A26" s="124">
        <v>13010100</v>
      </c>
      <c r="B26" s="68" t="s">
        <v>171</v>
      </c>
      <c r="C26" s="125">
        <f t="shared" si="0"/>
        <v>35500</v>
      </c>
      <c r="D26" s="126">
        <v>35500</v>
      </c>
      <c r="E26" s="126">
        <v>0</v>
      </c>
      <c r="F26" s="126">
        <v>0</v>
      </c>
    </row>
    <row r="27" spans="1:11" ht="51" x14ac:dyDescent="0.2">
      <c r="A27" s="124">
        <v>13010200</v>
      </c>
      <c r="B27" s="68" t="s">
        <v>172</v>
      </c>
      <c r="C27" s="125">
        <f t="shared" si="0"/>
        <v>9000</v>
      </c>
      <c r="D27" s="126">
        <v>9000</v>
      </c>
      <c r="E27" s="126">
        <v>0</v>
      </c>
      <c r="F27" s="126">
        <v>0</v>
      </c>
    </row>
    <row r="28" spans="1:11" ht="25.5" x14ac:dyDescent="0.2">
      <c r="A28" s="63">
        <v>13030000</v>
      </c>
      <c r="B28" s="64" t="s">
        <v>17</v>
      </c>
      <c r="C28" s="122">
        <f t="shared" si="0"/>
        <v>42000</v>
      </c>
      <c r="D28" s="123">
        <f>D29</f>
        <v>42000</v>
      </c>
      <c r="E28" s="123">
        <v>0</v>
      </c>
      <c r="F28" s="123">
        <v>0</v>
      </c>
      <c r="K28" s="130"/>
    </row>
    <row r="29" spans="1:11" ht="25.5" x14ac:dyDescent="0.2">
      <c r="A29" s="124">
        <v>13030100</v>
      </c>
      <c r="B29" s="68" t="s">
        <v>18</v>
      </c>
      <c r="C29" s="125">
        <f t="shared" si="0"/>
        <v>42000</v>
      </c>
      <c r="D29" s="126">
        <v>42000</v>
      </c>
      <c r="E29" s="126">
        <v>0</v>
      </c>
      <c r="F29" s="126">
        <v>0</v>
      </c>
      <c r="K29" s="130"/>
    </row>
    <row r="30" spans="1:11" x14ac:dyDescent="0.2">
      <c r="A30" s="63">
        <v>14000000</v>
      </c>
      <c r="B30" s="64" t="s">
        <v>173</v>
      </c>
      <c r="C30" s="122">
        <f t="shared" si="0"/>
        <v>5270000</v>
      </c>
      <c r="D30" s="123">
        <f>D31+D33+D35</f>
        <v>5270000</v>
      </c>
      <c r="E30" s="123">
        <v>0</v>
      </c>
      <c r="F30" s="123">
        <v>0</v>
      </c>
    </row>
    <row r="31" spans="1:11" ht="25.5" x14ac:dyDescent="0.2">
      <c r="A31" s="63">
        <v>14020000</v>
      </c>
      <c r="B31" s="64" t="s">
        <v>174</v>
      </c>
      <c r="C31" s="122">
        <f t="shared" si="0"/>
        <v>130000</v>
      </c>
      <c r="D31" s="123">
        <f>D32</f>
        <v>130000</v>
      </c>
      <c r="E31" s="123">
        <v>0</v>
      </c>
      <c r="F31" s="123">
        <v>0</v>
      </c>
    </row>
    <row r="32" spans="1:11" x14ac:dyDescent="0.2">
      <c r="A32" s="124">
        <v>14021900</v>
      </c>
      <c r="B32" s="68" t="s">
        <v>19</v>
      </c>
      <c r="C32" s="125">
        <f t="shared" si="0"/>
        <v>130000</v>
      </c>
      <c r="D32" s="126">
        <v>130000</v>
      </c>
      <c r="E32" s="126">
        <v>0</v>
      </c>
      <c r="F32" s="126">
        <v>0</v>
      </c>
    </row>
    <row r="33" spans="1:10" ht="25.5" x14ac:dyDescent="0.2">
      <c r="A33" s="63">
        <v>14030000</v>
      </c>
      <c r="B33" s="64" t="s">
        <v>175</v>
      </c>
      <c r="C33" s="122">
        <f t="shared" si="0"/>
        <v>800000</v>
      </c>
      <c r="D33" s="123">
        <f>D34</f>
        <v>800000</v>
      </c>
      <c r="E33" s="123">
        <v>0</v>
      </c>
      <c r="F33" s="123">
        <v>0</v>
      </c>
    </row>
    <row r="34" spans="1:10" x14ac:dyDescent="0.2">
      <c r="A34" s="124">
        <v>14031900</v>
      </c>
      <c r="B34" s="68" t="s">
        <v>19</v>
      </c>
      <c r="C34" s="125">
        <f t="shared" si="0"/>
        <v>800000</v>
      </c>
      <c r="D34" s="126">
        <v>800000</v>
      </c>
      <c r="E34" s="126">
        <v>0</v>
      </c>
      <c r="F34" s="126">
        <v>0</v>
      </c>
      <c r="J34" s="130"/>
    </row>
    <row r="35" spans="1:10" ht="25.5" x14ac:dyDescent="0.2">
      <c r="A35" s="63">
        <v>14040000</v>
      </c>
      <c r="B35" s="64" t="s">
        <v>176</v>
      </c>
      <c r="C35" s="122">
        <f t="shared" si="0"/>
        <v>4340000</v>
      </c>
      <c r="D35" s="123">
        <f>D36+D37</f>
        <v>4340000</v>
      </c>
      <c r="E35" s="123">
        <v>0</v>
      </c>
      <c r="F35" s="123">
        <v>0</v>
      </c>
    </row>
    <row r="36" spans="1:10" ht="66" customHeight="1" x14ac:dyDescent="0.2">
      <c r="A36" s="124">
        <v>14040100</v>
      </c>
      <c r="B36" s="68" t="s">
        <v>177</v>
      </c>
      <c r="C36" s="125">
        <f t="shared" si="0"/>
        <v>2700000</v>
      </c>
      <c r="D36" s="126">
        <v>2700000</v>
      </c>
      <c r="E36" s="126">
        <v>0</v>
      </c>
      <c r="F36" s="126">
        <v>0</v>
      </c>
    </row>
    <row r="37" spans="1:10" ht="51" x14ac:dyDescent="0.2">
      <c r="A37" s="124">
        <v>14040200</v>
      </c>
      <c r="B37" s="68" t="s">
        <v>154</v>
      </c>
      <c r="C37" s="125">
        <f t="shared" si="0"/>
        <v>1640000</v>
      </c>
      <c r="D37" s="126">
        <v>1640000</v>
      </c>
      <c r="E37" s="126">
        <v>0</v>
      </c>
      <c r="F37" s="126">
        <v>0</v>
      </c>
    </row>
    <row r="38" spans="1:10" ht="25.5" x14ac:dyDescent="0.2">
      <c r="A38" s="63">
        <v>18000000</v>
      </c>
      <c r="B38" s="64" t="s">
        <v>20</v>
      </c>
      <c r="C38" s="122">
        <f t="shared" si="0"/>
        <v>30449000</v>
      </c>
      <c r="D38" s="123">
        <f>D39+D48</f>
        <v>30449000</v>
      </c>
      <c r="E38" s="123">
        <v>0</v>
      </c>
      <c r="F38" s="123">
        <v>0</v>
      </c>
    </row>
    <row r="39" spans="1:10" x14ac:dyDescent="0.2">
      <c r="A39" s="63">
        <v>18010000</v>
      </c>
      <c r="B39" s="64" t="s">
        <v>178</v>
      </c>
      <c r="C39" s="122">
        <f t="shared" si="0"/>
        <v>12399000</v>
      </c>
      <c r="D39" s="123">
        <f>D40+D41+D42+D43+D44+D45+D46+D47</f>
        <v>12399000</v>
      </c>
      <c r="E39" s="123">
        <v>0</v>
      </c>
      <c r="F39" s="123">
        <v>0</v>
      </c>
    </row>
    <row r="40" spans="1:10" ht="38.25" x14ac:dyDescent="0.2">
      <c r="A40" s="124">
        <v>18010200</v>
      </c>
      <c r="B40" s="68" t="s">
        <v>179</v>
      </c>
      <c r="C40" s="125">
        <f t="shared" si="0"/>
        <v>42000</v>
      </c>
      <c r="D40" s="126">
        <v>42000</v>
      </c>
      <c r="E40" s="126">
        <v>0</v>
      </c>
      <c r="F40" s="126">
        <v>0</v>
      </c>
    </row>
    <row r="41" spans="1:10" ht="38.25" x14ac:dyDescent="0.2">
      <c r="A41" s="124">
        <v>18010300</v>
      </c>
      <c r="B41" s="68" t="s">
        <v>180</v>
      </c>
      <c r="C41" s="125">
        <f t="shared" si="0"/>
        <v>230000</v>
      </c>
      <c r="D41" s="126">
        <v>230000</v>
      </c>
      <c r="E41" s="126">
        <v>0</v>
      </c>
      <c r="F41" s="126">
        <v>0</v>
      </c>
    </row>
    <row r="42" spans="1:10" ht="38.25" x14ac:dyDescent="0.2">
      <c r="A42" s="124">
        <v>18010400</v>
      </c>
      <c r="B42" s="68" t="s">
        <v>181</v>
      </c>
      <c r="C42" s="125">
        <f t="shared" si="0"/>
        <v>287000</v>
      </c>
      <c r="D42" s="126">
        <v>287000</v>
      </c>
      <c r="E42" s="126">
        <v>0</v>
      </c>
      <c r="F42" s="126">
        <v>0</v>
      </c>
    </row>
    <row r="43" spans="1:10" x14ac:dyDescent="0.2">
      <c r="A43" s="124">
        <v>18010500</v>
      </c>
      <c r="B43" s="68" t="s">
        <v>182</v>
      </c>
      <c r="C43" s="125">
        <f t="shared" si="0"/>
        <v>2800000</v>
      </c>
      <c r="D43" s="126">
        <v>2800000</v>
      </c>
      <c r="E43" s="126">
        <v>0</v>
      </c>
      <c r="F43" s="126">
        <v>0</v>
      </c>
    </row>
    <row r="44" spans="1:10" x14ac:dyDescent="0.2">
      <c r="A44" s="124">
        <v>18010600</v>
      </c>
      <c r="B44" s="68" t="s">
        <v>183</v>
      </c>
      <c r="C44" s="125">
        <f t="shared" si="0"/>
        <v>6200000</v>
      </c>
      <c r="D44" s="126">
        <v>6200000</v>
      </c>
      <c r="E44" s="126">
        <v>0</v>
      </c>
      <c r="F44" s="126">
        <v>0</v>
      </c>
    </row>
    <row r="45" spans="1:10" x14ac:dyDescent="0.2">
      <c r="A45" s="124">
        <v>18010700</v>
      </c>
      <c r="B45" s="68" t="s">
        <v>184</v>
      </c>
      <c r="C45" s="125">
        <f t="shared" si="0"/>
        <v>1850000</v>
      </c>
      <c r="D45" s="126">
        <v>1850000</v>
      </c>
      <c r="E45" s="126">
        <v>0</v>
      </c>
      <c r="F45" s="126">
        <v>0</v>
      </c>
    </row>
    <row r="46" spans="1:10" x14ac:dyDescent="0.2">
      <c r="A46" s="124">
        <v>18010900</v>
      </c>
      <c r="B46" s="68" t="s">
        <v>185</v>
      </c>
      <c r="C46" s="125">
        <f t="shared" si="0"/>
        <v>950000</v>
      </c>
      <c r="D46" s="126">
        <v>950000</v>
      </c>
      <c r="E46" s="126">
        <v>0</v>
      </c>
      <c r="F46" s="126">
        <v>0</v>
      </c>
    </row>
    <row r="47" spans="1:10" x14ac:dyDescent="0.2">
      <c r="A47" s="124">
        <v>18011100</v>
      </c>
      <c r="B47" s="68" t="s">
        <v>186</v>
      </c>
      <c r="C47" s="125">
        <f t="shared" si="0"/>
        <v>40000</v>
      </c>
      <c r="D47" s="126">
        <v>40000</v>
      </c>
      <c r="E47" s="126">
        <v>0</v>
      </c>
      <c r="F47" s="126">
        <v>0</v>
      </c>
    </row>
    <row r="48" spans="1:10" x14ac:dyDescent="0.2">
      <c r="A48" s="63">
        <v>18050000</v>
      </c>
      <c r="B48" s="64" t="s">
        <v>187</v>
      </c>
      <c r="C48" s="122">
        <f t="shared" si="0"/>
        <v>18050000</v>
      </c>
      <c r="D48" s="123">
        <f>D49+D50+D51</f>
        <v>18050000</v>
      </c>
      <c r="E48" s="123">
        <v>0</v>
      </c>
      <c r="F48" s="123">
        <v>0</v>
      </c>
    </row>
    <row r="49" spans="1:6" ht="43.5" customHeight="1" x14ac:dyDescent="0.2">
      <c r="A49" s="124">
        <v>18050300</v>
      </c>
      <c r="B49" s="68" t="s">
        <v>188</v>
      </c>
      <c r="C49" s="125">
        <f t="shared" si="0"/>
        <v>150000</v>
      </c>
      <c r="D49" s="126">
        <v>150000</v>
      </c>
      <c r="E49" s="126">
        <v>0</v>
      </c>
      <c r="F49" s="126">
        <v>0</v>
      </c>
    </row>
    <row r="50" spans="1:6" x14ac:dyDescent="0.2">
      <c r="A50" s="124">
        <v>18050400</v>
      </c>
      <c r="B50" s="68" t="s">
        <v>189</v>
      </c>
      <c r="C50" s="125">
        <f t="shared" si="0"/>
        <v>7900000</v>
      </c>
      <c r="D50" s="126">
        <v>7900000</v>
      </c>
      <c r="E50" s="126">
        <v>0</v>
      </c>
      <c r="F50" s="126">
        <v>0</v>
      </c>
    </row>
    <row r="51" spans="1:6" ht="45" customHeight="1" x14ac:dyDescent="0.2">
      <c r="A51" s="124">
        <v>18050500</v>
      </c>
      <c r="B51" s="68" t="s">
        <v>190</v>
      </c>
      <c r="C51" s="125">
        <v>10000000</v>
      </c>
      <c r="D51" s="126">
        <v>10000000</v>
      </c>
      <c r="E51" s="126">
        <v>0</v>
      </c>
      <c r="F51" s="126">
        <v>0</v>
      </c>
    </row>
    <row r="52" spans="1:6" ht="27" customHeight="1" x14ac:dyDescent="0.2">
      <c r="A52" s="63">
        <v>19000000</v>
      </c>
      <c r="B52" s="64" t="s">
        <v>191</v>
      </c>
      <c r="C52" s="122">
        <f t="shared" si="0"/>
        <v>50000</v>
      </c>
      <c r="D52" s="123">
        <v>0</v>
      </c>
      <c r="E52" s="163">
        <f>E53</f>
        <v>50000</v>
      </c>
      <c r="F52" s="123">
        <v>0</v>
      </c>
    </row>
    <row r="53" spans="1:6" x14ac:dyDescent="0.2">
      <c r="A53" s="63">
        <v>19010000</v>
      </c>
      <c r="B53" s="64" t="s">
        <v>192</v>
      </c>
      <c r="C53" s="122">
        <f t="shared" si="0"/>
        <v>50000</v>
      </c>
      <c r="D53" s="123">
        <v>0</v>
      </c>
      <c r="E53" s="163">
        <f>E54+E55+E56</f>
        <v>50000</v>
      </c>
      <c r="F53" s="123">
        <v>0</v>
      </c>
    </row>
    <row r="54" spans="1:6" ht="51" x14ac:dyDescent="0.2">
      <c r="A54" s="124">
        <v>19010100</v>
      </c>
      <c r="B54" s="68" t="s">
        <v>21</v>
      </c>
      <c r="C54" s="125">
        <f t="shared" si="0"/>
        <v>2500</v>
      </c>
      <c r="D54" s="126">
        <v>0</v>
      </c>
      <c r="E54" s="126">
        <v>2500</v>
      </c>
      <c r="F54" s="126">
        <v>0</v>
      </c>
    </row>
    <row r="55" spans="1:6" ht="25.5" x14ac:dyDescent="0.2">
      <c r="A55" s="124">
        <v>19010200</v>
      </c>
      <c r="B55" s="68" t="s">
        <v>193</v>
      </c>
      <c r="C55" s="125">
        <f t="shared" si="0"/>
        <v>43500</v>
      </c>
      <c r="D55" s="126">
        <v>0</v>
      </c>
      <c r="E55" s="126">
        <v>43500</v>
      </c>
      <c r="F55" s="126">
        <v>0</v>
      </c>
    </row>
    <row r="56" spans="1:6" ht="38.25" x14ac:dyDescent="0.2">
      <c r="A56" s="124">
        <v>19010300</v>
      </c>
      <c r="B56" s="68" t="s">
        <v>194</v>
      </c>
      <c r="C56" s="125">
        <f t="shared" si="0"/>
        <v>4000</v>
      </c>
      <c r="D56" s="126">
        <v>0</v>
      </c>
      <c r="E56" s="126">
        <v>4000</v>
      </c>
      <c r="F56" s="126">
        <v>0</v>
      </c>
    </row>
    <row r="57" spans="1:6" x14ac:dyDescent="0.2">
      <c r="A57" s="63">
        <v>20000000</v>
      </c>
      <c r="B57" s="64" t="s">
        <v>195</v>
      </c>
      <c r="C57" s="122">
        <f t="shared" si="0"/>
        <v>1823418.52</v>
      </c>
      <c r="D57" s="123">
        <f>D58+D61+D71</f>
        <v>414000</v>
      </c>
      <c r="E57" s="163">
        <f>E58+E61+E71+E75</f>
        <v>1409418.52</v>
      </c>
      <c r="F57" s="123">
        <v>0</v>
      </c>
    </row>
    <row r="58" spans="1:6" x14ac:dyDescent="0.2">
      <c r="A58" s="63">
        <v>21000000</v>
      </c>
      <c r="B58" s="64" t="s">
        <v>196</v>
      </c>
      <c r="C58" s="122">
        <f t="shared" si="0"/>
        <v>200000</v>
      </c>
      <c r="D58" s="123">
        <f>D59</f>
        <v>200000</v>
      </c>
      <c r="E58" s="123">
        <v>0</v>
      </c>
      <c r="F58" s="123">
        <v>0</v>
      </c>
    </row>
    <row r="59" spans="1:6" x14ac:dyDescent="0.2">
      <c r="A59" s="63">
        <v>21080000</v>
      </c>
      <c r="B59" s="64" t="s">
        <v>197</v>
      </c>
      <c r="C59" s="122">
        <f t="shared" si="0"/>
        <v>200000</v>
      </c>
      <c r="D59" s="123">
        <f>D60</f>
        <v>200000</v>
      </c>
      <c r="E59" s="123">
        <v>0</v>
      </c>
      <c r="F59" s="123">
        <v>0</v>
      </c>
    </row>
    <row r="60" spans="1:6" x14ac:dyDescent="0.2">
      <c r="A60" s="124">
        <v>21081100</v>
      </c>
      <c r="B60" s="68" t="s">
        <v>198</v>
      </c>
      <c r="C60" s="125">
        <f t="shared" si="0"/>
        <v>200000</v>
      </c>
      <c r="D60" s="126">
        <v>200000</v>
      </c>
      <c r="E60" s="126">
        <v>0</v>
      </c>
      <c r="F60" s="126">
        <v>0</v>
      </c>
    </row>
    <row r="61" spans="1:6" ht="25.5" x14ac:dyDescent="0.2">
      <c r="A61" s="63">
        <v>22000000</v>
      </c>
      <c r="B61" s="64" t="s">
        <v>199</v>
      </c>
      <c r="C61" s="122">
        <f t="shared" si="0"/>
        <v>164000</v>
      </c>
      <c r="D61" s="123">
        <f>D62+D66+D68</f>
        <v>164000</v>
      </c>
      <c r="E61" s="123">
        <v>0</v>
      </c>
      <c r="F61" s="123">
        <v>0</v>
      </c>
    </row>
    <row r="62" spans="1:6" x14ac:dyDescent="0.2">
      <c r="A62" s="63">
        <v>22010000</v>
      </c>
      <c r="B62" s="64" t="s">
        <v>22</v>
      </c>
      <c r="C62" s="122">
        <f t="shared" si="0"/>
        <v>140000</v>
      </c>
      <c r="D62" s="123">
        <f>D63+D64+D65</f>
        <v>140000</v>
      </c>
      <c r="E62" s="123">
        <v>0</v>
      </c>
      <c r="F62" s="123">
        <v>0</v>
      </c>
    </row>
    <row r="63" spans="1:6" ht="40.5" customHeight="1" x14ac:dyDescent="0.2">
      <c r="A63" s="124">
        <v>22010300</v>
      </c>
      <c r="B63" s="68" t="s">
        <v>246</v>
      </c>
      <c r="C63" s="125">
        <f t="shared" si="0"/>
        <v>13000</v>
      </c>
      <c r="D63" s="126">
        <v>13000</v>
      </c>
      <c r="E63" s="126">
        <v>0</v>
      </c>
      <c r="F63" s="126">
        <v>0</v>
      </c>
    </row>
    <row r="64" spans="1:6" x14ac:dyDescent="0.2">
      <c r="A64" s="124">
        <v>22012500</v>
      </c>
      <c r="B64" s="68" t="s">
        <v>23</v>
      </c>
      <c r="C64" s="125">
        <f t="shared" si="0"/>
        <v>42000</v>
      </c>
      <c r="D64" s="126">
        <v>42000</v>
      </c>
      <c r="E64" s="126">
        <v>0</v>
      </c>
      <c r="F64" s="126">
        <v>0</v>
      </c>
    </row>
    <row r="65" spans="1:6" ht="25.5" x14ac:dyDescent="0.2">
      <c r="A65" s="124">
        <v>22012600</v>
      </c>
      <c r="B65" s="68" t="s">
        <v>200</v>
      </c>
      <c r="C65" s="125">
        <f t="shared" si="0"/>
        <v>85000</v>
      </c>
      <c r="D65" s="126">
        <v>85000</v>
      </c>
      <c r="E65" s="126">
        <v>0</v>
      </c>
      <c r="F65" s="126">
        <v>0</v>
      </c>
    </row>
    <row r="66" spans="1:6" ht="25.5" x14ac:dyDescent="0.2">
      <c r="A66" s="63">
        <v>22080000</v>
      </c>
      <c r="B66" s="64" t="s">
        <v>201</v>
      </c>
      <c r="C66" s="122">
        <f t="shared" si="0"/>
        <v>22000</v>
      </c>
      <c r="D66" s="123">
        <f>D67</f>
        <v>22000</v>
      </c>
      <c r="E66" s="123">
        <v>0</v>
      </c>
      <c r="F66" s="123">
        <v>0</v>
      </c>
    </row>
    <row r="67" spans="1:6" ht="38.25" x14ac:dyDescent="0.2">
      <c r="A67" s="124">
        <v>22080400</v>
      </c>
      <c r="B67" s="68" t="s">
        <v>24</v>
      </c>
      <c r="C67" s="125">
        <f t="shared" si="0"/>
        <v>22000</v>
      </c>
      <c r="D67" s="126">
        <v>22000</v>
      </c>
      <c r="E67" s="126">
        <v>0</v>
      </c>
      <c r="F67" s="126">
        <v>0</v>
      </c>
    </row>
    <row r="68" spans="1:6" ht="22.5" customHeight="1" x14ac:dyDescent="0.2">
      <c r="A68" s="63">
        <v>22090000</v>
      </c>
      <c r="B68" s="64" t="s">
        <v>202</v>
      </c>
      <c r="C68" s="122">
        <f t="shared" si="0"/>
        <v>2000</v>
      </c>
      <c r="D68" s="123">
        <f>D69+D70</f>
        <v>2000</v>
      </c>
      <c r="E68" s="123">
        <v>0</v>
      </c>
      <c r="F68" s="123">
        <v>0</v>
      </c>
    </row>
    <row r="69" spans="1:6" ht="38.25" x14ac:dyDescent="0.2">
      <c r="A69" s="124">
        <v>22090100</v>
      </c>
      <c r="B69" s="68" t="s">
        <v>203</v>
      </c>
      <c r="C69" s="125">
        <f t="shared" si="0"/>
        <v>1200</v>
      </c>
      <c r="D69" s="126">
        <v>1200</v>
      </c>
      <c r="E69" s="126">
        <v>0</v>
      </c>
      <c r="F69" s="126">
        <v>0</v>
      </c>
    </row>
    <row r="70" spans="1:6" ht="25.5" x14ac:dyDescent="0.2">
      <c r="A70" s="124">
        <v>22090400</v>
      </c>
      <c r="B70" s="68" t="s">
        <v>204</v>
      </c>
      <c r="C70" s="125">
        <f t="shared" si="0"/>
        <v>800</v>
      </c>
      <c r="D70" s="126">
        <v>800</v>
      </c>
      <c r="E70" s="126">
        <v>0</v>
      </c>
      <c r="F70" s="126">
        <v>0</v>
      </c>
    </row>
    <row r="71" spans="1:6" x14ac:dyDescent="0.2">
      <c r="A71" s="63">
        <v>24000000</v>
      </c>
      <c r="B71" s="64" t="s">
        <v>205</v>
      </c>
      <c r="C71" s="122">
        <f t="shared" si="0"/>
        <v>207418.52</v>
      </c>
      <c r="D71" s="123">
        <f>D72</f>
        <v>50000</v>
      </c>
      <c r="E71" s="340">
        <v>157418.51999999999</v>
      </c>
      <c r="F71" s="123">
        <v>0</v>
      </c>
    </row>
    <row r="72" spans="1:6" x14ac:dyDescent="0.2">
      <c r="A72" s="63">
        <v>24060000</v>
      </c>
      <c r="B72" s="64" t="s">
        <v>197</v>
      </c>
      <c r="C72" s="122">
        <f t="shared" si="0"/>
        <v>207418.52</v>
      </c>
      <c r="D72" s="123">
        <f>D73</f>
        <v>50000</v>
      </c>
      <c r="E72" s="340">
        <v>157418.51999999999</v>
      </c>
      <c r="F72" s="123">
        <v>0</v>
      </c>
    </row>
    <row r="73" spans="1:6" x14ac:dyDescent="0.2">
      <c r="A73" s="124">
        <v>24060300</v>
      </c>
      <c r="B73" s="68" t="s">
        <v>197</v>
      </c>
      <c r="C73" s="125">
        <f t="shared" si="0"/>
        <v>50000</v>
      </c>
      <c r="D73" s="126">
        <v>50000</v>
      </c>
      <c r="E73" s="177">
        <v>0</v>
      </c>
      <c r="F73" s="126">
        <v>0</v>
      </c>
    </row>
    <row r="74" spans="1:6" ht="38.25" x14ac:dyDescent="0.2">
      <c r="A74" s="342" t="s">
        <v>327</v>
      </c>
      <c r="B74" s="339" t="s">
        <v>328</v>
      </c>
      <c r="C74" s="341">
        <v>157418.51999999999</v>
      </c>
      <c r="D74" s="126">
        <v>0</v>
      </c>
      <c r="E74" s="426">
        <v>157418.51999999999</v>
      </c>
      <c r="F74" s="126">
        <v>0</v>
      </c>
    </row>
    <row r="75" spans="1:6" x14ac:dyDescent="0.2">
      <c r="A75" s="63">
        <v>25000000</v>
      </c>
      <c r="B75" s="64" t="s">
        <v>206</v>
      </c>
      <c r="C75" s="122">
        <f t="shared" si="0"/>
        <v>1252000</v>
      </c>
      <c r="D75" s="123">
        <v>0</v>
      </c>
      <c r="E75" s="163">
        <f>E76</f>
        <v>1252000</v>
      </c>
      <c r="F75" s="123">
        <v>0</v>
      </c>
    </row>
    <row r="76" spans="1:6" ht="25.5" x14ac:dyDescent="0.2">
      <c r="A76" s="63">
        <v>25010000</v>
      </c>
      <c r="B76" s="64" t="s">
        <v>207</v>
      </c>
      <c r="C76" s="125">
        <f t="shared" si="0"/>
        <v>1252000</v>
      </c>
      <c r="D76" s="123">
        <v>0</v>
      </c>
      <c r="E76" s="177">
        <f>E77+E78</f>
        <v>1252000</v>
      </c>
      <c r="F76" s="123">
        <v>0</v>
      </c>
    </row>
    <row r="77" spans="1:6" ht="25.5" x14ac:dyDescent="0.2">
      <c r="A77" s="124">
        <v>25010100</v>
      </c>
      <c r="B77" s="68" t="s">
        <v>208</v>
      </c>
      <c r="C77" s="125">
        <f t="shared" si="0"/>
        <v>983000</v>
      </c>
      <c r="D77" s="126">
        <v>0</v>
      </c>
      <c r="E77" s="177">
        <v>983000</v>
      </c>
      <c r="F77" s="126">
        <v>0</v>
      </c>
    </row>
    <row r="78" spans="1:6" ht="38.25" x14ac:dyDescent="0.2">
      <c r="A78" s="124">
        <v>25010300</v>
      </c>
      <c r="B78" s="68" t="s">
        <v>25</v>
      </c>
      <c r="C78" s="125">
        <f t="shared" si="0"/>
        <v>269000</v>
      </c>
      <c r="D78" s="126">
        <v>0</v>
      </c>
      <c r="E78" s="177">
        <v>269000</v>
      </c>
      <c r="F78" s="126">
        <v>0</v>
      </c>
    </row>
    <row r="79" spans="1:6" x14ac:dyDescent="0.2">
      <c r="A79" s="353">
        <v>30000000</v>
      </c>
      <c r="B79" s="353" t="s">
        <v>336</v>
      </c>
      <c r="C79" s="125">
        <v>1488000</v>
      </c>
      <c r="D79" s="126"/>
      <c r="E79" s="177">
        <v>1488000</v>
      </c>
      <c r="F79" s="126">
        <v>1488000</v>
      </c>
    </row>
    <row r="80" spans="1:6" x14ac:dyDescent="0.2">
      <c r="A80" s="353">
        <v>33010000</v>
      </c>
      <c r="B80" s="353" t="s">
        <v>337</v>
      </c>
      <c r="C80" s="125">
        <v>1488000</v>
      </c>
      <c r="D80" s="126"/>
      <c r="E80" s="177">
        <v>1488000</v>
      </c>
      <c r="F80" s="126">
        <v>1488000</v>
      </c>
    </row>
    <row r="81" spans="1:6" ht="51" x14ac:dyDescent="0.2">
      <c r="A81" s="352">
        <v>33010500</v>
      </c>
      <c r="B81" s="339" t="s">
        <v>335</v>
      </c>
      <c r="C81" s="125">
        <v>1488000</v>
      </c>
      <c r="D81" s="126"/>
      <c r="E81" s="177">
        <v>1488000</v>
      </c>
      <c r="F81" s="126">
        <v>1488000</v>
      </c>
    </row>
    <row r="82" spans="1:6" x14ac:dyDescent="0.2">
      <c r="A82" s="124"/>
      <c r="B82" s="68"/>
      <c r="C82" s="125"/>
      <c r="D82" s="126"/>
      <c r="E82" s="177"/>
      <c r="F82" s="126"/>
    </row>
    <row r="83" spans="1:6" x14ac:dyDescent="0.2">
      <c r="A83" s="319"/>
      <c r="B83" s="135" t="s">
        <v>26</v>
      </c>
      <c r="C83" s="122">
        <f>D83+E83</f>
        <v>103480473.86999999</v>
      </c>
      <c r="D83" s="189">
        <f>D14+D57</f>
        <v>100533055.34999999</v>
      </c>
      <c r="E83" s="190">
        <f>E57+E79+E14</f>
        <v>2947418.52</v>
      </c>
      <c r="F83" s="189">
        <f>F14+F57+F79</f>
        <v>1488000</v>
      </c>
    </row>
    <row r="84" spans="1:6" x14ac:dyDescent="0.2">
      <c r="A84" s="63">
        <v>40000000</v>
      </c>
      <c r="B84" s="64" t="s">
        <v>209</v>
      </c>
      <c r="C84" s="122">
        <f t="shared" ref="C84:C97" si="1">D84+E84</f>
        <v>77885482</v>
      </c>
      <c r="D84" s="123">
        <f>D85</f>
        <v>69527747</v>
      </c>
      <c r="E84" s="123">
        <f>E85</f>
        <v>8357735</v>
      </c>
      <c r="F84" s="123">
        <f>F85</f>
        <v>0</v>
      </c>
    </row>
    <row r="85" spans="1:6" x14ac:dyDescent="0.2">
      <c r="A85" s="63">
        <v>41000000</v>
      </c>
      <c r="B85" s="64" t="s">
        <v>210</v>
      </c>
      <c r="C85" s="122">
        <f t="shared" si="1"/>
        <v>77885482</v>
      </c>
      <c r="D85" s="123">
        <f>D86+D89+D95+D97</f>
        <v>69527747</v>
      </c>
      <c r="E85" s="123">
        <f>E86+E89+E95+E97</f>
        <v>8357735</v>
      </c>
      <c r="F85" s="123">
        <f>F86+F89+F95+F97</f>
        <v>0</v>
      </c>
    </row>
    <row r="86" spans="1:6" x14ac:dyDescent="0.2">
      <c r="A86" s="63">
        <v>41020000</v>
      </c>
      <c r="B86" s="64" t="s">
        <v>211</v>
      </c>
      <c r="C86" s="187">
        <f>C87+C88</f>
        <v>22047500</v>
      </c>
      <c r="D86" s="123">
        <f>D87+D88</f>
        <v>22047500</v>
      </c>
      <c r="E86" s="123"/>
      <c r="F86" s="123"/>
    </row>
    <row r="87" spans="1:6" ht="19.5" customHeight="1" x14ac:dyDescent="0.2">
      <c r="A87" s="124">
        <v>41020100</v>
      </c>
      <c r="B87" s="68" t="s">
        <v>212</v>
      </c>
      <c r="C87" s="188">
        <v>9891100</v>
      </c>
      <c r="D87" s="126">
        <v>9891100</v>
      </c>
      <c r="E87" s="126"/>
      <c r="F87" s="126"/>
    </row>
    <row r="88" spans="1:6" ht="72.75" customHeight="1" x14ac:dyDescent="0.2">
      <c r="A88" s="313">
        <v>41021400</v>
      </c>
      <c r="B88" s="315" t="s">
        <v>325</v>
      </c>
      <c r="C88" s="318">
        <v>12156400</v>
      </c>
      <c r="D88" s="316">
        <v>12156400</v>
      </c>
      <c r="E88" s="126"/>
      <c r="F88" s="126"/>
    </row>
    <row r="89" spans="1:6" x14ac:dyDescent="0.2">
      <c r="A89" s="63">
        <v>41030000</v>
      </c>
      <c r="B89" s="64" t="s">
        <v>27</v>
      </c>
      <c r="C89" s="122">
        <f t="shared" si="1"/>
        <v>49253635</v>
      </c>
      <c r="D89" s="123">
        <f>D90+D91+D92+D93+D94</f>
        <v>40895900</v>
      </c>
      <c r="E89" s="123">
        <f>E90+E91+E92+E93</f>
        <v>8357735</v>
      </c>
      <c r="F89" s="123">
        <f>F90+F91+F92+F93</f>
        <v>0</v>
      </c>
    </row>
    <row r="90" spans="1:6" ht="32.25" customHeight="1" x14ac:dyDescent="0.2">
      <c r="A90" s="124">
        <v>41033900</v>
      </c>
      <c r="B90" s="68" t="s">
        <v>213</v>
      </c>
      <c r="C90" s="125">
        <f t="shared" si="1"/>
        <v>42083435</v>
      </c>
      <c r="D90" s="70">
        <v>33833700</v>
      </c>
      <c r="E90" s="126">
        <v>8249735</v>
      </c>
      <c r="F90" s="126"/>
    </row>
    <row r="91" spans="1:6" ht="30.75" customHeight="1" x14ac:dyDescent="0.2">
      <c r="A91" s="194">
        <v>41035400</v>
      </c>
      <c r="B91" s="201" t="s">
        <v>250</v>
      </c>
      <c r="C91" s="202">
        <v>313000</v>
      </c>
      <c r="D91" s="195">
        <v>202500</v>
      </c>
      <c r="E91" s="126">
        <v>108000</v>
      </c>
      <c r="F91" s="126"/>
    </row>
    <row r="92" spans="1:6" ht="51.75" customHeight="1" x14ac:dyDescent="0.2">
      <c r="A92" s="346">
        <v>41036000</v>
      </c>
      <c r="B92" s="201" t="s">
        <v>251</v>
      </c>
      <c r="C92" s="202">
        <v>507200</v>
      </c>
      <c r="D92" s="195">
        <v>507200</v>
      </c>
      <c r="E92" s="126"/>
      <c r="F92" s="126"/>
    </row>
    <row r="93" spans="1:6" ht="40.5" customHeight="1" x14ac:dyDescent="0.2">
      <c r="A93" s="346">
        <v>41036300</v>
      </c>
      <c r="B93" s="201" t="s">
        <v>252</v>
      </c>
      <c r="C93" s="202">
        <v>5373600</v>
      </c>
      <c r="D93" s="195">
        <v>5373600</v>
      </c>
      <c r="E93" s="126"/>
      <c r="F93" s="126"/>
    </row>
    <row r="94" spans="1:6" ht="29.25" customHeight="1" x14ac:dyDescent="0.2">
      <c r="A94" s="194">
        <v>41031100</v>
      </c>
      <c r="B94" s="201" t="s">
        <v>383</v>
      </c>
      <c r="C94" s="202">
        <v>978900</v>
      </c>
      <c r="D94" s="195">
        <v>978900</v>
      </c>
      <c r="E94" s="126"/>
      <c r="F94" s="126"/>
    </row>
    <row r="95" spans="1:6" x14ac:dyDescent="0.2">
      <c r="A95" s="156">
        <v>41040000</v>
      </c>
      <c r="B95" s="157" t="s">
        <v>214</v>
      </c>
      <c r="C95" s="122">
        <v>417430</v>
      </c>
      <c r="D95" s="158">
        <v>417430</v>
      </c>
      <c r="E95" s="126"/>
      <c r="F95" s="126"/>
    </row>
    <row r="96" spans="1:6" ht="17.25" customHeight="1" x14ac:dyDescent="0.2">
      <c r="A96" s="159">
        <v>41040400</v>
      </c>
      <c r="B96" s="160" t="s">
        <v>215</v>
      </c>
      <c r="C96" s="161">
        <v>417430</v>
      </c>
      <c r="D96" s="162">
        <v>417430</v>
      </c>
      <c r="E96" s="126"/>
      <c r="F96" s="126"/>
    </row>
    <row r="97" spans="1:6" x14ac:dyDescent="0.2">
      <c r="A97" s="63">
        <v>41050000</v>
      </c>
      <c r="B97" s="64" t="s">
        <v>29</v>
      </c>
      <c r="C97" s="122">
        <f t="shared" si="1"/>
        <v>6166917</v>
      </c>
      <c r="D97" s="123">
        <f>D99+D100+D98+D101</f>
        <v>6166917</v>
      </c>
      <c r="E97" s="123"/>
      <c r="F97" s="123">
        <v>0</v>
      </c>
    </row>
    <row r="98" spans="1:6" ht="236.25" customHeight="1" x14ac:dyDescent="0.2">
      <c r="A98" s="124">
        <v>41050200</v>
      </c>
      <c r="B98" s="201" t="s">
        <v>388</v>
      </c>
      <c r="C98" s="125">
        <v>2761803</v>
      </c>
      <c r="D98" s="126">
        <v>2761803</v>
      </c>
      <c r="E98" s="123"/>
      <c r="F98" s="123"/>
    </row>
    <row r="99" spans="1:6" ht="30.75" customHeight="1" x14ac:dyDescent="0.2">
      <c r="A99" s="124">
        <v>41051000</v>
      </c>
      <c r="B99" s="68" t="s">
        <v>30</v>
      </c>
      <c r="C99" s="125">
        <f>D99+E99</f>
        <v>1007500</v>
      </c>
      <c r="D99" s="126">
        <v>1007500</v>
      </c>
      <c r="E99" s="126"/>
      <c r="F99" s="126">
        <v>0</v>
      </c>
    </row>
    <row r="100" spans="1:6" ht="51" x14ac:dyDescent="0.2">
      <c r="A100" s="124">
        <v>41058900</v>
      </c>
      <c r="B100" s="173" t="s">
        <v>270</v>
      </c>
      <c r="C100" s="188">
        <v>2199300</v>
      </c>
      <c r="D100" s="126">
        <v>2199300</v>
      </c>
      <c r="E100" s="123"/>
      <c r="F100" s="123"/>
    </row>
    <row r="101" spans="1:6" ht="54.75" customHeight="1" x14ac:dyDescent="0.2">
      <c r="A101" s="376">
        <v>41059300</v>
      </c>
      <c r="B101" s="377" t="s">
        <v>366</v>
      </c>
      <c r="C101" s="202">
        <v>198314</v>
      </c>
      <c r="D101" s="195">
        <v>198314</v>
      </c>
      <c r="E101" s="126"/>
      <c r="F101" s="126"/>
    </row>
    <row r="102" spans="1:6" x14ac:dyDescent="0.2">
      <c r="A102" s="127" t="s">
        <v>6</v>
      </c>
      <c r="B102" s="128" t="s">
        <v>31</v>
      </c>
      <c r="C102" s="122">
        <f>D102+E102</f>
        <v>181365955.87</v>
      </c>
      <c r="D102" s="122">
        <f>D83+D84</f>
        <v>170060802.34999999</v>
      </c>
      <c r="E102" s="176">
        <f>E83+E84</f>
        <v>11305153.52</v>
      </c>
      <c r="F102" s="122">
        <f>F83+F84</f>
        <v>1488000</v>
      </c>
    </row>
    <row r="104" spans="1:6" x14ac:dyDescent="0.2">
      <c r="C104" s="435"/>
      <c r="D104" s="375"/>
      <c r="E104" s="375"/>
      <c r="F104" s="375"/>
    </row>
    <row r="105" spans="1:6" x14ac:dyDescent="0.2">
      <c r="B105" s="172" t="s">
        <v>7</v>
      </c>
      <c r="C105" s="172"/>
      <c r="D105" s="172" t="s">
        <v>153</v>
      </c>
    </row>
  </sheetData>
  <mergeCells count="15">
    <mergeCell ref="G4:I4"/>
    <mergeCell ref="D5:F5"/>
    <mergeCell ref="G5:I5"/>
    <mergeCell ref="A6:F6"/>
    <mergeCell ref="C1:F1"/>
    <mergeCell ref="C2:F2"/>
    <mergeCell ref="C4:F4"/>
    <mergeCell ref="C3:F3"/>
    <mergeCell ref="A10:A12"/>
    <mergeCell ref="B10:B12"/>
    <mergeCell ref="C10:C12"/>
    <mergeCell ref="D10:D12"/>
    <mergeCell ref="E10:F10"/>
    <mergeCell ref="E11:E12"/>
    <mergeCell ref="F11:F12"/>
  </mergeCells>
  <conditionalFormatting sqref="A85">
    <cfRule type="expression" dxfId="2" priority="2" stopIfTrue="1">
      <formula>XFC85=1</formula>
    </cfRule>
  </conditionalFormatting>
  <conditionalFormatting sqref="B21">
    <cfRule type="expression" dxfId="1" priority="1" stopIfTrue="1">
      <formula>XFD21=1</formula>
    </cfRule>
  </conditionalFormatting>
  <conditionalFormatting sqref="B85">
    <cfRule type="expression" dxfId="0" priority="5" stopIfTrue="1">
      <formula>XFC85=1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Normal="100" workbookViewId="0">
      <selection activeCell="H17" sqref="H17"/>
    </sheetView>
  </sheetViews>
  <sheetFormatPr defaultColWidth="9.140625" defaultRowHeight="12.75" x14ac:dyDescent="0.2"/>
  <cols>
    <col min="1" max="1" width="11.28515625" style="47" customWidth="1"/>
    <col min="2" max="2" width="41" style="47" customWidth="1"/>
    <col min="3" max="3" width="14.28515625" style="47" customWidth="1"/>
    <col min="4" max="4" width="16.5703125" style="47" customWidth="1"/>
    <col min="5" max="5" width="17.42578125" style="47" customWidth="1"/>
    <col min="6" max="6" width="24.5703125" style="47" customWidth="1"/>
    <col min="7" max="16384" width="9.140625" style="47"/>
  </cols>
  <sheetData>
    <row r="1" spans="1:7" x14ac:dyDescent="0.2">
      <c r="A1" s="1"/>
      <c r="B1" s="1"/>
      <c r="C1" s="1"/>
      <c r="D1" s="1" t="s">
        <v>48</v>
      </c>
      <c r="E1" s="1"/>
      <c r="F1" s="1"/>
    </row>
    <row r="2" spans="1:7" ht="12.75" customHeight="1" x14ac:dyDescent="0.2">
      <c r="A2" s="1"/>
      <c r="B2" s="1"/>
      <c r="C2" s="1"/>
      <c r="D2" s="459" t="s">
        <v>399</v>
      </c>
      <c r="E2" s="459"/>
      <c r="F2" s="459"/>
    </row>
    <row r="3" spans="1:7" ht="40.5" customHeight="1" x14ac:dyDescent="0.2">
      <c r="A3" s="1"/>
      <c r="B3" s="1"/>
      <c r="C3" s="1"/>
      <c r="D3" s="454" t="s">
        <v>334</v>
      </c>
      <c r="E3" s="455"/>
      <c r="F3" s="455"/>
      <c r="G3" s="338"/>
    </row>
    <row r="4" spans="1:7" ht="12.75" customHeight="1" x14ac:dyDescent="0.2">
      <c r="A4" s="1"/>
      <c r="B4" s="1"/>
      <c r="C4" s="1"/>
      <c r="D4" s="118"/>
      <c r="E4" s="118"/>
      <c r="F4" s="118"/>
    </row>
    <row r="5" spans="1:7" x14ac:dyDescent="0.2">
      <c r="A5" s="1"/>
      <c r="B5" s="1"/>
      <c r="C5" s="1"/>
      <c r="D5" s="55"/>
      <c r="E5" s="55"/>
      <c r="F5" s="55"/>
    </row>
    <row r="6" spans="1:7" ht="25.5" customHeight="1" x14ac:dyDescent="0.2">
      <c r="A6" s="460" t="s">
        <v>322</v>
      </c>
      <c r="B6" s="461"/>
      <c r="C6" s="461"/>
      <c r="D6" s="461"/>
      <c r="E6" s="461"/>
      <c r="F6" s="461"/>
    </row>
    <row r="7" spans="1:7" ht="25.5" customHeight="1" x14ac:dyDescent="0.2">
      <c r="A7" s="119" t="s">
        <v>267</v>
      </c>
      <c r="B7" s="56"/>
      <c r="C7" s="56"/>
      <c r="D7" s="56"/>
      <c r="E7" s="56"/>
      <c r="F7" s="56"/>
    </row>
    <row r="8" spans="1:7" x14ac:dyDescent="0.2">
      <c r="A8" s="120" t="s">
        <v>49</v>
      </c>
      <c r="B8" s="1"/>
      <c r="C8" s="1"/>
      <c r="D8" s="1"/>
      <c r="E8" s="1"/>
      <c r="F8" s="60" t="s">
        <v>9</v>
      </c>
    </row>
    <row r="9" spans="1:7" x14ac:dyDescent="0.2">
      <c r="A9" s="439" t="s">
        <v>10</v>
      </c>
      <c r="B9" s="439" t="s">
        <v>139</v>
      </c>
      <c r="C9" s="462" t="s">
        <v>1</v>
      </c>
      <c r="D9" s="439" t="s">
        <v>2</v>
      </c>
      <c r="E9" s="439" t="s">
        <v>3</v>
      </c>
      <c r="F9" s="439"/>
    </row>
    <row r="10" spans="1:7" x14ac:dyDescent="0.2">
      <c r="A10" s="439"/>
      <c r="B10" s="439"/>
      <c r="C10" s="439"/>
      <c r="D10" s="439"/>
      <c r="E10" s="439" t="s">
        <v>4</v>
      </c>
      <c r="F10" s="439" t="s">
        <v>5</v>
      </c>
    </row>
    <row r="11" spans="1:7" x14ac:dyDescent="0.2">
      <c r="A11" s="439"/>
      <c r="B11" s="439"/>
      <c r="C11" s="439"/>
      <c r="D11" s="439"/>
      <c r="E11" s="439"/>
      <c r="F11" s="439"/>
    </row>
    <row r="12" spans="1:7" x14ac:dyDescent="0.2">
      <c r="A12" s="61">
        <v>1</v>
      </c>
      <c r="B12" s="61">
        <v>2</v>
      </c>
      <c r="C12" s="121">
        <v>3</v>
      </c>
      <c r="D12" s="61">
        <v>4</v>
      </c>
      <c r="E12" s="61">
        <v>5</v>
      </c>
      <c r="F12" s="61">
        <v>6</v>
      </c>
    </row>
    <row r="13" spans="1:7" ht="21.2" customHeight="1" x14ac:dyDescent="0.2">
      <c r="A13" s="456" t="s">
        <v>140</v>
      </c>
      <c r="B13" s="457"/>
      <c r="C13" s="457"/>
      <c r="D13" s="457"/>
      <c r="E13" s="457"/>
      <c r="F13" s="458"/>
    </row>
    <row r="14" spans="1:7" x14ac:dyDescent="0.2">
      <c r="A14" s="63">
        <v>200000</v>
      </c>
      <c r="B14" s="64" t="s">
        <v>141</v>
      </c>
      <c r="C14" s="122">
        <f t="shared" ref="C14:C27" si="0">D14+E14</f>
        <v>17694134.73</v>
      </c>
      <c r="D14" s="123">
        <v>5721434.6500000004</v>
      </c>
      <c r="E14" s="123">
        <v>11972700.08</v>
      </c>
      <c r="F14" s="123">
        <v>10696918.6</v>
      </c>
    </row>
    <row r="15" spans="1:7" x14ac:dyDescent="0.2">
      <c r="A15" s="63">
        <v>203000</v>
      </c>
      <c r="B15" s="64" t="s">
        <v>142</v>
      </c>
      <c r="C15" s="122">
        <f t="shared" si="0"/>
        <v>0</v>
      </c>
      <c r="D15" s="123">
        <v>0</v>
      </c>
      <c r="E15" s="123">
        <v>0</v>
      </c>
      <c r="F15" s="123">
        <v>0</v>
      </c>
    </row>
    <row r="16" spans="1:7" x14ac:dyDescent="0.2">
      <c r="A16" s="124">
        <v>203410</v>
      </c>
      <c r="B16" s="68" t="s">
        <v>143</v>
      </c>
      <c r="C16" s="125">
        <f t="shared" si="0"/>
        <v>0</v>
      </c>
      <c r="D16" s="126">
        <v>0</v>
      </c>
      <c r="E16" s="126">
        <v>0</v>
      </c>
      <c r="F16" s="126">
        <v>0</v>
      </c>
    </row>
    <row r="17" spans="1:9" ht="25.5" x14ac:dyDescent="0.2">
      <c r="A17" s="63">
        <v>205000</v>
      </c>
      <c r="B17" s="64" t="s">
        <v>144</v>
      </c>
      <c r="C17" s="122">
        <f t="shared" si="0"/>
        <v>0</v>
      </c>
      <c r="D17" s="123">
        <v>0</v>
      </c>
      <c r="E17" s="123">
        <v>0</v>
      </c>
      <c r="F17" s="123">
        <v>0</v>
      </c>
    </row>
    <row r="18" spans="1:9" x14ac:dyDescent="0.2">
      <c r="A18" s="124">
        <v>205100</v>
      </c>
      <c r="B18" s="68" t="s">
        <v>145</v>
      </c>
      <c r="C18" s="125">
        <v>0</v>
      </c>
      <c r="D18" s="126">
        <v>0</v>
      </c>
      <c r="E18" s="126">
        <v>0</v>
      </c>
      <c r="F18" s="126">
        <v>0</v>
      </c>
    </row>
    <row r="19" spans="1:9" x14ac:dyDescent="0.2">
      <c r="A19" s="124">
        <v>205200</v>
      </c>
      <c r="B19" s="68" t="s">
        <v>146</v>
      </c>
      <c r="C19" s="125">
        <v>0</v>
      </c>
      <c r="D19" s="126">
        <v>0</v>
      </c>
      <c r="E19" s="126">
        <v>0</v>
      </c>
      <c r="F19" s="126">
        <v>0</v>
      </c>
    </row>
    <row r="20" spans="1:9" ht="25.5" x14ac:dyDescent="0.2">
      <c r="A20" s="63">
        <v>208000</v>
      </c>
      <c r="B20" s="64" t="s">
        <v>147</v>
      </c>
      <c r="C20" s="122">
        <f t="shared" si="0"/>
        <v>17694134.73</v>
      </c>
      <c r="D20" s="123">
        <v>5721434.6500000004</v>
      </c>
      <c r="E20" s="123">
        <v>11972700.08</v>
      </c>
      <c r="F20" s="123">
        <v>10696918.6</v>
      </c>
    </row>
    <row r="21" spans="1:9" x14ac:dyDescent="0.2">
      <c r="A21" s="124">
        <v>208100</v>
      </c>
      <c r="B21" s="68" t="s">
        <v>145</v>
      </c>
      <c r="C21" s="125">
        <f t="shared" si="0"/>
        <v>18519947.700000003</v>
      </c>
      <c r="D21" s="126">
        <v>17040436.190000001</v>
      </c>
      <c r="E21" s="126">
        <v>1479511.51</v>
      </c>
      <c r="F21" s="126">
        <v>113281.83</v>
      </c>
    </row>
    <row r="22" spans="1:9" x14ac:dyDescent="0.2">
      <c r="A22" s="124">
        <v>208200</v>
      </c>
      <c r="B22" s="68" t="s">
        <v>146</v>
      </c>
      <c r="C22" s="125">
        <f t="shared" si="0"/>
        <v>825812.97</v>
      </c>
      <c r="D22" s="126">
        <v>622082.93999999994</v>
      </c>
      <c r="E22" s="126">
        <v>203730.03</v>
      </c>
      <c r="F22" s="126">
        <v>113281.83</v>
      </c>
    </row>
    <row r="23" spans="1:9" ht="38.25" x14ac:dyDescent="0.2">
      <c r="A23" s="124">
        <v>208400</v>
      </c>
      <c r="B23" s="68" t="s">
        <v>148</v>
      </c>
      <c r="C23" s="125">
        <f t="shared" si="0"/>
        <v>0</v>
      </c>
      <c r="D23" s="126">
        <v>-10696918.6</v>
      </c>
      <c r="E23" s="126">
        <v>10696918.6</v>
      </c>
      <c r="F23" s="126">
        <v>10696918.6</v>
      </c>
    </row>
    <row r="24" spans="1:9" x14ac:dyDescent="0.2">
      <c r="A24" s="127" t="s">
        <v>6</v>
      </c>
      <c r="B24" s="128" t="s">
        <v>149</v>
      </c>
      <c r="C24" s="122">
        <f t="shared" si="0"/>
        <v>17694134.73</v>
      </c>
      <c r="D24" s="123">
        <v>5721434.6500000004</v>
      </c>
      <c r="E24" s="123">
        <v>11972700.08</v>
      </c>
      <c r="F24" s="123">
        <v>10696918.6</v>
      </c>
    </row>
    <row r="25" spans="1:9" ht="21.2" customHeight="1" x14ac:dyDescent="0.2">
      <c r="A25" s="456" t="s">
        <v>150</v>
      </c>
      <c r="B25" s="457"/>
      <c r="C25" s="457"/>
      <c r="D25" s="457"/>
      <c r="E25" s="457"/>
      <c r="F25" s="458"/>
    </row>
    <row r="26" spans="1:9" x14ac:dyDescent="0.2">
      <c r="A26" s="63">
        <v>600000</v>
      </c>
      <c r="B26" s="64" t="s">
        <v>151</v>
      </c>
      <c r="C26" s="122">
        <f t="shared" si="0"/>
        <v>17694134.73</v>
      </c>
      <c r="D26" s="123">
        <v>5721434.6500000004</v>
      </c>
      <c r="E26" s="123">
        <v>11972700.08</v>
      </c>
      <c r="F26" s="123">
        <v>10696918.6</v>
      </c>
    </row>
    <row r="27" spans="1:9" x14ac:dyDescent="0.2">
      <c r="A27" s="63">
        <v>602000</v>
      </c>
      <c r="B27" s="64" t="s">
        <v>152</v>
      </c>
      <c r="C27" s="122">
        <f t="shared" si="0"/>
        <v>17694134.73</v>
      </c>
      <c r="D27" s="123">
        <v>5721434.6500000004</v>
      </c>
      <c r="E27" s="123">
        <v>11972700.08</v>
      </c>
      <c r="F27" s="123">
        <v>10696918.6</v>
      </c>
    </row>
    <row r="28" spans="1:9" x14ac:dyDescent="0.2">
      <c r="A28" s="124">
        <v>602100</v>
      </c>
      <c r="B28" s="68" t="s">
        <v>145</v>
      </c>
      <c r="C28" s="125">
        <f t="shared" ref="C28:C31" si="1">D28+E28</f>
        <v>18519947.700000003</v>
      </c>
      <c r="D28" s="126">
        <v>17040436.190000001</v>
      </c>
      <c r="E28" s="126">
        <v>1479511.51</v>
      </c>
      <c r="F28" s="126">
        <v>113281.83</v>
      </c>
    </row>
    <row r="29" spans="1:9" x14ac:dyDescent="0.2">
      <c r="A29" s="124">
        <v>602200</v>
      </c>
      <c r="B29" s="68" t="s">
        <v>146</v>
      </c>
      <c r="C29" s="125">
        <f t="shared" si="1"/>
        <v>825812.97</v>
      </c>
      <c r="D29" s="126">
        <v>622082.93999999994</v>
      </c>
      <c r="E29" s="126">
        <v>203730.03</v>
      </c>
      <c r="F29" s="126">
        <v>113281.83</v>
      </c>
    </row>
    <row r="30" spans="1:9" ht="38.25" x14ac:dyDescent="0.2">
      <c r="A30" s="124">
        <v>602400</v>
      </c>
      <c r="B30" s="68" t="s">
        <v>148</v>
      </c>
      <c r="C30" s="125">
        <f t="shared" si="1"/>
        <v>0</v>
      </c>
      <c r="D30" s="126">
        <v>-10696918.6</v>
      </c>
      <c r="E30" s="126">
        <v>10696918.6</v>
      </c>
      <c r="F30" s="126">
        <v>10696918.6</v>
      </c>
      <c r="I30" s="126"/>
    </row>
    <row r="31" spans="1:9" x14ac:dyDescent="0.2">
      <c r="A31" s="127" t="s">
        <v>6</v>
      </c>
      <c r="B31" s="128" t="s">
        <v>149</v>
      </c>
      <c r="C31" s="122">
        <f t="shared" si="1"/>
        <v>17694134.73</v>
      </c>
      <c r="D31" s="123">
        <v>5721434.6500000004</v>
      </c>
      <c r="E31" s="123">
        <v>11972700.08</v>
      </c>
      <c r="F31" s="123">
        <v>10696918.6</v>
      </c>
    </row>
    <row r="32" spans="1:9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54" t="s">
        <v>7</v>
      </c>
      <c r="C34" s="1"/>
      <c r="D34" s="1"/>
      <c r="E34" s="54" t="s">
        <v>153</v>
      </c>
      <c r="F34" s="1"/>
    </row>
    <row r="35" spans="1:6" x14ac:dyDescent="0.2">
      <c r="A35" s="1"/>
      <c r="B35" s="1"/>
      <c r="C35" s="1"/>
      <c r="D35" s="1"/>
      <c r="E35" s="1"/>
      <c r="F35" s="1"/>
    </row>
  </sheetData>
  <mergeCells count="12">
    <mergeCell ref="A13:F13"/>
    <mergeCell ref="A25:F25"/>
    <mergeCell ref="D2:F2"/>
    <mergeCell ref="A6:F6"/>
    <mergeCell ref="A9:A11"/>
    <mergeCell ref="B9:B11"/>
    <mergeCell ref="C9:C11"/>
    <mergeCell ref="D9:D11"/>
    <mergeCell ref="E9:F9"/>
    <mergeCell ref="E10:E11"/>
    <mergeCell ref="F10:F11"/>
    <mergeCell ref="D3:F3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zoomScaleNormal="100" workbookViewId="0">
      <pane xSplit="10" ySplit="13" topLeftCell="K14" activePane="bottomRight" state="frozen"/>
      <selection pane="topRight" activeCell="K1" sqref="K1"/>
      <selection pane="bottomLeft" activeCell="A14" sqref="A14"/>
      <selection pane="bottomRight" activeCell="P90" sqref="P90"/>
    </sheetView>
  </sheetViews>
  <sheetFormatPr defaultColWidth="9.140625" defaultRowHeight="12.75" x14ac:dyDescent="0.2"/>
  <cols>
    <col min="1" max="3" width="10.42578125" style="218" customWidth="1"/>
    <col min="4" max="4" width="39.5703125" style="218" customWidth="1"/>
    <col min="5" max="5" width="15.5703125" style="218" customWidth="1"/>
    <col min="6" max="6" width="16" style="218" customWidth="1"/>
    <col min="7" max="7" width="13.7109375" style="218" customWidth="1"/>
    <col min="8" max="8" width="12.7109375" style="218" customWidth="1"/>
    <col min="9" max="9" width="11.42578125" style="218" customWidth="1"/>
    <col min="10" max="10" width="12.140625" style="218" customWidth="1"/>
    <col min="11" max="11" width="12.85546875" style="218" customWidth="1"/>
    <col min="12" max="12" width="11.42578125" style="218" customWidth="1"/>
    <col min="13" max="13" width="8.42578125" style="218" customWidth="1"/>
    <col min="14" max="14" width="8.28515625" style="218" customWidth="1"/>
    <col min="15" max="15" width="13.42578125" style="218" customWidth="1"/>
    <col min="16" max="16" width="17.5703125" style="218" customWidth="1"/>
    <col min="17" max="17" width="6.7109375" style="218" customWidth="1"/>
    <col min="18" max="18" width="10" style="218" hidden="1" customWidth="1"/>
    <col min="19" max="16384" width="9.140625" style="218"/>
  </cols>
  <sheetData>
    <row r="1" spans="1:16" x14ac:dyDescent="0.2">
      <c r="K1" s="219" t="s">
        <v>277</v>
      </c>
      <c r="L1" s="219"/>
    </row>
    <row r="2" spans="1:16" ht="13.5" customHeight="1" x14ac:dyDescent="0.2">
      <c r="K2" s="466" t="s">
        <v>396</v>
      </c>
      <c r="L2" s="467"/>
      <c r="M2" s="467"/>
      <c r="N2" s="467"/>
      <c r="O2" s="467"/>
      <c r="P2" s="467"/>
    </row>
    <row r="3" spans="1:16" ht="13.5" customHeight="1" x14ac:dyDescent="0.2">
      <c r="K3" s="467"/>
      <c r="L3" s="467"/>
      <c r="M3" s="467"/>
      <c r="N3" s="467"/>
      <c r="O3" s="467"/>
      <c r="P3" s="467"/>
    </row>
    <row r="4" spans="1:16" ht="13.5" customHeight="1" x14ac:dyDescent="0.2">
      <c r="K4" s="467"/>
      <c r="L4" s="467"/>
      <c r="M4" s="467"/>
      <c r="N4" s="467"/>
      <c r="O4" s="467"/>
      <c r="P4" s="467"/>
    </row>
    <row r="6" spans="1:16" x14ac:dyDescent="0.2">
      <c r="A6" s="468" t="s">
        <v>278</v>
      </c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</row>
    <row r="7" spans="1:16" x14ac:dyDescent="0.2">
      <c r="A7" s="468" t="s">
        <v>279</v>
      </c>
      <c r="B7" s="468"/>
      <c r="C7" s="468"/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</row>
    <row r="8" spans="1:16" x14ac:dyDescent="0.2">
      <c r="A8" s="221" t="s">
        <v>267</v>
      </c>
      <c r="B8" s="222"/>
      <c r="C8" s="222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2"/>
      <c r="P8" s="222"/>
    </row>
    <row r="9" spans="1:16" x14ac:dyDescent="0.2">
      <c r="A9" s="224" t="s">
        <v>49</v>
      </c>
      <c r="G9" s="225"/>
      <c r="H9" s="225"/>
      <c r="P9" s="226" t="s">
        <v>50</v>
      </c>
    </row>
    <row r="10" spans="1:16" ht="12.75" customHeight="1" x14ac:dyDescent="0.2">
      <c r="A10" s="469" t="s">
        <v>51</v>
      </c>
      <c r="B10" s="469" t="s">
        <v>52</v>
      </c>
      <c r="C10" s="469" t="s">
        <v>53</v>
      </c>
      <c r="D10" s="470" t="s">
        <v>54</v>
      </c>
      <c r="E10" s="463" t="s">
        <v>2</v>
      </c>
      <c r="F10" s="463"/>
      <c r="G10" s="463"/>
      <c r="H10" s="463"/>
      <c r="I10" s="463"/>
      <c r="J10" s="473" t="s">
        <v>3</v>
      </c>
      <c r="K10" s="474"/>
      <c r="L10" s="474"/>
      <c r="M10" s="474"/>
      <c r="N10" s="474"/>
      <c r="O10" s="475"/>
      <c r="P10" s="465" t="s">
        <v>280</v>
      </c>
    </row>
    <row r="11" spans="1:16" x14ac:dyDescent="0.2">
      <c r="A11" s="463"/>
      <c r="B11" s="463"/>
      <c r="C11" s="463"/>
      <c r="D11" s="471"/>
      <c r="E11" s="465" t="s">
        <v>4</v>
      </c>
      <c r="F11" s="463" t="s">
        <v>281</v>
      </c>
      <c r="G11" s="463" t="s">
        <v>282</v>
      </c>
      <c r="H11" s="463"/>
      <c r="I11" s="463" t="s">
        <v>283</v>
      </c>
      <c r="J11" s="465" t="s">
        <v>4</v>
      </c>
      <c r="K11" s="463" t="s">
        <v>5</v>
      </c>
      <c r="L11" s="463" t="s">
        <v>281</v>
      </c>
      <c r="M11" s="463" t="s">
        <v>282</v>
      </c>
      <c r="N11" s="463"/>
      <c r="O11" s="463" t="s">
        <v>283</v>
      </c>
      <c r="P11" s="463"/>
    </row>
    <row r="12" spans="1:16" x14ac:dyDescent="0.2">
      <c r="A12" s="463"/>
      <c r="B12" s="463"/>
      <c r="C12" s="463"/>
      <c r="D12" s="471"/>
      <c r="E12" s="463"/>
      <c r="F12" s="463"/>
      <c r="G12" s="463" t="s">
        <v>284</v>
      </c>
      <c r="H12" s="463" t="s">
        <v>285</v>
      </c>
      <c r="I12" s="463"/>
      <c r="J12" s="463"/>
      <c r="K12" s="463"/>
      <c r="L12" s="463"/>
      <c r="M12" s="463" t="s">
        <v>284</v>
      </c>
      <c r="N12" s="463" t="s">
        <v>285</v>
      </c>
      <c r="O12" s="463"/>
      <c r="P12" s="463"/>
    </row>
    <row r="13" spans="1:16" ht="49.5" customHeight="1" x14ac:dyDescent="0.2">
      <c r="A13" s="463"/>
      <c r="B13" s="463"/>
      <c r="C13" s="463"/>
      <c r="D13" s="472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</row>
    <row r="14" spans="1:16" x14ac:dyDescent="0.2">
      <c r="A14" s="227">
        <v>1</v>
      </c>
      <c r="B14" s="227">
        <v>2</v>
      </c>
      <c r="C14" s="227">
        <v>3</v>
      </c>
      <c r="D14" s="227">
        <v>4</v>
      </c>
      <c r="E14" s="228">
        <v>5</v>
      </c>
      <c r="F14" s="227">
        <v>6</v>
      </c>
      <c r="G14" s="227">
        <v>7</v>
      </c>
      <c r="H14" s="227">
        <v>8</v>
      </c>
      <c r="I14" s="227">
        <v>9</v>
      </c>
      <c r="J14" s="228">
        <v>10</v>
      </c>
      <c r="K14" s="227">
        <v>11</v>
      </c>
      <c r="L14" s="227">
        <v>12</v>
      </c>
      <c r="M14" s="227">
        <v>13</v>
      </c>
      <c r="N14" s="227">
        <v>14</v>
      </c>
      <c r="O14" s="227">
        <v>15</v>
      </c>
      <c r="P14" s="228">
        <v>16</v>
      </c>
    </row>
    <row r="15" spans="1:16" x14ac:dyDescent="0.2">
      <c r="A15" s="229" t="s">
        <v>55</v>
      </c>
      <c r="B15" s="230"/>
      <c r="C15" s="231"/>
      <c r="D15" s="232" t="s">
        <v>286</v>
      </c>
      <c r="E15" s="233">
        <f>E16</f>
        <v>19368373.629999999</v>
      </c>
      <c r="F15" s="234">
        <f>F16</f>
        <v>19368373.629999999</v>
      </c>
      <c r="G15" s="234">
        <f>G16</f>
        <v>11567720.699999999</v>
      </c>
      <c r="H15" s="234">
        <f>H16</f>
        <v>1545428.32</v>
      </c>
      <c r="I15" s="234">
        <v>0</v>
      </c>
      <c r="J15" s="235">
        <f>J16</f>
        <v>425000</v>
      </c>
      <c r="K15" s="234">
        <f>K16</f>
        <v>285000</v>
      </c>
      <c r="L15" s="234">
        <f>L16</f>
        <v>140000</v>
      </c>
      <c r="M15" s="234">
        <v>0</v>
      </c>
      <c r="N15" s="234">
        <v>0</v>
      </c>
      <c r="O15" s="234">
        <v>35000</v>
      </c>
      <c r="P15" s="235">
        <f t="shared" ref="P15:P88" si="0">E15+J15</f>
        <v>19793373.629999999</v>
      </c>
    </row>
    <row r="16" spans="1:16" ht="15" customHeight="1" x14ac:dyDescent="0.2">
      <c r="A16" s="236" t="s">
        <v>56</v>
      </c>
      <c r="B16" s="237"/>
      <c r="C16" s="238"/>
      <c r="D16" s="239" t="s">
        <v>286</v>
      </c>
      <c r="E16" s="233">
        <f>E17+E18+E19+E21+E23</f>
        <v>19368373.629999999</v>
      </c>
      <c r="F16" s="240">
        <f>F17+F18+F19+F21+F23</f>
        <v>19368373.629999999</v>
      </c>
      <c r="G16" s="240">
        <f>G17+G18+G19+G21</f>
        <v>11567720.699999999</v>
      </c>
      <c r="H16" s="240">
        <f>H17+H18+H19+H21</f>
        <v>1545428.32</v>
      </c>
      <c r="I16" s="240">
        <f>I17</f>
        <v>0</v>
      </c>
      <c r="J16" s="233">
        <f>J17+J19+J21+J23</f>
        <v>425000</v>
      </c>
      <c r="K16" s="240">
        <f>K17+K19+K21+K23</f>
        <v>285000</v>
      </c>
      <c r="L16" s="240">
        <f>L17</f>
        <v>140000</v>
      </c>
      <c r="M16" s="240">
        <f>M17</f>
        <v>0</v>
      </c>
      <c r="N16" s="240">
        <f>N17</f>
        <v>0</v>
      </c>
      <c r="O16" s="240">
        <f>O17+O18+O19+O20+O21+O22+O23</f>
        <v>285000</v>
      </c>
      <c r="P16" s="233">
        <f>E16+J16</f>
        <v>19793373.629999999</v>
      </c>
    </row>
    <row r="17" spans="1:18" ht="63.75" x14ac:dyDescent="0.2">
      <c r="A17" s="241" t="s">
        <v>57</v>
      </c>
      <c r="B17" s="241" t="s">
        <v>58</v>
      </c>
      <c r="C17" s="242" t="s">
        <v>59</v>
      </c>
      <c r="D17" s="243" t="s">
        <v>60</v>
      </c>
      <c r="E17" s="244">
        <f>F17</f>
        <v>17566368.09</v>
      </c>
      <c r="F17" s="245">
        <v>17566368.09</v>
      </c>
      <c r="G17" s="245">
        <v>11567720.699999999</v>
      </c>
      <c r="H17" s="245">
        <v>1372716.01</v>
      </c>
      <c r="I17" s="245"/>
      <c r="J17" s="246">
        <f>L17+K17</f>
        <v>175000</v>
      </c>
      <c r="K17" s="245">
        <v>35000</v>
      </c>
      <c r="L17" s="245">
        <v>140000</v>
      </c>
      <c r="M17" s="245"/>
      <c r="N17" s="245"/>
      <c r="O17" s="245">
        <v>35000</v>
      </c>
      <c r="P17" s="246">
        <f>E17+J17</f>
        <v>17741368.09</v>
      </c>
      <c r="Q17" s="247"/>
    </row>
    <row r="18" spans="1:18" ht="30.75" customHeight="1" x14ac:dyDescent="0.2">
      <c r="A18" s="241" t="s">
        <v>75</v>
      </c>
      <c r="B18" s="248">
        <v>7680</v>
      </c>
      <c r="C18" s="249" t="s">
        <v>76</v>
      </c>
      <c r="D18" s="250" t="s">
        <v>77</v>
      </c>
      <c r="E18" s="251">
        <f>F18</f>
        <v>38500</v>
      </c>
      <c r="F18" s="252">
        <v>38500</v>
      </c>
      <c r="G18" s="252"/>
      <c r="H18" s="252"/>
      <c r="I18" s="245"/>
      <c r="J18" s="246"/>
      <c r="K18" s="245"/>
      <c r="L18" s="245"/>
      <c r="M18" s="245"/>
      <c r="N18" s="245"/>
      <c r="O18" s="245"/>
      <c r="P18" s="246">
        <f t="shared" ref="P18:P53" si="1">E18+J18</f>
        <v>38500</v>
      </c>
    </row>
    <row r="19" spans="1:18" ht="38.1" customHeight="1" x14ac:dyDescent="0.2">
      <c r="A19" s="253" t="s">
        <v>78</v>
      </c>
      <c r="B19" s="248">
        <v>8110</v>
      </c>
      <c r="C19" s="249" t="s">
        <v>79</v>
      </c>
      <c r="D19" s="250" t="s">
        <v>80</v>
      </c>
      <c r="E19" s="251">
        <v>399825.31</v>
      </c>
      <c r="F19" s="252">
        <v>399825.31</v>
      </c>
      <c r="G19" s="252"/>
      <c r="H19" s="252">
        <v>172712.31</v>
      </c>
      <c r="I19" s="245"/>
      <c r="J19" s="246"/>
      <c r="K19" s="245"/>
      <c r="L19" s="245"/>
      <c r="M19" s="245"/>
      <c r="N19" s="245"/>
      <c r="O19" s="245"/>
      <c r="P19" s="246">
        <f t="shared" si="1"/>
        <v>399825.31</v>
      </c>
      <c r="Q19" s="254"/>
      <c r="R19" s="247"/>
    </row>
    <row r="20" spans="1:18" ht="41.25" customHeight="1" x14ac:dyDescent="0.2">
      <c r="A20" s="253"/>
      <c r="B20" s="248"/>
      <c r="C20" s="249"/>
      <c r="D20" s="78" t="s">
        <v>392</v>
      </c>
      <c r="E20" s="255">
        <v>399825.31</v>
      </c>
      <c r="F20" s="256">
        <v>399825.31</v>
      </c>
      <c r="G20" s="252"/>
      <c r="H20" s="252">
        <v>172712.31</v>
      </c>
      <c r="I20" s="245"/>
      <c r="J20" s="246"/>
      <c r="K20" s="245"/>
      <c r="L20" s="245"/>
      <c r="M20" s="245"/>
      <c r="N20" s="245"/>
      <c r="O20" s="245"/>
      <c r="P20" s="246">
        <f t="shared" si="1"/>
        <v>399825.31</v>
      </c>
    </row>
    <row r="21" spans="1:18" ht="24.75" customHeight="1" x14ac:dyDescent="0.2">
      <c r="A21" s="253" t="s">
        <v>81</v>
      </c>
      <c r="B21" s="248">
        <v>8240</v>
      </c>
      <c r="C21" s="249" t="s">
        <v>82</v>
      </c>
      <c r="D21" s="250" t="s">
        <v>83</v>
      </c>
      <c r="E21" s="251">
        <f>F21</f>
        <v>35680.230000000003</v>
      </c>
      <c r="F21" s="252">
        <v>35680.230000000003</v>
      </c>
      <c r="G21" s="252"/>
      <c r="H21" s="252"/>
      <c r="I21" s="245"/>
      <c r="J21" s="246"/>
      <c r="K21" s="245"/>
      <c r="L21" s="245"/>
      <c r="M21" s="245"/>
      <c r="N21" s="245"/>
      <c r="O21" s="245"/>
      <c r="P21" s="246">
        <f t="shared" si="1"/>
        <v>35680.230000000003</v>
      </c>
      <c r="Q21" s="257"/>
      <c r="R21" s="219"/>
    </row>
    <row r="22" spans="1:18" ht="52.5" customHeight="1" x14ac:dyDescent="0.2">
      <c r="A22" s="253"/>
      <c r="B22" s="248"/>
      <c r="C22" s="249"/>
      <c r="D22" s="250" t="s">
        <v>287</v>
      </c>
      <c r="E22" s="251">
        <f>F22</f>
        <v>35680.230000000003</v>
      </c>
      <c r="F22" s="252">
        <v>35680.230000000003</v>
      </c>
      <c r="G22" s="252"/>
      <c r="H22" s="252"/>
      <c r="I22" s="245"/>
      <c r="J22" s="246"/>
      <c r="K22" s="245"/>
      <c r="L22" s="245"/>
      <c r="M22" s="245"/>
      <c r="N22" s="245"/>
      <c r="O22" s="245"/>
      <c r="P22" s="246">
        <f t="shared" si="1"/>
        <v>35680.230000000003</v>
      </c>
    </row>
    <row r="23" spans="1:18" ht="45" customHeight="1" x14ac:dyDescent="0.2">
      <c r="A23" s="258" t="s">
        <v>253</v>
      </c>
      <c r="B23" s="248">
        <v>9800</v>
      </c>
      <c r="C23" s="249" t="s">
        <v>61</v>
      </c>
      <c r="D23" s="259" t="s">
        <v>288</v>
      </c>
      <c r="E23" s="251">
        <f>F23</f>
        <v>1328000</v>
      </c>
      <c r="F23" s="252">
        <v>1328000</v>
      </c>
      <c r="G23" s="252"/>
      <c r="H23" s="252"/>
      <c r="I23" s="245"/>
      <c r="J23" s="246">
        <v>250000</v>
      </c>
      <c r="K23" s="245">
        <v>250000</v>
      </c>
      <c r="L23" s="245"/>
      <c r="M23" s="245"/>
      <c r="N23" s="245"/>
      <c r="O23" s="245">
        <v>250000</v>
      </c>
      <c r="P23" s="246">
        <f>E23+J23</f>
        <v>1578000</v>
      </c>
    </row>
    <row r="24" spans="1:18" x14ac:dyDescent="0.2">
      <c r="A24" s="236" t="s">
        <v>84</v>
      </c>
      <c r="B24" s="236"/>
      <c r="C24" s="238"/>
      <c r="D24" s="260" t="s">
        <v>289</v>
      </c>
      <c r="E24" s="233">
        <f>E25</f>
        <v>105562779.66</v>
      </c>
      <c r="F24" s="240">
        <f>F25</f>
        <v>105562779.66</v>
      </c>
      <c r="G24" s="240">
        <f>G25</f>
        <v>64108000.350000001</v>
      </c>
      <c r="H24" s="240">
        <f>H25</f>
        <v>17544292.25</v>
      </c>
      <c r="I24" s="240">
        <v>0</v>
      </c>
      <c r="J24" s="233">
        <f>J25</f>
        <v>17202350.600000001</v>
      </c>
      <c r="K24" s="240">
        <f>K25</f>
        <v>6689415.6000000006</v>
      </c>
      <c r="L24" s="240">
        <f>L25</f>
        <v>2556600</v>
      </c>
      <c r="M24" s="240">
        <v>0</v>
      </c>
      <c r="N24" s="240">
        <v>0</v>
      </c>
      <c r="O24" s="240">
        <f>O25</f>
        <v>14645750.6</v>
      </c>
      <c r="P24" s="233">
        <f t="shared" si="1"/>
        <v>122765130.25999999</v>
      </c>
    </row>
    <row r="25" spans="1:18" x14ac:dyDescent="0.2">
      <c r="A25" s="229" t="s">
        <v>85</v>
      </c>
      <c r="B25" s="229"/>
      <c r="C25" s="231"/>
      <c r="D25" s="232" t="s">
        <v>290</v>
      </c>
      <c r="E25" s="235">
        <f>E26+E27+E28+E29+E30+E31+E32+E40+E48+E49+E34+E39+E45+E38+E33+E47+E35+E43</f>
        <v>105562779.66</v>
      </c>
      <c r="F25" s="234">
        <f>F26+F27+F28+F29+F30+F31+F32+F40+F48+F49+F34+F39+F45+F38+F33+F47+F35+F43</f>
        <v>105562779.66</v>
      </c>
      <c r="G25" s="234">
        <f>G26+G27+G28+G29+G30+G31+G32+G40+G48+G49+G34+G39</f>
        <v>64108000.350000001</v>
      </c>
      <c r="H25" s="234">
        <f>H26+H27+H28+H29+H30+H31+H32+H40+H48+H49</f>
        <v>17544292.25</v>
      </c>
      <c r="I25" s="234">
        <v>0</v>
      </c>
      <c r="J25" s="235">
        <f>J26+J27+J28+J29+J30+J31+J32+J40+J48+J49+J50+J35+J45+J36+J37+J38+J42+J43+J44+J46+J41</f>
        <v>17202350.600000001</v>
      </c>
      <c r="K25" s="234">
        <f>K26+K27+K28+K29+K30+K31+K32+K40+K48+K49+K50+K35+K36+K37+K38+K42+K43+K41</f>
        <v>6689415.6000000006</v>
      </c>
      <c r="L25" s="234">
        <f>L26+L27+L28+L29+L30+L31+L32+L40+L48+L49+L45+L44+L46</f>
        <v>2556600</v>
      </c>
      <c r="M25" s="234">
        <v>0</v>
      </c>
      <c r="N25" s="234">
        <v>0</v>
      </c>
      <c r="O25" s="234">
        <f>O26+O27+O28+O29+O30+O31+O32+O40+O48+O49+O50+O35+O36+O37+O38+O42+O43+O41</f>
        <v>14645750.6</v>
      </c>
      <c r="P25" s="235">
        <f>E25+J25</f>
        <v>122765130.25999999</v>
      </c>
    </row>
    <row r="26" spans="1:18" ht="38.25" x14ac:dyDescent="0.2">
      <c r="A26" s="241" t="s">
        <v>291</v>
      </c>
      <c r="B26" s="241" t="s">
        <v>86</v>
      </c>
      <c r="C26" s="242" t="s">
        <v>59</v>
      </c>
      <c r="D26" s="243" t="s">
        <v>87</v>
      </c>
      <c r="E26" s="343">
        <v>5564223.8899999997</v>
      </c>
      <c r="F26" s="245">
        <v>5564223.8899999997</v>
      </c>
      <c r="G26" s="245">
        <v>4037400</v>
      </c>
      <c r="H26" s="245">
        <v>219203.89</v>
      </c>
      <c r="I26" s="245"/>
      <c r="J26" s="246"/>
      <c r="K26" s="245"/>
      <c r="L26" s="245"/>
      <c r="M26" s="245"/>
      <c r="N26" s="245"/>
      <c r="O26" s="245"/>
      <c r="P26" s="246">
        <f t="shared" si="1"/>
        <v>5564223.8899999997</v>
      </c>
      <c r="Q26" s="257"/>
    </row>
    <row r="27" spans="1:18" x14ac:dyDescent="0.2">
      <c r="A27" s="241" t="s">
        <v>88</v>
      </c>
      <c r="B27" s="241" t="s">
        <v>89</v>
      </c>
      <c r="C27" s="242" t="s">
        <v>90</v>
      </c>
      <c r="D27" s="243" t="s">
        <v>91</v>
      </c>
      <c r="E27" s="261">
        <f>F27</f>
        <v>15406576.91</v>
      </c>
      <c r="F27" s="245">
        <v>15406576.91</v>
      </c>
      <c r="G27" s="245">
        <v>8890740.8800000008</v>
      </c>
      <c r="H27" s="245">
        <v>3055692.25</v>
      </c>
      <c r="I27" s="245"/>
      <c r="J27" s="251">
        <f>K27+L27</f>
        <v>380000</v>
      </c>
      <c r="K27" s="252">
        <v>120000</v>
      </c>
      <c r="L27" s="252">
        <v>260000</v>
      </c>
      <c r="M27" s="245"/>
      <c r="N27" s="245"/>
      <c r="O27" s="245">
        <v>120000</v>
      </c>
      <c r="P27" s="246">
        <f t="shared" si="1"/>
        <v>15786576.91</v>
      </c>
      <c r="Q27" s="254"/>
    </row>
    <row r="28" spans="1:18" ht="38.25" customHeight="1" x14ac:dyDescent="0.2">
      <c r="A28" s="241" t="s">
        <v>92</v>
      </c>
      <c r="B28" s="241" t="s">
        <v>93</v>
      </c>
      <c r="C28" s="242" t="s">
        <v>94</v>
      </c>
      <c r="D28" s="345" t="s">
        <v>155</v>
      </c>
      <c r="E28" s="343">
        <v>30066413.149999999</v>
      </c>
      <c r="F28" s="245">
        <v>30066413.149999999</v>
      </c>
      <c r="G28" s="245">
        <v>11384265.470000001</v>
      </c>
      <c r="H28" s="252">
        <v>9855000</v>
      </c>
      <c r="I28" s="245"/>
      <c r="J28" s="246">
        <f>K28+L28</f>
        <v>705000</v>
      </c>
      <c r="K28" s="245">
        <v>66000</v>
      </c>
      <c r="L28" s="245">
        <v>639000</v>
      </c>
      <c r="M28" s="245"/>
      <c r="N28" s="245"/>
      <c r="O28" s="245">
        <v>66000</v>
      </c>
      <c r="P28" s="246">
        <f t="shared" si="1"/>
        <v>30771413.149999999</v>
      </c>
      <c r="Q28" s="247"/>
    </row>
    <row r="29" spans="1:18" ht="37.5" customHeight="1" x14ac:dyDescent="0.2">
      <c r="A29" s="241" t="s">
        <v>292</v>
      </c>
      <c r="B29" s="241" t="s">
        <v>293</v>
      </c>
      <c r="C29" s="242" t="s">
        <v>94</v>
      </c>
      <c r="D29" s="262" t="s">
        <v>294</v>
      </c>
      <c r="E29" s="246">
        <v>33833700</v>
      </c>
      <c r="F29" s="335">
        <v>33833700</v>
      </c>
      <c r="G29" s="245">
        <v>27732541</v>
      </c>
      <c r="H29" s="245"/>
      <c r="I29" s="245"/>
      <c r="J29" s="261"/>
      <c r="K29" s="245"/>
      <c r="L29" s="245"/>
      <c r="M29" s="245"/>
      <c r="N29" s="245"/>
      <c r="O29" s="245"/>
      <c r="P29" s="246">
        <f t="shared" si="1"/>
        <v>33833700</v>
      </c>
    </row>
    <row r="30" spans="1:18" ht="45.75" customHeight="1" x14ac:dyDescent="0.2">
      <c r="A30" s="241" t="s">
        <v>95</v>
      </c>
      <c r="B30" s="241" t="s">
        <v>295</v>
      </c>
      <c r="C30" s="242" t="s">
        <v>96</v>
      </c>
      <c r="D30" s="243" t="s">
        <v>296</v>
      </c>
      <c r="E30" s="343">
        <v>5650934.9500000002</v>
      </c>
      <c r="F30" s="245">
        <v>5650934.9500000002</v>
      </c>
      <c r="G30" s="245">
        <v>1875230</v>
      </c>
      <c r="H30" s="245">
        <v>3344054.95</v>
      </c>
      <c r="I30" s="245"/>
      <c r="J30" s="246">
        <v>25000</v>
      </c>
      <c r="K30" s="245"/>
      <c r="L30" s="245">
        <v>25000</v>
      </c>
      <c r="M30" s="245"/>
      <c r="N30" s="245"/>
      <c r="O30" s="245"/>
      <c r="P30" s="246">
        <f t="shared" si="1"/>
        <v>5675934.9500000002</v>
      </c>
    </row>
    <row r="31" spans="1:18" ht="25.5" x14ac:dyDescent="0.2">
      <c r="A31" s="241" t="s">
        <v>97</v>
      </c>
      <c r="B31" s="241" t="s">
        <v>297</v>
      </c>
      <c r="C31" s="242" t="s">
        <v>96</v>
      </c>
      <c r="D31" s="243" t="s">
        <v>98</v>
      </c>
      <c r="E31" s="246">
        <f>F31</f>
        <v>4771680</v>
      </c>
      <c r="F31" s="245">
        <v>4771680</v>
      </c>
      <c r="G31" s="245">
        <v>3130826</v>
      </c>
      <c r="H31" s="245">
        <v>920000</v>
      </c>
      <c r="I31" s="245"/>
      <c r="J31" s="246">
        <v>98000</v>
      </c>
      <c r="K31" s="245"/>
      <c r="L31" s="245">
        <v>98000</v>
      </c>
      <c r="M31" s="245"/>
      <c r="N31" s="245"/>
      <c r="O31" s="245"/>
      <c r="P31" s="246">
        <f t="shared" si="1"/>
        <v>4869680</v>
      </c>
    </row>
    <row r="32" spans="1:18" x14ac:dyDescent="0.2">
      <c r="A32" s="241" t="s">
        <v>99</v>
      </c>
      <c r="B32" s="241" t="s">
        <v>298</v>
      </c>
      <c r="C32" s="242" t="s">
        <v>100</v>
      </c>
      <c r="D32" s="243" t="s">
        <v>101</v>
      </c>
      <c r="E32" s="246">
        <v>10000</v>
      </c>
      <c r="F32" s="245">
        <v>10000</v>
      </c>
      <c r="G32" s="245"/>
      <c r="H32" s="245"/>
      <c r="I32" s="245"/>
      <c r="J32" s="246"/>
      <c r="K32" s="245"/>
      <c r="L32" s="245"/>
      <c r="M32" s="245"/>
      <c r="N32" s="245"/>
      <c r="O32" s="245"/>
      <c r="P32" s="246">
        <f t="shared" si="1"/>
        <v>10000</v>
      </c>
    </row>
    <row r="33" spans="1:16" ht="34.5" customHeight="1" x14ac:dyDescent="0.2">
      <c r="A33" s="347" t="s">
        <v>341</v>
      </c>
      <c r="B33" s="241">
        <v>1151</v>
      </c>
      <c r="C33" s="242" t="s">
        <v>100</v>
      </c>
      <c r="D33" s="345" t="s">
        <v>342</v>
      </c>
      <c r="E33" s="246">
        <v>2000</v>
      </c>
      <c r="F33" s="245">
        <v>2000</v>
      </c>
      <c r="G33" s="245"/>
      <c r="H33" s="245"/>
      <c r="I33" s="245"/>
      <c r="J33" s="246"/>
      <c r="K33" s="245"/>
      <c r="L33" s="245"/>
      <c r="M33" s="245"/>
      <c r="N33" s="245"/>
      <c r="O33" s="245"/>
      <c r="P33" s="246">
        <f t="shared" si="1"/>
        <v>2000</v>
      </c>
    </row>
    <row r="34" spans="1:16" ht="51" x14ac:dyDescent="0.2">
      <c r="A34" s="258" t="s">
        <v>299</v>
      </c>
      <c r="B34" s="241">
        <v>1600</v>
      </c>
      <c r="C34" s="263" t="s">
        <v>100</v>
      </c>
      <c r="D34" s="259" t="s">
        <v>300</v>
      </c>
      <c r="E34" s="246">
        <v>5373600</v>
      </c>
      <c r="F34" s="245">
        <v>5373600</v>
      </c>
      <c r="G34" s="245">
        <v>4404587</v>
      </c>
      <c r="H34" s="245"/>
      <c r="I34" s="245"/>
      <c r="J34" s="246"/>
      <c r="K34" s="245"/>
      <c r="L34" s="245"/>
      <c r="M34" s="245"/>
      <c r="N34" s="245"/>
      <c r="O34" s="245"/>
      <c r="P34" s="246">
        <v>5373600</v>
      </c>
    </row>
    <row r="35" spans="1:16" ht="82.5" customHeight="1" x14ac:dyDescent="0.2">
      <c r="A35" s="258" t="s">
        <v>255</v>
      </c>
      <c r="B35" s="241">
        <v>1184</v>
      </c>
      <c r="C35" s="263" t="s">
        <v>100</v>
      </c>
      <c r="D35" s="259" t="s">
        <v>301</v>
      </c>
      <c r="E35" s="246">
        <v>359250</v>
      </c>
      <c r="F35" s="245">
        <v>359250</v>
      </c>
      <c r="G35" s="245"/>
      <c r="H35" s="245"/>
      <c r="I35" s="245"/>
      <c r="J35" s="246">
        <v>147950</v>
      </c>
      <c r="K35" s="245">
        <v>147950</v>
      </c>
      <c r="L35" s="245"/>
      <c r="M35" s="245"/>
      <c r="N35" s="245"/>
      <c r="O35" s="245">
        <v>147950</v>
      </c>
      <c r="P35" s="246">
        <v>147950</v>
      </c>
    </row>
    <row r="36" spans="1:16" ht="84.75" customHeight="1" x14ac:dyDescent="0.2">
      <c r="A36" s="258" t="s">
        <v>271</v>
      </c>
      <c r="B36" s="264">
        <v>1183</v>
      </c>
      <c r="C36" s="264" t="s">
        <v>100</v>
      </c>
      <c r="D36" s="259" t="s">
        <v>272</v>
      </c>
      <c r="E36" s="246"/>
      <c r="F36" s="245"/>
      <c r="G36" s="245"/>
      <c r="H36" s="245"/>
      <c r="I36" s="245"/>
      <c r="J36" s="246">
        <v>126800</v>
      </c>
      <c r="K36" s="396">
        <v>126800</v>
      </c>
      <c r="L36" s="245"/>
      <c r="M36" s="245"/>
      <c r="N36" s="245"/>
      <c r="O36" s="245">
        <v>126800</v>
      </c>
      <c r="P36" s="246">
        <v>126800</v>
      </c>
    </row>
    <row r="37" spans="1:16" ht="76.5" customHeight="1" x14ac:dyDescent="0.2">
      <c r="A37" s="258" t="s">
        <v>273</v>
      </c>
      <c r="B37" s="264">
        <v>1252</v>
      </c>
      <c r="C37" s="264" t="s">
        <v>100</v>
      </c>
      <c r="D37" s="259" t="s">
        <v>269</v>
      </c>
      <c r="E37" s="246"/>
      <c r="F37" s="245"/>
      <c r="G37" s="245"/>
      <c r="H37" s="245"/>
      <c r="I37" s="245"/>
      <c r="J37" s="246">
        <v>2199300</v>
      </c>
      <c r="K37" s="396">
        <v>2199300</v>
      </c>
      <c r="L37" s="245"/>
      <c r="M37" s="245"/>
      <c r="N37" s="245"/>
      <c r="O37" s="245">
        <v>2199300</v>
      </c>
      <c r="P37" s="246">
        <v>2199300</v>
      </c>
    </row>
    <row r="38" spans="1:16" ht="77.25" customHeight="1" x14ac:dyDescent="0.2">
      <c r="A38" s="258" t="s">
        <v>275</v>
      </c>
      <c r="B38" s="264">
        <v>1251</v>
      </c>
      <c r="C38" s="264" t="s">
        <v>100</v>
      </c>
      <c r="D38" s="266" t="s">
        <v>274</v>
      </c>
      <c r="E38" s="246"/>
      <c r="F38" s="245"/>
      <c r="G38" s="245"/>
      <c r="H38" s="245"/>
      <c r="I38" s="245"/>
      <c r="J38" s="395">
        <v>1530700</v>
      </c>
      <c r="K38" s="396">
        <v>1530700</v>
      </c>
      <c r="L38" s="397"/>
      <c r="M38" s="397"/>
      <c r="N38" s="397"/>
      <c r="O38" s="397">
        <v>1530700</v>
      </c>
      <c r="P38" s="246">
        <f>E38+J38</f>
        <v>1530700</v>
      </c>
    </row>
    <row r="39" spans="1:16" ht="84.75" customHeight="1" x14ac:dyDescent="0.2">
      <c r="A39" s="258" t="s">
        <v>254</v>
      </c>
      <c r="B39" s="241">
        <v>1200</v>
      </c>
      <c r="C39" s="263" t="s">
        <v>100</v>
      </c>
      <c r="D39" s="259" t="s">
        <v>302</v>
      </c>
      <c r="E39" s="246">
        <v>202500</v>
      </c>
      <c r="F39" s="245">
        <v>202500</v>
      </c>
      <c r="G39" s="245">
        <v>165984</v>
      </c>
      <c r="H39" s="245"/>
      <c r="I39" s="245"/>
      <c r="J39" s="395"/>
      <c r="K39" s="397"/>
      <c r="L39" s="397"/>
      <c r="M39" s="397"/>
      <c r="N39" s="397"/>
      <c r="O39" s="397"/>
      <c r="P39" s="246">
        <v>202500</v>
      </c>
    </row>
    <row r="40" spans="1:16" ht="38.25" x14ac:dyDescent="0.2">
      <c r="A40" s="241" t="s">
        <v>102</v>
      </c>
      <c r="B40" s="241" t="s">
        <v>103</v>
      </c>
      <c r="C40" s="242" t="s">
        <v>100</v>
      </c>
      <c r="D40" s="243" t="s">
        <v>104</v>
      </c>
      <c r="E40" s="246">
        <v>1007500</v>
      </c>
      <c r="F40" s="245">
        <v>1007500</v>
      </c>
      <c r="G40" s="245">
        <v>830523</v>
      </c>
      <c r="H40" s="245"/>
      <c r="I40" s="245"/>
      <c r="J40" s="395"/>
      <c r="K40" s="397"/>
      <c r="L40" s="397"/>
      <c r="M40" s="397"/>
      <c r="N40" s="397"/>
      <c r="O40" s="397"/>
      <c r="P40" s="246">
        <f t="shared" si="1"/>
        <v>1007500</v>
      </c>
    </row>
    <row r="41" spans="1:16" ht="132.75" customHeight="1" x14ac:dyDescent="0.2">
      <c r="A41" s="438" t="s">
        <v>393</v>
      </c>
      <c r="B41" s="241">
        <v>1231</v>
      </c>
      <c r="C41" s="242" t="s">
        <v>100</v>
      </c>
      <c r="D41" s="243" t="s">
        <v>394</v>
      </c>
      <c r="E41" s="246"/>
      <c r="F41" s="245"/>
      <c r="G41" s="245"/>
      <c r="H41" s="245"/>
      <c r="I41" s="245"/>
      <c r="J41" s="395">
        <v>50000</v>
      </c>
      <c r="K41" s="397">
        <v>50000</v>
      </c>
      <c r="L41" s="397"/>
      <c r="M41" s="397"/>
      <c r="N41" s="397"/>
      <c r="O41" s="397">
        <v>50000</v>
      </c>
      <c r="P41" s="246">
        <v>50000</v>
      </c>
    </row>
    <row r="42" spans="1:16" ht="63.75" x14ac:dyDescent="0.2">
      <c r="A42" s="347" t="s">
        <v>343</v>
      </c>
      <c r="B42" s="241">
        <v>1276</v>
      </c>
      <c r="C42" s="242" t="s">
        <v>100</v>
      </c>
      <c r="D42" s="243" t="s">
        <v>346</v>
      </c>
      <c r="E42" s="246"/>
      <c r="F42" s="245"/>
      <c r="G42" s="245"/>
      <c r="H42" s="245"/>
      <c r="I42" s="245"/>
      <c r="J42" s="398">
        <v>7956335</v>
      </c>
      <c r="K42" s="397"/>
      <c r="L42" s="397"/>
      <c r="M42" s="397"/>
      <c r="N42" s="397"/>
      <c r="O42" s="397">
        <v>7956335</v>
      </c>
      <c r="P42" s="246">
        <v>7956335</v>
      </c>
    </row>
    <row r="43" spans="1:16" ht="63.75" x14ac:dyDescent="0.2">
      <c r="A43" s="258" t="s">
        <v>367</v>
      </c>
      <c r="B43" s="241">
        <v>1275</v>
      </c>
      <c r="C43" s="242" t="s">
        <v>100</v>
      </c>
      <c r="D43" s="429" t="s">
        <v>368</v>
      </c>
      <c r="E43" s="246">
        <v>1959.6</v>
      </c>
      <c r="F43" s="245">
        <v>1959.6</v>
      </c>
      <c r="G43" s="245"/>
      <c r="H43" s="245"/>
      <c r="I43" s="245"/>
      <c r="J43" s="399">
        <v>883040.4</v>
      </c>
      <c r="K43" s="396">
        <v>883040.4</v>
      </c>
      <c r="L43" s="397"/>
      <c r="M43" s="397"/>
      <c r="N43" s="397"/>
      <c r="O43" s="396">
        <v>883040.4</v>
      </c>
      <c r="P43" s="399">
        <v>885000</v>
      </c>
    </row>
    <row r="44" spans="1:16" ht="76.5" x14ac:dyDescent="0.2">
      <c r="A44" s="267" t="s">
        <v>371</v>
      </c>
      <c r="B44" s="241">
        <v>1279</v>
      </c>
      <c r="C44" s="242" t="s">
        <v>100</v>
      </c>
      <c r="D44" s="429" t="s">
        <v>370</v>
      </c>
      <c r="E44" s="246"/>
      <c r="F44" s="245"/>
      <c r="G44" s="245"/>
      <c r="H44" s="245"/>
      <c r="I44" s="245"/>
      <c r="J44" s="399">
        <v>293400</v>
      </c>
      <c r="K44" s="265"/>
      <c r="L44" s="245">
        <v>293400</v>
      </c>
      <c r="M44" s="245"/>
      <c r="N44" s="245"/>
      <c r="O44" s="265"/>
      <c r="P44" s="399">
        <v>293400</v>
      </c>
    </row>
    <row r="45" spans="1:16" ht="51" x14ac:dyDescent="0.2">
      <c r="A45" s="267" t="s">
        <v>256</v>
      </c>
      <c r="B45" s="241">
        <v>1403</v>
      </c>
      <c r="C45" s="263" t="s">
        <v>100</v>
      </c>
      <c r="D45" s="268" t="s">
        <v>257</v>
      </c>
      <c r="E45" s="246">
        <v>0</v>
      </c>
      <c r="F45" s="245">
        <v>0</v>
      </c>
      <c r="G45" s="245"/>
      <c r="H45" s="245"/>
      <c r="I45" s="245"/>
      <c r="J45" s="246">
        <v>1133200</v>
      </c>
      <c r="K45" s="245"/>
      <c r="L45" s="245">
        <v>1133200</v>
      </c>
      <c r="M45" s="245"/>
      <c r="N45" s="245"/>
      <c r="O45" s="245"/>
      <c r="P45" s="246">
        <v>1133200</v>
      </c>
    </row>
    <row r="46" spans="1:16" ht="89.25" x14ac:dyDescent="0.2">
      <c r="A46" s="267" t="s">
        <v>371</v>
      </c>
      <c r="B46" s="241">
        <v>1501</v>
      </c>
      <c r="C46" s="263" t="s">
        <v>100</v>
      </c>
      <c r="D46" s="429" t="s">
        <v>372</v>
      </c>
      <c r="E46" s="246"/>
      <c r="F46" s="245"/>
      <c r="G46" s="245"/>
      <c r="H46" s="245"/>
      <c r="I46" s="245"/>
      <c r="J46" s="246">
        <v>108000</v>
      </c>
      <c r="K46" s="245"/>
      <c r="L46" s="245">
        <v>108000</v>
      </c>
      <c r="M46" s="245"/>
      <c r="N46" s="245"/>
      <c r="O46" s="245"/>
      <c r="P46" s="246">
        <v>108000</v>
      </c>
    </row>
    <row r="47" spans="1:16" ht="48" customHeight="1" x14ac:dyDescent="0.2">
      <c r="A47" s="267" t="s">
        <v>384</v>
      </c>
      <c r="B47" s="241">
        <v>1702</v>
      </c>
      <c r="C47" s="263" t="s">
        <v>100</v>
      </c>
      <c r="D47" s="429" t="s">
        <v>385</v>
      </c>
      <c r="E47" s="246">
        <v>978900</v>
      </c>
      <c r="F47" s="245">
        <v>978900</v>
      </c>
      <c r="G47" s="245"/>
      <c r="H47" s="245"/>
      <c r="I47" s="245"/>
      <c r="J47" s="246"/>
      <c r="K47" s="245"/>
      <c r="L47" s="245"/>
      <c r="M47" s="245"/>
      <c r="N47" s="245"/>
      <c r="O47" s="245"/>
      <c r="P47" s="246">
        <v>978900</v>
      </c>
    </row>
    <row r="48" spans="1:16" x14ac:dyDescent="0.2">
      <c r="A48" s="241" t="s">
        <v>105</v>
      </c>
      <c r="B48" s="241" t="s">
        <v>106</v>
      </c>
      <c r="C48" s="242" t="s">
        <v>107</v>
      </c>
      <c r="D48" s="243" t="s">
        <v>108</v>
      </c>
      <c r="E48" s="246">
        <f>F48</f>
        <v>446041.16</v>
      </c>
      <c r="F48" s="245">
        <v>446041.16</v>
      </c>
      <c r="G48" s="245">
        <v>254918</v>
      </c>
      <c r="H48" s="245">
        <v>105341.16</v>
      </c>
      <c r="I48" s="245"/>
      <c r="J48" s="246"/>
      <c r="K48" s="245"/>
      <c r="L48" s="245"/>
      <c r="M48" s="245"/>
      <c r="N48" s="245"/>
      <c r="O48" s="245"/>
      <c r="P48" s="246">
        <f t="shared" si="1"/>
        <v>446041.16</v>
      </c>
    </row>
    <row r="49" spans="1:21" ht="38.25" x14ac:dyDescent="0.2">
      <c r="A49" s="241" t="s">
        <v>109</v>
      </c>
      <c r="B49" s="241" t="s">
        <v>303</v>
      </c>
      <c r="C49" s="242" t="s">
        <v>110</v>
      </c>
      <c r="D49" s="243" t="s">
        <v>304</v>
      </c>
      <c r="E49" s="246">
        <f>F49</f>
        <v>1887500</v>
      </c>
      <c r="F49" s="245">
        <v>1887500</v>
      </c>
      <c r="G49" s="245">
        <v>1400985</v>
      </c>
      <c r="H49" s="245">
        <v>45000</v>
      </c>
      <c r="I49" s="245"/>
      <c r="J49" s="246">
        <v>0</v>
      </c>
      <c r="K49" s="245">
        <v>0</v>
      </c>
      <c r="L49" s="245"/>
      <c r="M49" s="245"/>
      <c r="N49" s="245"/>
      <c r="O49" s="245">
        <v>0</v>
      </c>
      <c r="P49" s="246">
        <f t="shared" si="1"/>
        <v>1887500</v>
      </c>
    </row>
    <row r="50" spans="1:21" x14ac:dyDescent="0.2">
      <c r="A50" s="253" t="s">
        <v>223</v>
      </c>
      <c r="B50" s="241">
        <v>1300</v>
      </c>
      <c r="C50" s="263" t="s">
        <v>100</v>
      </c>
      <c r="D50" s="262" t="s">
        <v>222</v>
      </c>
      <c r="E50" s="246"/>
      <c r="F50" s="245"/>
      <c r="G50" s="245"/>
      <c r="H50" s="245"/>
      <c r="I50" s="245"/>
      <c r="J50" s="246">
        <f>K50</f>
        <v>1565625.2</v>
      </c>
      <c r="K50" s="245">
        <v>1565625.2</v>
      </c>
      <c r="L50" s="245"/>
      <c r="M50" s="245"/>
      <c r="N50" s="245"/>
      <c r="O50" s="245">
        <v>1565625.2</v>
      </c>
      <c r="P50" s="246">
        <f>E50+J50</f>
        <v>1565625.2</v>
      </c>
    </row>
    <row r="51" spans="1:21" ht="25.5" x14ac:dyDescent="0.2">
      <c r="A51" s="269" t="s">
        <v>111</v>
      </c>
      <c r="B51" s="269"/>
      <c r="C51" s="270"/>
      <c r="D51" s="271" t="s">
        <v>305</v>
      </c>
      <c r="E51" s="272">
        <f>E52</f>
        <v>20456514</v>
      </c>
      <c r="F51" s="273">
        <f t="shared" ref="F51:H51" si="2">F52</f>
        <v>20456514</v>
      </c>
      <c r="G51" s="273">
        <f t="shared" si="2"/>
        <v>4721700</v>
      </c>
      <c r="H51" s="273">
        <f t="shared" si="2"/>
        <v>100000</v>
      </c>
      <c r="I51" s="274"/>
      <c r="J51" s="275">
        <f>J52</f>
        <v>3988503</v>
      </c>
      <c r="K51" s="274">
        <f t="shared" ref="K51:O51" si="3">K52</f>
        <v>3973503</v>
      </c>
      <c r="L51" s="274">
        <f t="shared" si="3"/>
        <v>15000</v>
      </c>
      <c r="M51" s="274">
        <f t="shared" si="3"/>
        <v>0</v>
      </c>
      <c r="N51" s="274">
        <f t="shared" si="3"/>
        <v>0</v>
      </c>
      <c r="O51" s="274">
        <f t="shared" si="3"/>
        <v>3973503</v>
      </c>
      <c r="P51" s="275">
        <f>P52</f>
        <v>24445017</v>
      </c>
    </row>
    <row r="52" spans="1:21" ht="25.5" x14ac:dyDescent="0.2">
      <c r="A52" s="269" t="s">
        <v>158</v>
      </c>
      <c r="B52" s="269"/>
      <c r="C52" s="270"/>
      <c r="D52" s="271" t="s">
        <v>305</v>
      </c>
      <c r="E52" s="272">
        <f>E53+E54+E55+E56+E57+E60+E58+E59</f>
        <v>20456514</v>
      </c>
      <c r="F52" s="274">
        <f>SUM(F53:F60)</f>
        <v>20456514</v>
      </c>
      <c r="G52" s="274">
        <f>SUM(G53:G60)</f>
        <v>4721700</v>
      </c>
      <c r="H52" s="274">
        <f t="shared" ref="H52:N52" si="4">SUM(H53:H60)</f>
        <v>100000</v>
      </c>
      <c r="I52" s="274">
        <f t="shared" si="4"/>
        <v>0</v>
      </c>
      <c r="J52" s="275">
        <f>SUM(J53:J61)</f>
        <v>3988503</v>
      </c>
      <c r="K52" s="274">
        <f>SUM(K53:K61)</f>
        <v>3973503</v>
      </c>
      <c r="L52" s="274">
        <f t="shared" si="4"/>
        <v>15000</v>
      </c>
      <c r="M52" s="274">
        <f t="shared" si="4"/>
        <v>0</v>
      </c>
      <c r="N52" s="274">
        <f t="shared" si="4"/>
        <v>0</v>
      </c>
      <c r="O52" s="274">
        <f>SUM(O53:O61)</f>
        <v>3973503</v>
      </c>
      <c r="P52" s="275">
        <f t="shared" si="1"/>
        <v>24445017</v>
      </c>
    </row>
    <row r="53" spans="1:21" ht="38.25" x14ac:dyDescent="0.2">
      <c r="A53" s="248" t="s">
        <v>112</v>
      </c>
      <c r="B53" s="248" t="s">
        <v>86</v>
      </c>
      <c r="C53" s="249" t="s">
        <v>59</v>
      </c>
      <c r="D53" s="250" t="s">
        <v>87</v>
      </c>
      <c r="E53" s="251">
        <f>F53</f>
        <v>2610000</v>
      </c>
      <c r="F53" s="252">
        <v>2610000</v>
      </c>
      <c r="G53" s="252">
        <v>1843200</v>
      </c>
      <c r="H53" s="252">
        <v>69300</v>
      </c>
      <c r="I53" s="252"/>
      <c r="J53" s="251">
        <v>23000</v>
      </c>
      <c r="K53" s="252">
        <v>23000</v>
      </c>
      <c r="L53" s="252"/>
      <c r="M53" s="252"/>
      <c r="N53" s="252"/>
      <c r="O53" s="252">
        <v>23000</v>
      </c>
      <c r="P53" s="251">
        <f t="shared" si="1"/>
        <v>2633000</v>
      </c>
      <c r="R53" s="254"/>
    </row>
    <row r="54" spans="1:21" ht="25.5" x14ac:dyDescent="0.2">
      <c r="A54" s="248" t="s">
        <v>113</v>
      </c>
      <c r="B54" s="248" t="s">
        <v>306</v>
      </c>
      <c r="C54" s="249" t="s">
        <v>64</v>
      </c>
      <c r="D54" s="250" t="s">
        <v>65</v>
      </c>
      <c r="E54" s="251">
        <f>F54</f>
        <v>8868900</v>
      </c>
      <c r="F54" s="276">
        <v>8868900</v>
      </c>
      <c r="G54" s="252"/>
      <c r="H54" s="252"/>
      <c r="I54" s="252"/>
      <c r="J54" s="251">
        <f>L54+O54</f>
        <v>1188700</v>
      </c>
      <c r="K54" s="252">
        <v>1188700</v>
      </c>
      <c r="L54" s="252"/>
      <c r="M54" s="252"/>
      <c r="N54" s="252"/>
      <c r="O54" s="252">
        <v>1188700</v>
      </c>
      <c r="P54" s="251">
        <f t="shared" si="0"/>
        <v>10057600</v>
      </c>
      <c r="Q54" s="247"/>
      <c r="R54" s="464"/>
      <c r="S54" s="464"/>
      <c r="T54" s="464"/>
    </row>
    <row r="55" spans="1:21" ht="38.25" x14ac:dyDescent="0.2">
      <c r="A55" s="248" t="s">
        <v>114</v>
      </c>
      <c r="B55" s="248" t="s">
        <v>115</v>
      </c>
      <c r="C55" s="249" t="s">
        <v>66</v>
      </c>
      <c r="D55" s="250" t="s">
        <v>67</v>
      </c>
      <c r="E55" s="251">
        <f>F55</f>
        <v>2548300</v>
      </c>
      <c r="F55" s="252">
        <v>2548300</v>
      </c>
      <c r="G55" s="252"/>
      <c r="H55" s="252"/>
      <c r="I55" s="252"/>
      <c r="J55" s="251"/>
      <c r="K55" s="252"/>
      <c r="L55" s="252"/>
      <c r="M55" s="252"/>
      <c r="N55" s="252"/>
      <c r="O55" s="252"/>
      <c r="P55" s="251">
        <f t="shared" si="0"/>
        <v>2548300</v>
      </c>
      <c r="Q55" s="277"/>
      <c r="R55" s="220"/>
      <c r="S55" s="220"/>
      <c r="T55" s="220"/>
      <c r="U55" s="220"/>
    </row>
    <row r="56" spans="1:21" ht="51" x14ac:dyDescent="0.2">
      <c r="A56" s="248" t="s">
        <v>116</v>
      </c>
      <c r="B56" s="248" t="s">
        <v>307</v>
      </c>
      <c r="C56" s="249" t="s">
        <v>117</v>
      </c>
      <c r="D56" s="250" t="s">
        <v>68</v>
      </c>
      <c r="E56" s="251">
        <f>F56</f>
        <v>4186000</v>
      </c>
      <c r="F56" s="252">
        <v>4186000</v>
      </c>
      <c r="G56" s="252">
        <v>2878500</v>
      </c>
      <c r="H56" s="252">
        <v>30700</v>
      </c>
      <c r="I56" s="252"/>
      <c r="J56" s="251">
        <f>L56+O56</f>
        <v>15000</v>
      </c>
      <c r="K56" s="252"/>
      <c r="L56" s="256">
        <v>15000</v>
      </c>
      <c r="M56" s="252"/>
      <c r="N56" s="252"/>
      <c r="O56" s="252"/>
      <c r="P56" s="251">
        <f t="shared" si="0"/>
        <v>4201000</v>
      </c>
    </row>
    <row r="57" spans="1:21" ht="76.5" x14ac:dyDescent="0.2">
      <c r="A57" s="248" t="s">
        <v>118</v>
      </c>
      <c r="B57" s="248" t="s">
        <v>308</v>
      </c>
      <c r="C57" s="249" t="s">
        <v>89</v>
      </c>
      <c r="D57" s="250" t="s">
        <v>70</v>
      </c>
      <c r="E57" s="251">
        <f t="shared" ref="E57:E60" si="5">F57</f>
        <v>250000</v>
      </c>
      <c r="F57" s="252">
        <v>250000</v>
      </c>
      <c r="G57" s="252"/>
      <c r="H57" s="252"/>
      <c r="I57" s="252"/>
      <c r="J57" s="251"/>
      <c r="K57" s="252"/>
      <c r="L57" s="252"/>
      <c r="M57" s="252"/>
      <c r="N57" s="252"/>
      <c r="O57" s="252"/>
      <c r="P57" s="251">
        <f t="shared" si="0"/>
        <v>250000</v>
      </c>
      <c r="Q57" s="219"/>
    </row>
    <row r="58" spans="1:21" ht="51" x14ac:dyDescent="0.2">
      <c r="A58" s="278" t="s">
        <v>119</v>
      </c>
      <c r="B58" s="279">
        <v>3230</v>
      </c>
      <c r="C58" s="280">
        <v>1070</v>
      </c>
      <c r="D58" s="281" t="s">
        <v>309</v>
      </c>
      <c r="E58" s="251">
        <f t="shared" si="5"/>
        <v>151000</v>
      </c>
      <c r="F58" s="282">
        <v>151000</v>
      </c>
      <c r="G58" s="252"/>
      <c r="H58" s="252"/>
      <c r="I58" s="252"/>
      <c r="J58" s="251"/>
      <c r="K58" s="252"/>
      <c r="L58" s="252"/>
      <c r="M58" s="252"/>
      <c r="N58" s="252"/>
      <c r="O58" s="252"/>
      <c r="P58" s="283">
        <f>E58+J58</f>
        <v>151000</v>
      </c>
      <c r="Q58" s="254"/>
      <c r="R58" s="464"/>
      <c r="S58" s="464"/>
    </row>
    <row r="59" spans="1:21" ht="63.75" x14ac:dyDescent="0.2">
      <c r="A59" s="278" t="s">
        <v>374</v>
      </c>
      <c r="B59" s="279">
        <v>3193</v>
      </c>
      <c r="C59" s="280">
        <v>1030</v>
      </c>
      <c r="D59" s="281" t="s">
        <v>375</v>
      </c>
      <c r="E59" s="251">
        <f t="shared" si="5"/>
        <v>198314</v>
      </c>
      <c r="F59" s="282">
        <v>198314</v>
      </c>
      <c r="G59" s="252"/>
      <c r="H59" s="252"/>
      <c r="I59" s="252"/>
      <c r="J59" s="251"/>
      <c r="K59" s="252"/>
      <c r="L59" s="252"/>
      <c r="M59" s="252"/>
      <c r="N59" s="252"/>
      <c r="O59" s="252"/>
      <c r="P59" s="283">
        <f>E59+J59</f>
        <v>198314</v>
      </c>
      <c r="Q59" s="254"/>
      <c r="R59" s="378"/>
      <c r="S59" s="378"/>
    </row>
    <row r="60" spans="1:21" ht="49.5" customHeight="1" x14ac:dyDescent="0.2">
      <c r="A60" s="248" t="s">
        <v>120</v>
      </c>
      <c r="B60" s="248" t="s">
        <v>310</v>
      </c>
      <c r="C60" s="249" t="s">
        <v>71</v>
      </c>
      <c r="D60" s="250" t="s">
        <v>72</v>
      </c>
      <c r="E60" s="251">
        <f t="shared" si="5"/>
        <v>1644000</v>
      </c>
      <c r="F60" s="252">
        <v>1644000</v>
      </c>
      <c r="G60" s="252"/>
      <c r="H60" s="252"/>
      <c r="I60" s="252"/>
      <c r="J60" s="251"/>
      <c r="K60" s="252"/>
      <c r="L60" s="252"/>
      <c r="M60" s="252"/>
      <c r="N60" s="252"/>
      <c r="O60" s="252"/>
      <c r="P60" s="251">
        <f t="shared" si="0"/>
        <v>1644000</v>
      </c>
      <c r="Q60" s="219"/>
    </row>
    <row r="61" spans="1:21" ht="348" customHeight="1" x14ac:dyDescent="0.2">
      <c r="A61" s="248" t="s">
        <v>340</v>
      </c>
      <c r="B61" s="248">
        <v>3225</v>
      </c>
      <c r="C61" s="249"/>
      <c r="D61" s="250" t="s">
        <v>338</v>
      </c>
      <c r="E61" s="251"/>
      <c r="F61" s="252"/>
      <c r="G61" s="252"/>
      <c r="H61" s="252"/>
      <c r="I61" s="252"/>
      <c r="J61" s="251">
        <v>2761803</v>
      </c>
      <c r="K61" s="252">
        <v>2761803</v>
      </c>
      <c r="L61" s="252"/>
      <c r="M61" s="252"/>
      <c r="N61" s="252"/>
      <c r="O61" s="252">
        <v>2761803</v>
      </c>
      <c r="P61" s="251">
        <v>2761803</v>
      </c>
      <c r="Q61" s="219"/>
    </row>
    <row r="62" spans="1:21" ht="27" customHeight="1" x14ac:dyDescent="0.2">
      <c r="A62" s="269" t="s">
        <v>160</v>
      </c>
      <c r="B62" s="248"/>
      <c r="C62" s="249"/>
      <c r="D62" s="284" t="s">
        <v>163</v>
      </c>
      <c r="E62" s="285">
        <f>E63</f>
        <v>1526700</v>
      </c>
      <c r="F62" s="286">
        <f>F63</f>
        <v>1526700</v>
      </c>
      <c r="G62" s="286">
        <f>G63</f>
        <v>1125000</v>
      </c>
      <c r="H62" s="286">
        <f>H63</f>
        <v>53000</v>
      </c>
      <c r="I62" s="252"/>
      <c r="J62" s="251"/>
      <c r="K62" s="252"/>
      <c r="L62" s="252"/>
      <c r="M62" s="252"/>
      <c r="N62" s="252"/>
      <c r="O62" s="252"/>
      <c r="P62" s="251">
        <f t="shared" si="0"/>
        <v>1526700</v>
      </c>
      <c r="Q62" s="219"/>
    </row>
    <row r="63" spans="1:21" ht="25.5" x14ac:dyDescent="0.2">
      <c r="A63" s="269" t="s">
        <v>162</v>
      </c>
      <c r="B63" s="248"/>
      <c r="C63" s="249"/>
      <c r="D63" s="284" t="s">
        <v>163</v>
      </c>
      <c r="E63" s="285">
        <f>E65+E64</f>
        <v>1526700</v>
      </c>
      <c r="F63" s="286">
        <f>F64+F65</f>
        <v>1526700</v>
      </c>
      <c r="G63" s="286">
        <f>G64+G65</f>
        <v>1125000</v>
      </c>
      <c r="H63" s="286">
        <f>H64+H65</f>
        <v>53000</v>
      </c>
      <c r="I63" s="252"/>
      <c r="J63" s="251"/>
      <c r="K63" s="252"/>
      <c r="L63" s="252"/>
      <c r="M63" s="252"/>
      <c r="N63" s="252"/>
      <c r="O63" s="252"/>
      <c r="P63" s="251">
        <f>E63+J63</f>
        <v>1526700</v>
      </c>
      <c r="Q63" s="219"/>
    </row>
    <row r="64" spans="1:21" ht="38.25" x14ac:dyDescent="0.2">
      <c r="A64" s="248" t="s">
        <v>161</v>
      </c>
      <c r="B64" s="248" t="s">
        <v>86</v>
      </c>
      <c r="C64" s="249" t="s">
        <v>59</v>
      </c>
      <c r="D64" s="250" t="s">
        <v>87</v>
      </c>
      <c r="E64" s="251">
        <f>F64</f>
        <v>1444700</v>
      </c>
      <c r="F64" s="252">
        <v>1444700</v>
      </c>
      <c r="G64" s="252">
        <v>1125000</v>
      </c>
      <c r="H64" s="252">
        <v>53000</v>
      </c>
      <c r="I64" s="252"/>
      <c r="J64" s="251"/>
      <c r="K64" s="252"/>
      <c r="L64" s="252"/>
      <c r="M64" s="252"/>
      <c r="N64" s="252"/>
      <c r="O64" s="252"/>
      <c r="P64" s="251">
        <f>E64+J64</f>
        <v>1444700</v>
      </c>
      <c r="Q64" s="219"/>
    </row>
    <row r="65" spans="1:17" ht="25.5" x14ac:dyDescent="0.2">
      <c r="A65" s="248" t="s">
        <v>164</v>
      </c>
      <c r="B65" s="248">
        <v>3112</v>
      </c>
      <c r="C65" s="287">
        <v>1040</v>
      </c>
      <c r="D65" s="250" t="s">
        <v>69</v>
      </c>
      <c r="E65" s="251">
        <f>F65</f>
        <v>82000</v>
      </c>
      <c r="F65" s="252">
        <v>82000</v>
      </c>
      <c r="G65" s="252"/>
      <c r="H65" s="252"/>
      <c r="I65" s="252"/>
      <c r="J65" s="251"/>
      <c r="K65" s="252"/>
      <c r="L65" s="252"/>
      <c r="M65" s="252"/>
      <c r="N65" s="252"/>
      <c r="O65" s="252"/>
      <c r="P65" s="251">
        <f>E65+J65</f>
        <v>82000</v>
      </c>
      <c r="Q65" s="219"/>
    </row>
    <row r="66" spans="1:17" ht="38.25" x14ac:dyDescent="0.2">
      <c r="A66" s="269">
        <v>1500000</v>
      </c>
      <c r="B66" s="288"/>
      <c r="C66" s="289"/>
      <c r="D66" s="271" t="s">
        <v>121</v>
      </c>
      <c r="E66" s="285">
        <f>E67</f>
        <v>24684429.710000001</v>
      </c>
      <c r="F66" s="274">
        <f t="shared" ref="F66:H66" si="6">F67</f>
        <v>23684429.710000001</v>
      </c>
      <c r="G66" s="274">
        <f t="shared" si="6"/>
        <v>4709350.32</v>
      </c>
      <c r="H66" s="274">
        <f t="shared" si="6"/>
        <v>751690</v>
      </c>
      <c r="I66" s="286">
        <f>I67</f>
        <v>1000000</v>
      </c>
      <c r="J66" s="285">
        <f>J67</f>
        <v>1262000</v>
      </c>
      <c r="K66" s="274">
        <f t="shared" ref="K66:O66" si="7">K67</f>
        <v>1137000</v>
      </c>
      <c r="L66" s="274">
        <f t="shared" si="7"/>
        <v>125000</v>
      </c>
      <c r="M66" s="274">
        <f t="shared" si="7"/>
        <v>0</v>
      </c>
      <c r="N66" s="274">
        <f t="shared" si="7"/>
        <v>0</v>
      </c>
      <c r="O66" s="274">
        <f t="shared" si="7"/>
        <v>1137000</v>
      </c>
      <c r="P66" s="285">
        <f t="shared" si="0"/>
        <v>25946429.710000001</v>
      </c>
      <c r="Q66" s="219"/>
    </row>
    <row r="67" spans="1:17" ht="38.25" x14ac:dyDescent="0.2">
      <c r="A67" s="269">
        <v>1510000</v>
      </c>
      <c r="B67" s="269"/>
      <c r="C67" s="270"/>
      <c r="D67" s="271" t="s">
        <v>121</v>
      </c>
      <c r="E67" s="275">
        <f>E68+E69+E70+E72+E75+E71+E73</f>
        <v>24684429.710000001</v>
      </c>
      <c r="F67" s="274">
        <f>F68+F69+F70+F72+F75+F71+F73</f>
        <v>23684429.710000001</v>
      </c>
      <c r="G67" s="274">
        <f>G68+G69+G70+G72+G75</f>
        <v>4709350.32</v>
      </c>
      <c r="H67" s="274">
        <f>H68+H69+H70+H72+H75</f>
        <v>751690</v>
      </c>
      <c r="I67" s="274">
        <f>I68+I69+I70+I71+I72</f>
        <v>1000000</v>
      </c>
      <c r="J67" s="275">
        <f>J68+J69+J72+J75+J70+J76+J73+J74</f>
        <v>1262000</v>
      </c>
      <c r="K67" s="274">
        <f>K68+K69+K70+K72+K75+K76+K73+K74</f>
        <v>1137000</v>
      </c>
      <c r="L67" s="274">
        <f>L68+L69+L70+L72+L75</f>
        <v>125000</v>
      </c>
      <c r="M67" s="274"/>
      <c r="N67" s="274"/>
      <c r="O67" s="274">
        <f>O68+O69+O70+O72+O75+O76+O74</f>
        <v>1137000</v>
      </c>
      <c r="P67" s="275">
        <f>E67+J67</f>
        <v>25946429.710000001</v>
      </c>
    </row>
    <row r="68" spans="1:17" ht="38.25" x14ac:dyDescent="0.2">
      <c r="A68" s="248">
        <v>1510160</v>
      </c>
      <c r="B68" s="248" t="s">
        <v>86</v>
      </c>
      <c r="C68" s="290" t="s">
        <v>59</v>
      </c>
      <c r="D68" s="250" t="s">
        <v>87</v>
      </c>
      <c r="E68" s="251">
        <f>F68</f>
        <v>4386840</v>
      </c>
      <c r="F68" s="252">
        <v>4386840</v>
      </c>
      <c r="G68" s="252">
        <v>3291615</v>
      </c>
      <c r="H68" s="252">
        <v>129340</v>
      </c>
      <c r="I68" s="252"/>
      <c r="J68" s="251">
        <f>L68+O68</f>
        <v>0</v>
      </c>
      <c r="K68" s="252"/>
      <c r="L68" s="252"/>
      <c r="M68" s="252"/>
      <c r="N68" s="252"/>
      <c r="O68" s="252"/>
      <c r="P68" s="251">
        <f>E68+J68</f>
        <v>4386840</v>
      </c>
    </row>
    <row r="69" spans="1:17" ht="27" customHeight="1" x14ac:dyDescent="0.2">
      <c r="A69" s="248">
        <v>1510180</v>
      </c>
      <c r="B69" s="248" t="s">
        <v>61</v>
      </c>
      <c r="C69" s="290" t="s">
        <v>62</v>
      </c>
      <c r="D69" s="250" t="s">
        <v>63</v>
      </c>
      <c r="E69" s="251">
        <f t="shared" ref="E69:E70" si="8">F69</f>
        <v>1856378.71</v>
      </c>
      <c r="F69" s="276">
        <v>1856378.71</v>
      </c>
      <c r="G69" s="252">
        <v>1417735.32</v>
      </c>
      <c r="H69" s="252"/>
      <c r="I69" s="252"/>
      <c r="J69" s="251">
        <f>L69+O69</f>
        <v>0</v>
      </c>
      <c r="K69" s="252"/>
      <c r="L69" s="252"/>
      <c r="M69" s="252"/>
      <c r="N69" s="252"/>
      <c r="O69" s="252"/>
      <c r="P69" s="251">
        <f>E69+J69</f>
        <v>1856378.71</v>
      </c>
    </row>
    <row r="70" spans="1:17" x14ac:dyDescent="0.2">
      <c r="A70" s="248">
        <v>1516030</v>
      </c>
      <c r="B70" s="248" t="s">
        <v>122</v>
      </c>
      <c r="C70" s="290" t="s">
        <v>73</v>
      </c>
      <c r="D70" s="250" t="s">
        <v>74</v>
      </c>
      <c r="E70" s="251">
        <f t="shared" si="8"/>
        <v>1812281</v>
      </c>
      <c r="F70" s="276">
        <v>1812281</v>
      </c>
      <c r="G70" s="252"/>
      <c r="H70" s="252">
        <v>622350</v>
      </c>
      <c r="I70" s="252"/>
      <c r="J70" s="251">
        <f>L70+O70</f>
        <v>75000</v>
      </c>
      <c r="K70" s="252"/>
      <c r="L70" s="252">
        <v>75000</v>
      </c>
      <c r="M70" s="252"/>
      <c r="N70" s="252"/>
      <c r="O70" s="252"/>
      <c r="P70" s="251">
        <f t="shared" si="0"/>
        <v>1887281</v>
      </c>
      <c r="Q70" s="291"/>
    </row>
    <row r="71" spans="1:17" x14ac:dyDescent="0.2">
      <c r="A71" s="248">
        <v>1517130</v>
      </c>
      <c r="B71" s="248">
        <v>7130</v>
      </c>
      <c r="C71" s="290" t="s">
        <v>216</v>
      </c>
      <c r="D71" s="250" t="s">
        <v>159</v>
      </c>
      <c r="E71" s="251">
        <f>F71</f>
        <v>183500</v>
      </c>
      <c r="F71" s="292">
        <v>183500</v>
      </c>
      <c r="G71" s="252"/>
      <c r="H71" s="252"/>
      <c r="I71" s="252"/>
      <c r="J71" s="251"/>
      <c r="K71" s="252"/>
      <c r="L71" s="252"/>
      <c r="M71" s="252"/>
      <c r="N71" s="252"/>
      <c r="O71" s="252"/>
      <c r="P71" s="251">
        <f>E71+J72</f>
        <v>183500</v>
      </c>
      <c r="Q71" s="291"/>
    </row>
    <row r="72" spans="1:17" ht="38.25" x14ac:dyDescent="0.2">
      <c r="A72" s="248">
        <v>1517461</v>
      </c>
      <c r="B72" s="248" t="s">
        <v>311</v>
      </c>
      <c r="C72" s="290" t="s">
        <v>123</v>
      </c>
      <c r="D72" s="250" t="s">
        <v>124</v>
      </c>
      <c r="E72" s="251">
        <v>5790000</v>
      </c>
      <c r="F72" s="276">
        <v>4790000</v>
      </c>
      <c r="G72" s="252"/>
      <c r="H72" s="252"/>
      <c r="I72" s="252">
        <v>1000000</v>
      </c>
      <c r="J72" s="251"/>
      <c r="K72" s="252"/>
      <c r="L72" s="252"/>
      <c r="M72" s="252"/>
      <c r="N72" s="252"/>
      <c r="O72" s="252"/>
      <c r="P72" s="251">
        <f>E72+J72</f>
        <v>5790000</v>
      </c>
    </row>
    <row r="73" spans="1:17" ht="25.5" x14ac:dyDescent="0.2">
      <c r="A73" s="293">
        <v>1517693</v>
      </c>
      <c r="B73" s="52">
        <v>7693</v>
      </c>
      <c r="C73" s="53" t="s">
        <v>76</v>
      </c>
      <c r="D73" s="294" t="s">
        <v>218</v>
      </c>
      <c r="E73" s="251">
        <f>F73</f>
        <v>10655430</v>
      </c>
      <c r="F73" s="276">
        <v>10655430</v>
      </c>
      <c r="G73" s="252"/>
      <c r="H73" s="252"/>
      <c r="I73" s="252"/>
      <c r="J73" s="251"/>
      <c r="K73" s="252"/>
      <c r="L73" s="252"/>
      <c r="M73" s="252"/>
      <c r="N73" s="252"/>
      <c r="O73" s="252"/>
      <c r="P73" s="251">
        <f>E73+J73</f>
        <v>10655430</v>
      </c>
    </row>
    <row r="74" spans="1:17" ht="24" x14ac:dyDescent="0.2">
      <c r="A74" s="293">
        <v>1517670</v>
      </c>
      <c r="B74" s="52">
        <v>7670</v>
      </c>
      <c r="C74" s="53" t="s">
        <v>76</v>
      </c>
      <c r="D74" s="433" t="s">
        <v>389</v>
      </c>
      <c r="E74" s="251"/>
      <c r="F74" s="276"/>
      <c r="G74" s="252"/>
      <c r="H74" s="252"/>
      <c r="I74" s="252"/>
      <c r="J74" s="251">
        <v>33000</v>
      </c>
      <c r="K74" s="252">
        <v>33000</v>
      </c>
      <c r="L74" s="252"/>
      <c r="M74" s="252"/>
      <c r="N74" s="252"/>
      <c r="O74" s="252">
        <v>33000</v>
      </c>
      <c r="P74" s="251">
        <v>33000</v>
      </c>
    </row>
    <row r="75" spans="1:17" ht="32.65" customHeight="1" x14ac:dyDescent="0.2">
      <c r="A75" s="248">
        <v>1518340</v>
      </c>
      <c r="B75" s="248" t="s">
        <v>312</v>
      </c>
      <c r="C75" s="290" t="s">
        <v>125</v>
      </c>
      <c r="D75" s="250" t="s">
        <v>126</v>
      </c>
      <c r="E75" s="251"/>
      <c r="F75" s="252"/>
      <c r="G75" s="252"/>
      <c r="H75" s="252"/>
      <c r="I75" s="252"/>
      <c r="J75" s="251">
        <f>L75+O75</f>
        <v>50000</v>
      </c>
      <c r="K75" s="252"/>
      <c r="L75" s="252">
        <v>50000</v>
      </c>
      <c r="M75" s="252"/>
      <c r="N75" s="252"/>
      <c r="O75" s="252"/>
      <c r="P75" s="251">
        <f t="shared" ref="P75" si="9">E75+J75</f>
        <v>50000</v>
      </c>
    </row>
    <row r="76" spans="1:17" ht="32.65" customHeight="1" x14ac:dyDescent="0.2">
      <c r="A76" s="248">
        <v>1517330</v>
      </c>
      <c r="B76" s="248">
        <v>7330</v>
      </c>
      <c r="C76" s="290" t="s">
        <v>219</v>
      </c>
      <c r="D76" s="250" t="s">
        <v>220</v>
      </c>
      <c r="E76" s="251"/>
      <c r="F76" s="252"/>
      <c r="G76" s="252"/>
      <c r="H76" s="252"/>
      <c r="I76" s="252"/>
      <c r="J76" s="251">
        <f>K76</f>
        <v>1104000</v>
      </c>
      <c r="K76" s="252">
        <v>1104000</v>
      </c>
      <c r="L76" s="252"/>
      <c r="M76" s="252"/>
      <c r="N76" s="252"/>
      <c r="O76" s="252">
        <v>1104000</v>
      </c>
      <c r="P76" s="251">
        <f>E76+J76</f>
        <v>1104000</v>
      </c>
    </row>
    <row r="77" spans="1:17" ht="25.5" x14ac:dyDescent="0.2">
      <c r="A77" s="236" t="s">
        <v>313</v>
      </c>
      <c r="B77" s="237"/>
      <c r="C77" s="238"/>
      <c r="D77" s="260" t="s">
        <v>127</v>
      </c>
      <c r="E77" s="233">
        <f>E78</f>
        <v>4183440</v>
      </c>
      <c r="F77" s="240">
        <f t="shared" ref="F77:I77" si="10">F78</f>
        <v>3174609.21</v>
      </c>
      <c r="G77" s="240">
        <f t="shared" si="10"/>
        <v>1296000</v>
      </c>
      <c r="H77" s="240">
        <f t="shared" si="10"/>
        <v>55000</v>
      </c>
      <c r="I77" s="240">
        <f t="shared" si="10"/>
        <v>0</v>
      </c>
      <c r="J77" s="233">
        <f>J78</f>
        <v>400000</v>
      </c>
      <c r="K77" s="240">
        <f>K78</f>
        <v>100000</v>
      </c>
      <c r="L77" s="240">
        <v>0</v>
      </c>
      <c r="M77" s="240">
        <v>0</v>
      </c>
      <c r="N77" s="240">
        <v>0</v>
      </c>
      <c r="O77" s="240">
        <f>O78</f>
        <v>400000</v>
      </c>
      <c r="P77" s="233">
        <f t="shared" si="0"/>
        <v>4583440</v>
      </c>
    </row>
    <row r="78" spans="1:17" ht="25.5" x14ac:dyDescent="0.2">
      <c r="A78" s="229" t="s">
        <v>314</v>
      </c>
      <c r="B78" s="230"/>
      <c r="C78" s="231"/>
      <c r="D78" s="260" t="s">
        <v>127</v>
      </c>
      <c r="E78" s="235">
        <f>E79+E80+E81</f>
        <v>4183440</v>
      </c>
      <c r="F78" s="274">
        <f>F79+F80+F81</f>
        <v>3174609.21</v>
      </c>
      <c r="G78" s="274">
        <f t="shared" ref="G78:I78" si="11">G79+G80+G81</f>
        <v>1296000</v>
      </c>
      <c r="H78" s="274">
        <f t="shared" si="11"/>
        <v>55000</v>
      </c>
      <c r="I78" s="274">
        <f t="shared" si="11"/>
        <v>0</v>
      </c>
      <c r="J78" s="235">
        <f>J79+J80+J6+J87+J85</f>
        <v>400000</v>
      </c>
      <c r="K78" s="240">
        <v>100000</v>
      </c>
      <c r="L78" s="240">
        <f t="shared" ref="L78:N78" si="12">L79+L80+L81</f>
        <v>0</v>
      </c>
      <c r="M78" s="240">
        <f t="shared" si="12"/>
        <v>0</v>
      </c>
      <c r="N78" s="240">
        <f t="shared" si="12"/>
        <v>0</v>
      </c>
      <c r="O78" s="240">
        <v>400000</v>
      </c>
      <c r="P78" s="235">
        <f t="shared" si="0"/>
        <v>4583440</v>
      </c>
    </row>
    <row r="79" spans="1:17" ht="38.25" x14ac:dyDescent="0.2">
      <c r="A79" s="241" t="s">
        <v>315</v>
      </c>
      <c r="B79" s="241" t="s">
        <v>86</v>
      </c>
      <c r="C79" s="242" t="s">
        <v>59</v>
      </c>
      <c r="D79" s="243" t="s">
        <v>87</v>
      </c>
      <c r="E79" s="246">
        <f>F79</f>
        <v>1695800</v>
      </c>
      <c r="F79" s="295">
        <v>1695800</v>
      </c>
      <c r="G79" s="295">
        <v>1296000</v>
      </c>
      <c r="H79" s="295">
        <v>55000</v>
      </c>
      <c r="I79" s="295"/>
      <c r="J79" s="246"/>
      <c r="K79" s="245"/>
      <c r="L79" s="245"/>
      <c r="M79" s="245"/>
      <c r="N79" s="245"/>
      <c r="O79" s="245"/>
      <c r="P79" s="246">
        <f t="shared" si="0"/>
        <v>1695800</v>
      </c>
    </row>
    <row r="80" spans="1:17" ht="18.75" customHeight="1" x14ac:dyDescent="0.2">
      <c r="A80" s="241" t="s">
        <v>316</v>
      </c>
      <c r="B80" s="241" t="s">
        <v>317</v>
      </c>
      <c r="C80" s="242" t="s">
        <v>62</v>
      </c>
      <c r="D80" s="243" t="s">
        <v>318</v>
      </c>
      <c r="E80" s="246">
        <v>1008830.79</v>
      </c>
      <c r="F80" s="245"/>
      <c r="G80" s="245"/>
      <c r="H80" s="245"/>
      <c r="I80" s="245"/>
      <c r="J80" s="246"/>
      <c r="K80" s="245"/>
      <c r="L80" s="245"/>
      <c r="M80" s="245"/>
      <c r="N80" s="245"/>
      <c r="O80" s="245"/>
      <c r="P80" s="246">
        <f t="shared" si="0"/>
        <v>1008830.79</v>
      </c>
    </row>
    <row r="81" spans="1:17" ht="18" customHeight="1" x14ac:dyDescent="0.2">
      <c r="A81" s="229">
        <v>3719770</v>
      </c>
      <c r="B81" s="229">
        <v>9770</v>
      </c>
      <c r="C81" s="391" t="s">
        <v>61</v>
      </c>
      <c r="D81" s="262" t="s">
        <v>319</v>
      </c>
      <c r="E81" s="235">
        <f>E82+E83+E88+E87+E84+E86</f>
        <v>1478809.21</v>
      </c>
      <c r="F81" s="234">
        <f>F82+F83+F88+F87+F84+F86</f>
        <v>1478809.21</v>
      </c>
      <c r="G81" s="245"/>
      <c r="H81" s="245"/>
      <c r="I81" s="245"/>
      <c r="J81" s="235">
        <v>100000</v>
      </c>
      <c r="K81" s="234">
        <v>100000</v>
      </c>
      <c r="L81" s="245"/>
      <c r="M81" s="245"/>
      <c r="N81" s="245"/>
      <c r="O81" s="234">
        <v>100000</v>
      </c>
      <c r="P81" s="235">
        <f t="shared" si="0"/>
        <v>1578809.21</v>
      </c>
    </row>
    <row r="82" spans="1:17" ht="56.25" customHeight="1" x14ac:dyDescent="0.2">
      <c r="A82" s="241"/>
      <c r="B82" s="241"/>
      <c r="C82" s="242"/>
      <c r="D82" s="390" t="s">
        <v>379</v>
      </c>
      <c r="E82" s="246">
        <v>30000</v>
      </c>
      <c r="F82" s="245">
        <v>30000</v>
      </c>
      <c r="G82" s="245"/>
      <c r="H82" s="245"/>
      <c r="I82" s="245"/>
      <c r="J82" s="246"/>
      <c r="K82" s="245"/>
      <c r="L82" s="245"/>
      <c r="M82" s="245"/>
      <c r="N82" s="245"/>
      <c r="O82" s="245"/>
      <c r="P82" s="246">
        <v>30000</v>
      </c>
    </row>
    <row r="83" spans="1:17" ht="42.75" customHeight="1" x14ac:dyDescent="0.2">
      <c r="A83" s="241"/>
      <c r="B83" s="241"/>
      <c r="C83" s="242"/>
      <c r="D83" s="262" t="s">
        <v>276</v>
      </c>
      <c r="E83" s="246">
        <v>1000000</v>
      </c>
      <c r="F83" s="245">
        <v>1000000</v>
      </c>
      <c r="G83" s="245"/>
      <c r="H83" s="245"/>
      <c r="I83" s="245"/>
      <c r="J83" s="246"/>
      <c r="K83" s="245"/>
      <c r="L83" s="245"/>
      <c r="M83" s="245"/>
      <c r="N83" s="245"/>
      <c r="O83" s="245"/>
      <c r="P83" s="246">
        <v>1000000</v>
      </c>
    </row>
    <row r="84" spans="1:17" ht="42.75" customHeight="1" x14ac:dyDescent="0.2">
      <c r="A84" s="241"/>
      <c r="B84" s="241"/>
      <c r="C84" s="242"/>
      <c r="D84" s="337" t="s">
        <v>332</v>
      </c>
      <c r="E84" s="343">
        <v>348809.21</v>
      </c>
      <c r="F84" s="245">
        <v>348809.21</v>
      </c>
      <c r="G84" s="245"/>
      <c r="H84" s="245"/>
      <c r="I84" s="245"/>
      <c r="J84" s="246"/>
      <c r="K84" s="245"/>
      <c r="L84" s="245"/>
      <c r="M84" s="245"/>
      <c r="N84" s="245"/>
      <c r="O84" s="245"/>
      <c r="P84" s="245">
        <v>348809.21</v>
      </c>
    </row>
    <row r="85" spans="1:17" ht="51" customHeight="1" x14ac:dyDescent="0.2">
      <c r="A85" s="241"/>
      <c r="B85" s="241"/>
      <c r="C85" s="242"/>
      <c r="D85" s="372" t="s">
        <v>344</v>
      </c>
      <c r="E85" s="343"/>
      <c r="F85" s="245"/>
      <c r="G85" s="245"/>
      <c r="H85" s="245"/>
      <c r="I85" s="245"/>
      <c r="J85" s="246">
        <v>100000</v>
      </c>
      <c r="K85" s="245">
        <v>100000</v>
      </c>
      <c r="L85" s="245"/>
      <c r="M85" s="245"/>
      <c r="N85" s="245"/>
      <c r="O85" s="245">
        <v>100000</v>
      </c>
      <c r="P85" s="246">
        <v>100000</v>
      </c>
    </row>
    <row r="86" spans="1:17" ht="63.75" customHeight="1" x14ac:dyDescent="0.2">
      <c r="A86" s="241"/>
      <c r="B86" s="241"/>
      <c r="C86" s="242"/>
      <c r="D86" s="372" t="s">
        <v>373</v>
      </c>
      <c r="E86" s="343">
        <v>100000</v>
      </c>
      <c r="F86" s="245">
        <v>100000</v>
      </c>
      <c r="G86" s="245"/>
      <c r="H86" s="245"/>
      <c r="I86" s="245"/>
      <c r="J86" s="246"/>
      <c r="K86" s="245"/>
      <c r="L86" s="245"/>
      <c r="M86" s="245"/>
      <c r="N86" s="245"/>
      <c r="O86" s="245"/>
      <c r="P86" s="246">
        <v>100000</v>
      </c>
    </row>
    <row r="87" spans="1:17" ht="42.75" customHeight="1" x14ac:dyDescent="0.2">
      <c r="A87" s="229">
        <v>3719740</v>
      </c>
      <c r="B87" s="229">
        <v>9740</v>
      </c>
      <c r="C87" s="391" t="s">
        <v>61</v>
      </c>
      <c r="D87" s="345" t="s">
        <v>329</v>
      </c>
      <c r="E87" s="246">
        <v>0</v>
      </c>
      <c r="F87" s="245">
        <v>0</v>
      </c>
      <c r="G87" s="245"/>
      <c r="H87" s="245"/>
      <c r="I87" s="245"/>
      <c r="J87" s="235">
        <v>300000</v>
      </c>
      <c r="K87" s="245"/>
      <c r="L87" s="245">
        <v>0</v>
      </c>
      <c r="M87" s="245"/>
      <c r="N87" s="245"/>
      <c r="O87" s="234">
        <v>300000</v>
      </c>
      <c r="P87" s="235">
        <v>300000</v>
      </c>
    </row>
    <row r="88" spans="1:17" ht="78" customHeight="1" x14ac:dyDescent="0.2">
      <c r="A88" s="241"/>
      <c r="B88" s="241"/>
      <c r="C88" s="242"/>
      <c r="D88" s="430" t="s">
        <v>330</v>
      </c>
      <c r="E88" s="246"/>
      <c r="F88" s="245"/>
      <c r="G88" s="245"/>
      <c r="H88" s="245"/>
      <c r="I88" s="245"/>
      <c r="J88" s="246">
        <v>300000</v>
      </c>
      <c r="K88" s="245"/>
      <c r="L88" s="245">
        <v>0</v>
      </c>
      <c r="M88" s="245"/>
      <c r="N88" s="245"/>
      <c r="O88" s="245">
        <v>300000</v>
      </c>
      <c r="P88" s="246">
        <f t="shared" si="0"/>
        <v>300000</v>
      </c>
      <c r="Q88" s="219"/>
    </row>
    <row r="89" spans="1:17" x14ac:dyDescent="0.2">
      <c r="A89" s="296" t="s">
        <v>6</v>
      </c>
      <c r="B89" s="297" t="s">
        <v>6</v>
      </c>
      <c r="C89" s="298" t="s">
        <v>6</v>
      </c>
      <c r="D89" s="299" t="s">
        <v>128</v>
      </c>
      <c r="E89" s="235">
        <f>E15+E52+E67+E24+E77+E62</f>
        <v>175782237</v>
      </c>
      <c r="F89" s="235">
        <f>F16+F52+F67+F24+F77+F62</f>
        <v>173773406.21000001</v>
      </c>
      <c r="G89" s="235">
        <f>G15+G52+G67+G24+G77+G62</f>
        <v>87527771.370000005</v>
      </c>
      <c r="H89" s="235">
        <f>H15+H52+H67+H24+H77+H62</f>
        <v>20049410.57</v>
      </c>
      <c r="I89" s="235">
        <f>I15+I24+I62+I66+I77</f>
        <v>1000000</v>
      </c>
      <c r="J89" s="235">
        <f>J15+J52+J67+J24+J78</f>
        <v>23277853.600000001</v>
      </c>
      <c r="K89" s="235">
        <f>K15+K52+K67+K24+K77</f>
        <v>12184918.600000001</v>
      </c>
      <c r="L89" s="235">
        <f>L15+L52+L67+L24+L77</f>
        <v>2836600</v>
      </c>
      <c r="M89" s="235">
        <v>0</v>
      </c>
      <c r="N89" s="235">
        <v>0</v>
      </c>
      <c r="O89" s="235">
        <f>O16+O24+O52+O67+O77</f>
        <v>20441253.600000001</v>
      </c>
      <c r="P89" s="235">
        <f>E89+J89</f>
        <v>199060090.59999999</v>
      </c>
      <c r="Q89" s="257"/>
    </row>
    <row r="90" spans="1:17" x14ac:dyDescent="0.2">
      <c r="E90" s="300"/>
      <c r="F90" s="300"/>
      <c r="G90" s="301"/>
      <c r="H90" s="302"/>
      <c r="I90" s="303"/>
      <c r="J90" s="302"/>
      <c r="K90" s="302"/>
      <c r="L90" s="302"/>
      <c r="M90" s="303"/>
      <c r="N90" s="303"/>
      <c r="O90" s="302"/>
      <c r="P90" s="300"/>
    </row>
    <row r="91" spans="1:17" x14ac:dyDescent="0.2">
      <c r="D91" s="291"/>
      <c r="E91" s="300"/>
      <c r="F91" s="304"/>
      <c r="G91" s="305"/>
      <c r="H91" s="305"/>
      <c r="I91" s="306"/>
      <c r="J91" s="305"/>
      <c r="K91" s="305"/>
      <c r="L91" s="305"/>
      <c r="M91" s="306"/>
      <c r="N91" s="306"/>
      <c r="O91" s="305"/>
      <c r="P91" s="305"/>
      <c r="Q91" s="307"/>
    </row>
    <row r="92" spans="1:17" x14ac:dyDescent="0.2">
      <c r="B92" s="308" t="s">
        <v>7</v>
      </c>
      <c r="E92" s="309"/>
      <c r="F92" s="303"/>
      <c r="G92" s="427"/>
      <c r="H92" s="309"/>
      <c r="I92" s="54"/>
      <c r="J92" s="388"/>
    </row>
    <row r="93" spans="1:17" x14ac:dyDescent="0.2">
      <c r="E93" s="257"/>
      <c r="F93" s="257"/>
      <c r="G93" s="257"/>
      <c r="H93" s="257"/>
      <c r="J93" s="257"/>
      <c r="K93" s="257"/>
      <c r="L93" s="257"/>
      <c r="O93" s="257"/>
      <c r="P93" s="257"/>
    </row>
  </sheetData>
  <mergeCells count="25">
    <mergeCell ref="K2:P4"/>
    <mergeCell ref="R58:S58"/>
    <mergeCell ref="L11:L13"/>
    <mergeCell ref="M11:N11"/>
    <mergeCell ref="O11:O13"/>
    <mergeCell ref="A6:P6"/>
    <mergeCell ref="A7:P7"/>
    <mergeCell ref="A10:A13"/>
    <mergeCell ref="B10:B13"/>
    <mergeCell ref="C10:C13"/>
    <mergeCell ref="D10:D13"/>
    <mergeCell ref="E10:I10"/>
    <mergeCell ref="J10:O10"/>
    <mergeCell ref="E11:E13"/>
    <mergeCell ref="G12:G13"/>
    <mergeCell ref="H12:H13"/>
    <mergeCell ref="F11:F13"/>
    <mergeCell ref="G11:H11"/>
    <mergeCell ref="R54:T54"/>
    <mergeCell ref="P10:P13"/>
    <mergeCell ref="N12:N13"/>
    <mergeCell ref="I11:I13"/>
    <mergeCell ref="J11:J13"/>
    <mergeCell ref="K11:K13"/>
    <mergeCell ref="M12:M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zoomScaleNormal="100" zoomScalePageLayoutView="85" workbookViewId="0">
      <selection activeCell="C3" sqref="C3:D3"/>
    </sheetView>
  </sheetViews>
  <sheetFormatPr defaultColWidth="9.140625" defaultRowHeight="12.75" x14ac:dyDescent="0.2"/>
  <cols>
    <col min="1" max="1" width="20.7109375" style="2" customWidth="1"/>
    <col min="2" max="2" width="20.5703125" style="2" customWidth="1"/>
    <col min="3" max="3" width="108.28515625" style="2" customWidth="1"/>
    <col min="4" max="4" width="20.7109375" style="41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44" t="s">
        <v>156</v>
      </c>
      <c r="D1" s="44"/>
      <c r="E1" s="311"/>
      <c r="F1" s="311"/>
    </row>
    <row r="2" spans="1:11" s="7" customFormat="1" ht="12.2" customHeight="1" x14ac:dyDescent="0.2">
      <c r="C2" s="497" t="s">
        <v>395</v>
      </c>
      <c r="D2" s="498"/>
      <c r="E2" s="312"/>
      <c r="F2" s="312"/>
      <c r="G2" s="8"/>
    </row>
    <row r="3" spans="1:11" ht="13.7" customHeight="1" x14ac:dyDescent="0.2">
      <c r="A3" s="1"/>
      <c r="B3" s="1"/>
      <c r="C3" s="499" t="s">
        <v>364</v>
      </c>
      <c r="D3" s="499"/>
      <c r="E3" s="338"/>
      <c r="F3" s="338"/>
      <c r="G3" s="55"/>
      <c r="H3" s="55"/>
      <c r="I3" s="55"/>
      <c r="J3" s="55"/>
      <c r="K3" s="3"/>
    </row>
    <row r="4" spans="1:11" x14ac:dyDescent="0.2">
      <c r="A4" s="1"/>
      <c r="B4" s="1"/>
      <c r="C4" s="499" t="s">
        <v>363</v>
      </c>
      <c r="D4" s="500"/>
      <c r="E4" s="310"/>
      <c r="F4" s="310"/>
      <c r="G4" s="447"/>
      <c r="H4" s="447"/>
      <c r="I4" s="447"/>
      <c r="J4" s="447"/>
      <c r="K4" s="3"/>
    </row>
    <row r="5" spans="1:11" ht="14.25" customHeight="1" x14ac:dyDescent="0.2">
      <c r="A5" s="6"/>
      <c r="B5" s="6"/>
      <c r="C5" s="9"/>
      <c r="D5" s="10"/>
    </row>
    <row r="6" spans="1:11" x14ac:dyDescent="0.2">
      <c r="A6" s="479" t="s">
        <v>268</v>
      </c>
      <c r="B6" s="480"/>
      <c r="C6" s="480"/>
      <c r="D6" s="480"/>
    </row>
    <row r="7" spans="1:11" x14ac:dyDescent="0.2">
      <c r="A7" s="117">
        <v>1151200000</v>
      </c>
      <c r="B7" s="5"/>
      <c r="C7" s="5"/>
      <c r="D7" s="5"/>
    </row>
    <row r="8" spans="1:11" s="47" customFormat="1" x14ac:dyDescent="0.2">
      <c r="A8" s="115" t="s">
        <v>138</v>
      </c>
      <c r="B8" s="44"/>
      <c r="C8" s="116"/>
      <c r="D8" s="44"/>
    </row>
    <row r="9" spans="1:11" ht="15" x14ac:dyDescent="0.25">
      <c r="A9" s="11" t="s">
        <v>32</v>
      </c>
      <c r="B9" s="6"/>
      <c r="C9" s="6"/>
      <c r="D9" s="10"/>
    </row>
    <row r="10" spans="1:11" x14ac:dyDescent="0.2">
      <c r="A10" s="6"/>
      <c r="B10" s="6"/>
      <c r="C10" s="6"/>
      <c r="D10" s="10" t="s">
        <v>9</v>
      </c>
      <c r="G10" s="43"/>
    </row>
    <row r="11" spans="1:11" ht="38.25" x14ac:dyDescent="0.2">
      <c r="A11" s="12" t="s">
        <v>33</v>
      </c>
      <c r="B11" s="481" t="s">
        <v>34</v>
      </c>
      <c r="C11" s="482"/>
      <c r="D11" s="13" t="s">
        <v>1</v>
      </c>
    </row>
    <row r="12" spans="1:11" x14ac:dyDescent="0.2">
      <c r="A12" s="14">
        <v>1</v>
      </c>
      <c r="B12" s="483">
        <v>2</v>
      </c>
      <c r="C12" s="484"/>
      <c r="D12" s="15">
        <v>3</v>
      </c>
    </row>
    <row r="13" spans="1:11" x14ac:dyDescent="0.2">
      <c r="A13" s="485" t="s">
        <v>35</v>
      </c>
      <c r="B13" s="485"/>
      <c r="C13" s="485"/>
      <c r="D13" s="485"/>
    </row>
    <row r="14" spans="1:11" s="47" customFormat="1" x14ac:dyDescent="0.2">
      <c r="A14" s="111" t="s">
        <v>137</v>
      </c>
      <c r="B14" s="112"/>
      <c r="C14" s="113" t="s">
        <v>212</v>
      </c>
      <c r="D14" s="321">
        <v>9891100</v>
      </c>
      <c r="E14" s="114"/>
    </row>
    <row r="15" spans="1:11" s="47" customFormat="1" x14ac:dyDescent="0.2">
      <c r="A15" s="45">
        <v>99000000000</v>
      </c>
      <c r="B15" s="112"/>
      <c r="C15" s="186" t="s">
        <v>46</v>
      </c>
      <c r="D15" s="174">
        <v>9891100</v>
      </c>
      <c r="E15" s="114"/>
    </row>
    <row r="16" spans="1:11" s="47" customFormat="1" ht="38.25" customHeight="1" x14ac:dyDescent="0.2">
      <c r="A16" s="313">
        <v>41021400</v>
      </c>
      <c r="B16" s="491" t="s">
        <v>325</v>
      </c>
      <c r="C16" s="505"/>
      <c r="D16" s="320">
        <f>D17</f>
        <v>12156400</v>
      </c>
      <c r="E16" s="114"/>
    </row>
    <row r="17" spans="1:5" s="47" customFormat="1" x14ac:dyDescent="0.2">
      <c r="A17" s="45">
        <v>99000000000</v>
      </c>
      <c r="B17" s="112"/>
      <c r="C17" s="186" t="s">
        <v>46</v>
      </c>
      <c r="D17" s="317">
        <v>12156400</v>
      </c>
      <c r="E17" s="114"/>
    </row>
    <row r="18" spans="1:5" x14ac:dyDescent="0.2">
      <c r="A18" s="16" t="s">
        <v>36</v>
      </c>
      <c r="B18" s="17" t="s">
        <v>28</v>
      </c>
      <c r="C18" s="18"/>
      <c r="D18" s="19">
        <f>D19</f>
        <v>33833700</v>
      </c>
    </row>
    <row r="19" spans="1:5" x14ac:dyDescent="0.2">
      <c r="A19" s="45">
        <v>99000000000</v>
      </c>
      <c r="B19" s="20"/>
      <c r="C19" s="21" t="s">
        <v>46</v>
      </c>
      <c r="D19" s="22">
        <v>33833700</v>
      </c>
    </row>
    <row r="20" spans="1:5" s="47" customFormat="1" x14ac:dyDescent="0.2">
      <c r="A20" s="203">
        <v>41035400</v>
      </c>
      <c r="B20" s="20"/>
      <c r="C20" s="18" t="s">
        <v>263</v>
      </c>
      <c r="D20" s="204">
        <v>202500</v>
      </c>
    </row>
    <row r="21" spans="1:5" s="47" customFormat="1" x14ac:dyDescent="0.2">
      <c r="A21" s="45">
        <v>99000000000</v>
      </c>
      <c r="B21" s="20"/>
      <c r="C21" s="21" t="s">
        <v>46</v>
      </c>
      <c r="D21" s="22">
        <v>202500</v>
      </c>
    </row>
    <row r="22" spans="1:5" s="47" customFormat="1" ht="25.5" customHeight="1" x14ac:dyDescent="0.2">
      <c r="A22" s="203">
        <v>41036000</v>
      </c>
      <c r="B22" s="486" t="s">
        <v>264</v>
      </c>
      <c r="C22" s="487"/>
      <c r="D22" s="204">
        <v>507200</v>
      </c>
    </row>
    <row r="23" spans="1:5" s="47" customFormat="1" x14ac:dyDescent="0.2">
      <c r="A23" s="45">
        <v>99000000000</v>
      </c>
      <c r="B23" s="20"/>
      <c r="C23" s="21" t="s">
        <v>46</v>
      </c>
      <c r="D23" s="22">
        <v>507200</v>
      </c>
    </row>
    <row r="24" spans="1:5" s="47" customFormat="1" x14ac:dyDescent="0.2">
      <c r="A24" s="203">
        <v>41036300</v>
      </c>
      <c r="B24" s="17" t="s">
        <v>252</v>
      </c>
      <c r="C24" s="18"/>
      <c r="D24" s="204">
        <f>D25</f>
        <v>5373600</v>
      </c>
    </row>
    <row r="25" spans="1:5" s="47" customFormat="1" x14ac:dyDescent="0.2">
      <c r="A25" s="45">
        <v>99000000000</v>
      </c>
      <c r="B25" s="17"/>
      <c r="C25" s="21" t="s">
        <v>46</v>
      </c>
      <c r="D25" s="22">
        <v>5373600</v>
      </c>
    </row>
    <row r="26" spans="1:5" s="47" customFormat="1" x14ac:dyDescent="0.2">
      <c r="A26" s="385">
        <v>41031100</v>
      </c>
      <c r="B26" s="17" t="str">
        <f>Дод.1!$B$94</f>
        <v>Субвенція з державного бюджету місцевим бюджетам на забезпечення харчуванням учнів загальної середньої освіти</v>
      </c>
      <c r="C26" s="21"/>
      <c r="D26" s="389">
        <v>978900</v>
      </c>
    </row>
    <row r="27" spans="1:5" s="47" customFormat="1" x14ac:dyDescent="0.2">
      <c r="A27" s="45">
        <v>99000000000</v>
      </c>
      <c r="B27" s="17"/>
      <c r="C27" s="21" t="s">
        <v>46</v>
      </c>
      <c r="D27" s="384">
        <v>978900</v>
      </c>
    </row>
    <row r="28" spans="1:5" s="47" customFormat="1" ht="12.75" customHeight="1" x14ac:dyDescent="0.2">
      <c r="A28" s="215">
        <v>41040400</v>
      </c>
      <c r="B28" s="501" t="s">
        <v>215</v>
      </c>
      <c r="C28" s="502"/>
      <c r="D28" s="204">
        <v>417430</v>
      </c>
    </row>
    <row r="29" spans="1:5" s="47" customFormat="1" ht="15" customHeight="1" x14ac:dyDescent="0.2">
      <c r="A29" s="175">
        <v>11100000000</v>
      </c>
      <c r="B29" s="503" t="s">
        <v>47</v>
      </c>
      <c r="C29" s="504"/>
      <c r="D29" s="217">
        <v>417430</v>
      </c>
    </row>
    <row r="30" spans="1:5" x14ac:dyDescent="0.2">
      <c r="A30" s="16" t="s">
        <v>37</v>
      </c>
      <c r="B30" s="17" t="s">
        <v>30</v>
      </c>
      <c r="C30" s="18"/>
      <c r="D30" s="19">
        <f>D31</f>
        <v>1007500</v>
      </c>
    </row>
    <row r="31" spans="1:5" x14ac:dyDescent="0.2">
      <c r="A31" s="175">
        <v>11100000000</v>
      </c>
      <c r="B31" s="20"/>
      <c r="C31" s="21" t="s">
        <v>47</v>
      </c>
      <c r="D31" s="22">
        <v>1007500</v>
      </c>
    </row>
    <row r="32" spans="1:5" s="47" customFormat="1" ht="102" customHeight="1" x14ac:dyDescent="0.2">
      <c r="A32" s="214">
        <v>41050200</v>
      </c>
      <c r="B32" s="489" t="s">
        <v>338</v>
      </c>
      <c r="C32" s="490"/>
      <c r="D32" s="204">
        <v>2761803</v>
      </c>
    </row>
    <row r="33" spans="1:13" s="47" customFormat="1" x14ac:dyDescent="0.2">
      <c r="A33" s="175">
        <v>11100000000</v>
      </c>
      <c r="B33" s="20"/>
      <c r="C33" s="21" t="str">
        <f>$C$31</f>
        <v>Обласний бюджет</v>
      </c>
      <c r="D33" s="22">
        <v>2761803</v>
      </c>
    </row>
    <row r="34" spans="1:13" s="47" customFormat="1" x14ac:dyDescent="0.2">
      <c r="A34" s="214">
        <v>41058900</v>
      </c>
      <c r="B34" s="486" t="s">
        <v>270</v>
      </c>
      <c r="C34" s="488"/>
      <c r="D34" s="204">
        <v>2199300</v>
      </c>
    </row>
    <row r="35" spans="1:13" s="47" customFormat="1" ht="12.75" customHeight="1" x14ac:dyDescent="0.2">
      <c r="A35" s="175">
        <v>11100000000</v>
      </c>
      <c r="B35" s="50"/>
      <c r="C35" s="21" t="s">
        <v>47</v>
      </c>
      <c r="D35" s="51">
        <v>2199300</v>
      </c>
    </row>
    <row r="36" spans="1:13" s="47" customFormat="1" ht="12.75" customHeight="1" x14ac:dyDescent="0.2">
      <c r="A36" s="380"/>
      <c r="B36" s="50"/>
      <c r="C36" s="381"/>
      <c r="D36" s="382"/>
    </row>
    <row r="37" spans="1:13" s="47" customFormat="1" ht="39" customHeight="1" x14ac:dyDescent="0.2">
      <c r="A37" s="383">
        <v>41059300</v>
      </c>
      <c r="B37" s="493" t="s">
        <v>366</v>
      </c>
      <c r="C37" s="494"/>
      <c r="D37" s="389">
        <v>198314</v>
      </c>
    </row>
    <row r="38" spans="1:13" s="47" customFormat="1" ht="12.75" customHeight="1" x14ac:dyDescent="0.2">
      <c r="A38" s="175">
        <v>11100000000</v>
      </c>
      <c r="B38" s="50"/>
      <c r="C38" s="21" t="s">
        <v>47</v>
      </c>
      <c r="D38" s="384">
        <v>198314</v>
      </c>
    </row>
    <row r="39" spans="1:13" x14ac:dyDescent="0.2">
      <c r="A39" s="485" t="s">
        <v>38</v>
      </c>
      <c r="B39" s="485"/>
      <c r="C39" s="485"/>
      <c r="D39" s="485"/>
    </row>
    <row r="40" spans="1:13" s="47" customFormat="1" x14ac:dyDescent="0.2">
      <c r="A40" s="45">
        <v>99000000000</v>
      </c>
      <c r="B40" s="348"/>
      <c r="C40" s="186" t="s">
        <v>46</v>
      </c>
      <c r="D40" s="351">
        <f>D41+D42</f>
        <v>8357735</v>
      </c>
    </row>
    <row r="41" spans="1:13" s="47" customFormat="1" x14ac:dyDescent="0.2">
      <c r="A41" s="214">
        <v>41033900</v>
      </c>
      <c r="B41" s="491" t="s">
        <v>213</v>
      </c>
      <c r="C41" s="492"/>
      <c r="D41" s="349">
        <v>8249735</v>
      </c>
    </row>
    <row r="42" spans="1:13" s="47" customFormat="1" ht="25.5" customHeight="1" x14ac:dyDescent="0.2">
      <c r="A42" s="385">
        <v>41035400</v>
      </c>
      <c r="B42" s="495" t="s">
        <v>250</v>
      </c>
      <c r="C42" s="496"/>
      <c r="D42" s="351">
        <v>108000</v>
      </c>
    </row>
    <row r="43" spans="1:13" s="47" customFormat="1" x14ac:dyDescent="0.2">
      <c r="A43" s="45">
        <v>99000000000</v>
      </c>
      <c r="B43" s="379"/>
      <c r="C43" s="186" t="s">
        <v>46</v>
      </c>
      <c r="D43" s="349">
        <v>108000</v>
      </c>
    </row>
    <row r="44" spans="1:13" x14ac:dyDescent="0.2">
      <c r="A44" s="23" t="s">
        <v>6</v>
      </c>
      <c r="B44" s="24" t="s">
        <v>39</v>
      </c>
      <c r="C44" s="25"/>
      <c r="D44" s="26">
        <f>D45+D46</f>
        <v>77885482</v>
      </c>
      <c r="E44" s="42"/>
    </row>
    <row r="45" spans="1:13" x14ac:dyDescent="0.2">
      <c r="A45" s="23" t="s">
        <v>6</v>
      </c>
      <c r="B45" s="24" t="s">
        <v>40</v>
      </c>
      <c r="C45" s="25"/>
      <c r="D45" s="27">
        <f>D14+D16+D18+D20+D22+D24+D28+D30+D32+D34+D37+D26</f>
        <v>69527747</v>
      </c>
    </row>
    <row r="46" spans="1:13" x14ac:dyDescent="0.2">
      <c r="A46" s="23" t="s">
        <v>6</v>
      </c>
      <c r="B46" s="24" t="s">
        <v>41</v>
      </c>
      <c r="C46" s="25"/>
      <c r="D46" s="27">
        <f>D40</f>
        <v>8357735</v>
      </c>
    </row>
    <row r="47" spans="1:13" x14ac:dyDescent="0.2">
      <c r="A47" s="6"/>
      <c r="B47" s="6"/>
      <c r="C47" s="6"/>
      <c r="D47" s="10"/>
    </row>
    <row r="48" spans="1:13" ht="22.15" customHeight="1" x14ac:dyDescent="0.25">
      <c r="A48" s="11" t="s">
        <v>42</v>
      </c>
      <c r="B48" s="6"/>
      <c r="C48" s="6"/>
      <c r="D48" s="10" t="s">
        <v>9</v>
      </c>
      <c r="M48" s="103"/>
    </row>
    <row r="49" spans="1:6" ht="63.75" x14ac:dyDescent="0.2">
      <c r="A49" s="28" t="s">
        <v>43</v>
      </c>
      <c r="B49" s="28" t="s">
        <v>44</v>
      </c>
      <c r="C49" s="28" t="s">
        <v>45</v>
      </c>
      <c r="D49" s="29" t="s">
        <v>1</v>
      </c>
      <c r="E49" s="102"/>
      <c r="F49" s="101"/>
    </row>
    <row r="50" spans="1:6" x14ac:dyDescent="0.2">
      <c r="A50" s="30">
        <v>1</v>
      </c>
      <c r="B50" s="31">
        <v>2</v>
      </c>
      <c r="C50" s="32">
        <v>3</v>
      </c>
      <c r="D50" s="33">
        <v>4</v>
      </c>
    </row>
    <row r="51" spans="1:6" x14ac:dyDescent="0.2">
      <c r="A51" s="476" t="s">
        <v>35</v>
      </c>
      <c r="B51" s="476"/>
      <c r="C51" s="476"/>
      <c r="D51" s="476"/>
    </row>
    <row r="52" spans="1:6" x14ac:dyDescent="0.2">
      <c r="A52" s="49">
        <v>3719770</v>
      </c>
      <c r="B52" s="34">
        <v>9770</v>
      </c>
      <c r="C52" s="387" t="s">
        <v>8</v>
      </c>
      <c r="D52" s="322">
        <f>D56+D53+D54+D57</f>
        <v>1478809.21</v>
      </c>
    </row>
    <row r="53" spans="1:6" s="47" customFormat="1" x14ac:dyDescent="0.2">
      <c r="A53" s="373">
        <v>11540000000</v>
      </c>
      <c r="B53" s="205"/>
      <c r="C53" s="199" t="s">
        <v>265</v>
      </c>
      <c r="D53" s="323">
        <v>30000</v>
      </c>
    </row>
    <row r="54" spans="1:6" s="47" customFormat="1" x14ac:dyDescent="0.2">
      <c r="A54" s="314" t="s">
        <v>365</v>
      </c>
      <c r="B54" s="205"/>
      <c r="C54" s="216" t="s">
        <v>276</v>
      </c>
      <c r="D54" s="324">
        <v>1000000</v>
      </c>
    </row>
    <row r="55" spans="1:6" s="47" customFormat="1" ht="33.75" customHeight="1" x14ac:dyDescent="0.2">
      <c r="A55" s="48"/>
      <c r="B55" s="336"/>
      <c r="C55" s="216" t="s">
        <v>331</v>
      </c>
      <c r="D55" s="68"/>
    </row>
    <row r="56" spans="1:6" ht="56.25" customHeight="1" x14ac:dyDescent="0.2">
      <c r="A56" s="48">
        <v>11502000000</v>
      </c>
      <c r="B56" s="46"/>
      <c r="C56" s="164" t="s">
        <v>390</v>
      </c>
      <c r="D56" s="325">
        <v>348809.21</v>
      </c>
    </row>
    <row r="57" spans="1:6" s="47" customFormat="1" ht="26.25" customHeight="1" x14ac:dyDescent="0.2">
      <c r="A57" s="328">
        <v>11100000000</v>
      </c>
      <c r="B57" s="46"/>
      <c r="C57" s="431" t="s">
        <v>373</v>
      </c>
      <c r="D57" s="386">
        <v>100000</v>
      </c>
    </row>
    <row r="58" spans="1:6" s="47" customFormat="1" ht="27" customHeight="1" x14ac:dyDescent="0.2">
      <c r="A58" s="48"/>
      <c r="B58" s="46"/>
      <c r="C58" s="164"/>
      <c r="D58" s="386"/>
    </row>
    <row r="59" spans="1:6" ht="19.899999999999999" customHeight="1" x14ac:dyDescent="0.2">
      <c r="A59" s="476" t="s">
        <v>38</v>
      </c>
      <c r="B59" s="476"/>
      <c r="C59" s="476"/>
      <c r="D59" s="477"/>
    </row>
    <row r="60" spans="1:6" s="47" customFormat="1" ht="14.25" customHeight="1" x14ac:dyDescent="0.2">
      <c r="A60" s="49">
        <v>3719770</v>
      </c>
      <c r="B60" s="34">
        <v>9770</v>
      </c>
      <c r="C60" s="331" t="s">
        <v>8</v>
      </c>
      <c r="D60" s="436">
        <v>100000</v>
      </c>
    </row>
    <row r="61" spans="1:6" s="47" customFormat="1" ht="29.25" customHeight="1" x14ac:dyDescent="0.2">
      <c r="A61" s="328">
        <v>11100000000</v>
      </c>
      <c r="B61" s="332"/>
      <c r="C61" s="431" t="s">
        <v>344</v>
      </c>
      <c r="D61" s="437">
        <v>100000</v>
      </c>
    </row>
    <row r="62" spans="1:6" x14ac:dyDescent="0.2">
      <c r="A62" s="229">
        <v>3719740</v>
      </c>
      <c r="B62" s="329">
        <v>9740</v>
      </c>
      <c r="C62" s="330" t="s">
        <v>326</v>
      </c>
      <c r="D62" s="344">
        <v>300000</v>
      </c>
    </row>
    <row r="63" spans="1:6" s="47" customFormat="1" ht="25.5" x14ac:dyDescent="0.2">
      <c r="A63" s="328">
        <v>11100000000</v>
      </c>
      <c r="B63" s="333"/>
      <c r="C63" s="334" t="s">
        <v>330</v>
      </c>
      <c r="D63" s="325">
        <v>300000</v>
      </c>
    </row>
    <row r="64" spans="1:6" x14ac:dyDescent="0.2">
      <c r="A64" s="35" t="s">
        <v>6</v>
      </c>
      <c r="B64" s="36" t="s">
        <v>6</v>
      </c>
      <c r="C64" s="24" t="s">
        <v>39</v>
      </c>
      <c r="D64" s="37">
        <f>D52+D62+D60</f>
        <v>1878809.21</v>
      </c>
    </row>
    <row r="65" spans="1:7" x14ac:dyDescent="0.2">
      <c r="A65" s="35" t="s">
        <v>6</v>
      </c>
      <c r="B65" s="36" t="s">
        <v>6</v>
      </c>
      <c r="C65" s="24" t="s">
        <v>40</v>
      </c>
      <c r="D65" s="37">
        <f>D52</f>
        <v>1478809.21</v>
      </c>
    </row>
    <row r="66" spans="1:7" x14ac:dyDescent="0.2">
      <c r="A66" s="35" t="s">
        <v>6</v>
      </c>
      <c r="B66" s="36" t="s">
        <v>6</v>
      </c>
      <c r="C66" s="24" t="s">
        <v>41</v>
      </c>
      <c r="D66" s="37">
        <f>D62+D60</f>
        <v>400000</v>
      </c>
    </row>
    <row r="67" spans="1:7" x14ac:dyDescent="0.2">
      <c r="A67" s="38"/>
      <c r="B67" s="6"/>
      <c r="C67" s="6"/>
      <c r="D67" s="10"/>
    </row>
    <row r="68" spans="1:7" x14ac:dyDescent="0.2">
      <c r="A68" s="6"/>
      <c r="B68" s="6"/>
      <c r="C68" s="6"/>
      <c r="D68" s="10"/>
    </row>
    <row r="69" spans="1:7" x14ac:dyDescent="0.2">
      <c r="A69" s="6"/>
      <c r="B69" s="6"/>
      <c r="C69" s="6"/>
      <c r="D69" s="10"/>
    </row>
    <row r="70" spans="1:7" x14ac:dyDescent="0.2">
      <c r="A70" s="6"/>
      <c r="B70" s="39" t="s">
        <v>7</v>
      </c>
      <c r="C70" s="40" t="s">
        <v>153</v>
      </c>
      <c r="D70" s="10"/>
    </row>
    <row r="71" spans="1:7" x14ac:dyDescent="0.2">
      <c r="A71" s="478"/>
      <c r="B71" s="478"/>
      <c r="C71" s="478"/>
      <c r="D71" s="478"/>
    </row>
    <row r="72" spans="1:7" x14ac:dyDescent="0.2">
      <c r="G72" s="103"/>
    </row>
  </sheetData>
  <mergeCells count="21">
    <mergeCell ref="C2:D2"/>
    <mergeCell ref="C4:D4"/>
    <mergeCell ref="G4:J4"/>
    <mergeCell ref="A39:D39"/>
    <mergeCell ref="B28:C28"/>
    <mergeCell ref="B29:C29"/>
    <mergeCell ref="B16:C16"/>
    <mergeCell ref="C3:D3"/>
    <mergeCell ref="A51:D51"/>
    <mergeCell ref="A59:D59"/>
    <mergeCell ref="A71:D71"/>
    <mergeCell ref="A6:D6"/>
    <mergeCell ref="B11:C11"/>
    <mergeCell ref="B12:C12"/>
    <mergeCell ref="A13:D13"/>
    <mergeCell ref="B22:C22"/>
    <mergeCell ref="B34:C34"/>
    <mergeCell ref="B32:C32"/>
    <mergeCell ref="B41:C41"/>
    <mergeCell ref="B37:C37"/>
    <mergeCell ref="B42:C42"/>
  </mergeCells>
  <pageMargins left="0.59055118110236204" right="0.43593749999999998" top="0.39370078740157499" bottom="0.39370078740157499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view="pageLayout" zoomScaleNormal="100" workbookViewId="0">
      <selection activeCell="F3" sqref="F3"/>
    </sheetView>
  </sheetViews>
  <sheetFormatPr defaultColWidth="9.140625" defaultRowHeight="12.75" x14ac:dyDescent="0.2"/>
  <cols>
    <col min="1" max="3" width="12.140625" style="47" customWidth="1"/>
    <col min="4" max="4" width="40.7109375" style="47" customWidth="1"/>
    <col min="5" max="5" width="56" style="47" customWidth="1"/>
    <col min="6" max="6" width="12.28515625" style="47" customWidth="1"/>
    <col min="7" max="16" width="13.7109375" style="47" customWidth="1"/>
    <col min="17" max="16384" width="9.140625" style="47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347</v>
      </c>
      <c r="H1" s="1"/>
      <c r="I1" s="1"/>
      <c r="J1" s="1"/>
    </row>
    <row r="2" spans="1:16" ht="51.75" customHeight="1" x14ac:dyDescent="0.2">
      <c r="A2" s="1"/>
      <c r="B2" s="1"/>
      <c r="C2" s="1"/>
      <c r="D2" s="1"/>
      <c r="E2" s="1"/>
      <c r="F2" s="508" t="s">
        <v>397</v>
      </c>
      <c r="G2" s="509"/>
      <c r="H2" s="509"/>
      <c r="I2" s="509"/>
      <c r="J2" s="509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6" x14ac:dyDescent="0.2">
      <c r="A4" s="506" t="s">
        <v>348</v>
      </c>
      <c r="B4" s="506"/>
      <c r="C4" s="506"/>
      <c r="D4" s="506"/>
      <c r="E4" s="506"/>
      <c r="F4" s="506"/>
      <c r="G4" s="506"/>
      <c r="H4" s="506"/>
      <c r="I4" s="506"/>
      <c r="J4" s="506"/>
      <c r="K4" s="354"/>
      <c r="L4" s="354"/>
      <c r="M4" s="354"/>
      <c r="N4" s="354"/>
      <c r="O4" s="354"/>
      <c r="P4" s="354"/>
    </row>
    <row r="5" spans="1:16" x14ac:dyDescent="0.2">
      <c r="A5" s="507" t="s">
        <v>349</v>
      </c>
      <c r="B5" s="507"/>
      <c r="C5" s="507"/>
      <c r="D5" s="507"/>
      <c r="E5" s="507"/>
      <c r="F5" s="507"/>
      <c r="G5" s="507"/>
      <c r="H5" s="507"/>
      <c r="I5" s="507"/>
      <c r="J5" s="507"/>
      <c r="K5" s="354"/>
      <c r="L5" s="354"/>
      <c r="M5" s="354"/>
      <c r="N5" s="354"/>
      <c r="O5" s="354"/>
      <c r="P5" s="354"/>
    </row>
    <row r="6" spans="1:16" x14ac:dyDescent="0.2">
      <c r="A6" s="507" t="s">
        <v>350</v>
      </c>
      <c r="B6" s="507"/>
      <c r="C6" s="507"/>
      <c r="D6" s="507"/>
      <c r="E6" s="507"/>
      <c r="F6" s="507"/>
      <c r="G6" s="507"/>
      <c r="H6" s="507"/>
      <c r="I6" s="507"/>
      <c r="J6" s="507"/>
      <c r="K6" s="355"/>
      <c r="L6" s="355"/>
      <c r="M6" s="355"/>
      <c r="N6" s="355"/>
      <c r="O6" s="355"/>
      <c r="P6" s="355"/>
    </row>
    <row r="7" spans="1:16" x14ac:dyDescent="0.2">
      <c r="A7" s="356" t="s">
        <v>267</v>
      </c>
      <c r="B7" s="357"/>
      <c r="C7" s="357"/>
      <c r="D7" s="357"/>
      <c r="E7" s="357"/>
      <c r="F7" s="357"/>
      <c r="G7" s="357"/>
      <c r="H7" s="357"/>
      <c r="I7" s="357"/>
      <c r="J7" s="357"/>
      <c r="K7" s="43"/>
      <c r="L7" s="43"/>
      <c r="M7" s="43"/>
      <c r="N7" s="43"/>
      <c r="O7" s="43"/>
      <c r="P7" s="43"/>
    </row>
    <row r="8" spans="1:16" ht="13.9" customHeight="1" x14ac:dyDescent="0.2">
      <c r="A8" s="358" t="s">
        <v>49</v>
      </c>
      <c r="B8" s="359"/>
      <c r="C8" s="359"/>
      <c r="D8" s="359"/>
      <c r="E8" s="359"/>
      <c r="F8" s="359"/>
      <c r="G8" s="359"/>
      <c r="H8" s="359"/>
      <c r="I8" s="359"/>
      <c r="J8" s="360" t="s">
        <v>50</v>
      </c>
    </row>
    <row r="9" spans="1:16" x14ac:dyDescent="0.2">
      <c r="A9" s="358"/>
      <c r="B9" s="359"/>
      <c r="C9" s="359"/>
      <c r="D9" s="359"/>
      <c r="E9" s="359"/>
      <c r="F9" s="359"/>
      <c r="G9" s="359"/>
      <c r="H9" s="359"/>
      <c r="I9" s="359"/>
      <c r="J9" s="359"/>
      <c r="P9" s="361"/>
    </row>
    <row r="10" spans="1:16" ht="122.45" customHeight="1" x14ac:dyDescent="0.2">
      <c r="A10" s="93" t="s">
        <v>51</v>
      </c>
      <c r="B10" s="93" t="s">
        <v>52</v>
      </c>
      <c r="C10" s="93" t="s">
        <v>53</v>
      </c>
      <c r="D10" s="93" t="s">
        <v>351</v>
      </c>
      <c r="E10" s="93" t="s">
        <v>352</v>
      </c>
      <c r="F10" s="93" t="s">
        <v>353</v>
      </c>
      <c r="G10" s="93" t="s">
        <v>354</v>
      </c>
      <c r="H10" s="93" t="s">
        <v>355</v>
      </c>
      <c r="I10" s="93" t="s">
        <v>356</v>
      </c>
      <c r="J10" s="93" t="s">
        <v>357</v>
      </c>
      <c r="P10" s="361"/>
    </row>
    <row r="11" spans="1:16" x14ac:dyDescent="0.2">
      <c r="A11" s="93">
        <v>1</v>
      </c>
      <c r="B11" s="93">
        <v>2</v>
      </c>
      <c r="C11" s="93">
        <v>3</v>
      </c>
      <c r="D11" s="93">
        <v>4</v>
      </c>
      <c r="E11" s="93">
        <v>5</v>
      </c>
      <c r="F11" s="93">
        <v>6</v>
      </c>
      <c r="G11" s="93">
        <v>7</v>
      </c>
      <c r="H11" s="93">
        <v>8</v>
      </c>
      <c r="I11" s="93">
        <v>9</v>
      </c>
      <c r="J11" s="93">
        <v>10</v>
      </c>
      <c r="P11" s="361"/>
    </row>
    <row r="12" spans="1:16" ht="115.5" customHeight="1" x14ac:dyDescent="0.2">
      <c r="A12" s="362" t="s">
        <v>113</v>
      </c>
      <c r="B12" s="362" t="s">
        <v>306</v>
      </c>
      <c r="C12" s="363" t="s">
        <v>64</v>
      </c>
      <c r="D12" s="364" t="s">
        <v>65</v>
      </c>
      <c r="E12" s="374" t="s">
        <v>358</v>
      </c>
      <c r="F12" s="93">
        <v>2025</v>
      </c>
      <c r="G12" s="365">
        <v>928000</v>
      </c>
      <c r="H12" s="365">
        <v>928000</v>
      </c>
      <c r="I12" s="365">
        <v>928000</v>
      </c>
      <c r="J12" s="93">
        <v>100</v>
      </c>
      <c r="P12" s="361"/>
    </row>
    <row r="13" spans="1:16" ht="46.5" customHeight="1" x14ac:dyDescent="0.2">
      <c r="A13" s="79">
        <v>1517330</v>
      </c>
      <c r="B13" s="93">
        <v>7330</v>
      </c>
      <c r="C13" s="366" t="s">
        <v>219</v>
      </c>
      <c r="D13" s="67" t="s">
        <v>220</v>
      </c>
      <c r="E13" s="93" t="s">
        <v>359</v>
      </c>
      <c r="F13" s="93">
        <v>2025</v>
      </c>
      <c r="G13" s="365">
        <v>570000</v>
      </c>
      <c r="H13" s="365">
        <v>570000</v>
      </c>
      <c r="I13" s="365">
        <v>570000</v>
      </c>
      <c r="J13" s="93">
        <v>100</v>
      </c>
      <c r="P13" s="361"/>
    </row>
    <row r="14" spans="1:16" ht="42" customHeight="1" x14ac:dyDescent="0.2">
      <c r="A14" s="79">
        <v>1517330</v>
      </c>
      <c r="B14" s="93">
        <v>7330</v>
      </c>
      <c r="C14" s="366" t="s">
        <v>219</v>
      </c>
      <c r="D14" s="67" t="s">
        <v>220</v>
      </c>
      <c r="E14" s="93" t="s">
        <v>360</v>
      </c>
      <c r="F14" s="93">
        <v>2025</v>
      </c>
      <c r="G14" s="365">
        <v>500000</v>
      </c>
      <c r="H14" s="365">
        <v>500000</v>
      </c>
      <c r="I14" s="365">
        <v>500000</v>
      </c>
      <c r="J14" s="93">
        <v>100</v>
      </c>
      <c r="P14" s="361"/>
    </row>
    <row r="15" spans="1:16" ht="45.75" customHeight="1" x14ac:dyDescent="0.2">
      <c r="A15" s="367" t="s">
        <v>223</v>
      </c>
      <c r="B15" s="93">
        <v>1300</v>
      </c>
      <c r="C15" s="368" t="s">
        <v>100</v>
      </c>
      <c r="D15" s="369" t="s">
        <v>222</v>
      </c>
      <c r="E15" s="93" t="s">
        <v>386</v>
      </c>
      <c r="F15" s="93">
        <v>2025</v>
      </c>
      <c r="G15" s="365">
        <v>61000</v>
      </c>
      <c r="H15" s="365">
        <v>61000</v>
      </c>
      <c r="I15" s="365">
        <v>61000</v>
      </c>
      <c r="J15" s="93">
        <v>100</v>
      </c>
      <c r="P15" s="361"/>
    </row>
    <row r="16" spans="1:16" ht="63" customHeight="1" x14ac:dyDescent="0.2">
      <c r="A16" s="367" t="s">
        <v>223</v>
      </c>
      <c r="B16" s="93">
        <v>1300</v>
      </c>
      <c r="C16" s="368" t="s">
        <v>100</v>
      </c>
      <c r="D16" s="369" t="s">
        <v>222</v>
      </c>
      <c r="E16" s="93" t="s">
        <v>361</v>
      </c>
      <c r="F16" s="93">
        <v>2025</v>
      </c>
      <c r="G16" s="365">
        <v>2300000</v>
      </c>
      <c r="H16" s="365">
        <v>1565625.2</v>
      </c>
      <c r="I16" s="365">
        <v>1565625.2</v>
      </c>
      <c r="J16" s="93">
        <v>80</v>
      </c>
      <c r="P16" s="361"/>
    </row>
    <row r="17" spans="1:16" x14ac:dyDescent="0.2">
      <c r="A17" s="93" t="s">
        <v>362</v>
      </c>
      <c r="B17" s="93" t="s">
        <v>362</v>
      </c>
      <c r="C17" s="93" t="s">
        <v>362</v>
      </c>
      <c r="D17" s="392" t="s">
        <v>128</v>
      </c>
      <c r="E17" s="93" t="s">
        <v>362</v>
      </c>
      <c r="F17" s="93" t="s">
        <v>362</v>
      </c>
      <c r="G17" s="93" t="s">
        <v>362</v>
      </c>
      <c r="H17" s="393">
        <v>3975626</v>
      </c>
      <c r="I17" s="393">
        <v>3975626</v>
      </c>
      <c r="J17" s="93" t="s">
        <v>362</v>
      </c>
      <c r="P17" s="361"/>
    </row>
    <row r="18" spans="1:16" x14ac:dyDescent="0.2">
      <c r="A18" s="370"/>
      <c r="B18" s="371"/>
      <c r="C18" s="371"/>
      <c r="D18" s="371"/>
      <c r="E18" s="371"/>
      <c r="F18" s="371"/>
      <c r="G18" s="371"/>
      <c r="H18" s="371"/>
      <c r="I18" s="371"/>
      <c r="J18" s="37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6" x14ac:dyDescent="0.2">
      <c r="A20" s="1"/>
      <c r="B20" s="54" t="s">
        <v>7</v>
      </c>
      <c r="C20" s="1"/>
      <c r="D20" s="1"/>
      <c r="E20" s="1"/>
      <c r="F20" s="1"/>
      <c r="G20" s="1"/>
      <c r="H20" s="1"/>
      <c r="I20" s="54" t="s">
        <v>153</v>
      </c>
      <c r="J20" s="1"/>
    </row>
  </sheetData>
  <mergeCells count="4">
    <mergeCell ref="A4:J4"/>
    <mergeCell ref="A5:J5"/>
    <mergeCell ref="A6:J6"/>
    <mergeCell ref="F2:J2"/>
  </mergeCells>
  <pageMargins left="0.196850393700787" right="0.196850393700787" top="0.39370078740157499" bottom="0.196850393700787" header="0" footer="0"/>
  <pageSetup paperSize="9" scale="80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zoomScale="90" zoomScaleNormal="90" workbookViewId="0">
      <selection activeCell="J50" sqref="J50"/>
    </sheetView>
  </sheetViews>
  <sheetFormatPr defaultColWidth="9.140625" defaultRowHeight="12.75" x14ac:dyDescent="0.2"/>
  <cols>
    <col min="1" max="1" width="10.5703125" style="47" customWidth="1"/>
    <col min="2" max="2" width="10.28515625" style="47" customWidth="1"/>
    <col min="3" max="3" width="11" style="47" customWidth="1"/>
    <col min="4" max="4" width="31.7109375" style="47" customWidth="1"/>
    <col min="5" max="5" width="41.28515625" style="47" customWidth="1"/>
    <col min="6" max="6" width="33.140625" style="47" customWidth="1"/>
    <col min="7" max="7" width="14.7109375" style="361" customWidth="1"/>
    <col min="8" max="8" width="15.7109375" style="413" customWidth="1"/>
    <col min="9" max="9" width="14" style="424" customWidth="1"/>
    <col min="10" max="10" width="13.7109375" style="413" customWidth="1"/>
    <col min="11" max="16384" width="9.140625" style="47"/>
  </cols>
  <sheetData>
    <row r="1" spans="1:10" x14ac:dyDescent="0.2">
      <c r="A1" s="1"/>
      <c r="B1" s="1"/>
      <c r="C1" s="1"/>
      <c r="D1" s="1"/>
      <c r="E1" s="1"/>
      <c r="G1" s="60" t="s">
        <v>157</v>
      </c>
      <c r="H1" s="410"/>
      <c r="I1" s="418"/>
      <c r="J1" s="410"/>
    </row>
    <row r="2" spans="1:10" s="57" customFormat="1" ht="33.75" customHeight="1" x14ac:dyDescent="0.2">
      <c r="D2" s="510"/>
      <c r="E2" s="511"/>
      <c r="F2" s="511"/>
      <c r="G2" s="512" t="s">
        <v>398</v>
      </c>
      <c r="H2" s="510"/>
      <c r="I2" s="510"/>
      <c r="J2" s="510"/>
    </row>
    <row r="3" spans="1:10" s="57" customFormat="1" ht="36.75" customHeight="1" x14ac:dyDescent="0.2">
      <c r="D3" s="511"/>
      <c r="E3" s="511"/>
      <c r="F3" s="511"/>
      <c r="G3" s="454" t="s">
        <v>333</v>
      </c>
      <c r="H3" s="455"/>
      <c r="I3" s="455"/>
      <c r="J3" s="455"/>
    </row>
    <row r="4" spans="1:10" ht="15" customHeight="1" x14ac:dyDescent="0.2">
      <c r="A4" s="1"/>
      <c r="B4" s="1"/>
      <c r="C4" s="1"/>
      <c r="D4" s="447"/>
      <c r="E4" s="447"/>
      <c r="F4" s="447"/>
      <c r="G4" s="447"/>
      <c r="H4" s="447"/>
      <c r="I4" s="447"/>
      <c r="J4" s="447"/>
    </row>
    <row r="5" spans="1:10" ht="17.45" customHeight="1" x14ac:dyDescent="0.2">
      <c r="A5" s="58"/>
      <c r="B5" s="58"/>
      <c r="C5" s="58"/>
      <c r="D5" s="517" t="s">
        <v>221</v>
      </c>
      <c r="E5" s="517"/>
      <c r="F5" s="517"/>
      <c r="G5" s="517"/>
      <c r="H5" s="517"/>
      <c r="I5" s="517"/>
      <c r="J5" s="411"/>
    </row>
    <row r="6" spans="1:10" ht="14.25" x14ac:dyDescent="0.2">
      <c r="A6" s="221" t="s">
        <v>267</v>
      </c>
      <c r="B6" s="58"/>
      <c r="C6" s="58"/>
      <c r="D6" s="517"/>
      <c r="E6" s="517"/>
      <c r="F6" s="517"/>
      <c r="G6" s="517"/>
      <c r="H6" s="411"/>
      <c r="I6" s="419"/>
      <c r="J6" s="411"/>
    </row>
    <row r="7" spans="1:10" x14ac:dyDescent="0.2">
      <c r="A7" s="129" t="s">
        <v>138</v>
      </c>
      <c r="B7" s="1"/>
      <c r="C7" s="1"/>
      <c r="D7" s="1"/>
      <c r="E7" s="59"/>
      <c r="F7" s="1"/>
      <c r="G7" s="60"/>
      <c r="H7" s="410"/>
      <c r="I7" s="418"/>
      <c r="J7" s="410"/>
    </row>
    <row r="8" spans="1:10" ht="9.6" customHeight="1" x14ac:dyDescent="0.2">
      <c r="A8" s="1"/>
      <c r="B8" s="1"/>
      <c r="C8" s="1"/>
      <c r="D8" s="1"/>
      <c r="E8" s="1"/>
      <c r="F8" s="1"/>
      <c r="G8" s="60"/>
      <c r="H8" s="410"/>
      <c r="I8" s="418"/>
      <c r="J8" s="410" t="s">
        <v>50</v>
      </c>
    </row>
    <row r="9" spans="1:10" ht="13.9" customHeight="1" x14ac:dyDescent="0.2">
      <c r="A9" s="518" t="s">
        <v>51</v>
      </c>
      <c r="B9" s="518" t="s">
        <v>52</v>
      </c>
      <c r="C9" s="518" t="s">
        <v>53</v>
      </c>
      <c r="D9" s="440" t="s">
        <v>54</v>
      </c>
      <c r="E9" s="440" t="s">
        <v>129</v>
      </c>
      <c r="F9" s="518" t="s">
        <v>130</v>
      </c>
      <c r="G9" s="520" t="s">
        <v>1</v>
      </c>
      <c r="H9" s="513" t="s">
        <v>2</v>
      </c>
      <c r="I9" s="515" t="s">
        <v>3</v>
      </c>
      <c r="J9" s="516"/>
    </row>
    <row r="10" spans="1:10" ht="98.25" customHeight="1" x14ac:dyDescent="0.2">
      <c r="A10" s="519"/>
      <c r="B10" s="519"/>
      <c r="C10" s="519"/>
      <c r="D10" s="442"/>
      <c r="E10" s="442"/>
      <c r="F10" s="519"/>
      <c r="G10" s="521"/>
      <c r="H10" s="514"/>
      <c r="I10" s="428" t="s">
        <v>4</v>
      </c>
      <c r="J10" s="68" t="s">
        <v>5</v>
      </c>
    </row>
    <row r="11" spans="1:10" x14ac:dyDescent="0.2">
      <c r="A11" s="62">
        <v>1</v>
      </c>
      <c r="B11" s="62">
        <v>2</v>
      </c>
      <c r="C11" s="62">
        <v>3</v>
      </c>
      <c r="D11" s="62">
        <v>4</v>
      </c>
      <c r="E11" s="62">
        <v>5</v>
      </c>
      <c r="F11" s="62">
        <v>6</v>
      </c>
      <c r="G11" s="400">
        <v>7</v>
      </c>
      <c r="H11" s="124">
        <v>8</v>
      </c>
      <c r="I11" s="420">
        <v>9</v>
      </c>
      <c r="J11" s="124">
        <v>10</v>
      </c>
    </row>
    <row r="12" spans="1:10" ht="15.75" customHeight="1" x14ac:dyDescent="0.2">
      <c r="A12" s="136" t="s">
        <v>55</v>
      </c>
      <c r="B12" s="62"/>
      <c r="C12" s="62"/>
      <c r="D12" s="137" t="s">
        <v>132</v>
      </c>
      <c r="E12" s="62"/>
      <c r="F12" s="62"/>
      <c r="G12" s="65">
        <f>H12+I12</f>
        <v>19793373.629999999</v>
      </c>
      <c r="H12" s="407">
        <f>H15+H16+H17+H18+H19</f>
        <v>19368373.629999999</v>
      </c>
      <c r="I12" s="421">
        <f>I13</f>
        <v>425000</v>
      </c>
      <c r="J12" s="425">
        <v>285000</v>
      </c>
    </row>
    <row r="13" spans="1:10" ht="18.75" customHeight="1" x14ac:dyDescent="0.2">
      <c r="A13" s="136" t="s">
        <v>56</v>
      </c>
      <c r="B13" s="135" t="s">
        <v>131</v>
      </c>
      <c r="C13" s="135" t="s">
        <v>131</v>
      </c>
      <c r="D13" s="137" t="s">
        <v>132</v>
      </c>
      <c r="E13" s="135" t="s">
        <v>131</v>
      </c>
      <c r="F13" s="135" t="s">
        <v>131</v>
      </c>
      <c r="G13" s="65">
        <f>H13+I13</f>
        <v>19793373.629999999</v>
      </c>
      <c r="H13" s="407">
        <f>SUM(H15:H19)</f>
        <v>19368373.629999999</v>
      </c>
      <c r="I13" s="138">
        <f>SUM(I15:I19)</f>
        <v>425000</v>
      </c>
      <c r="J13" s="407">
        <f>SUM(J15:J19)</f>
        <v>285000</v>
      </c>
    </row>
    <row r="14" spans="1:10" x14ac:dyDescent="0.2">
      <c r="A14" s="136"/>
      <c r="B14" s="135"/>
      <c r="C14" s="135"/>
      <c r="D14" s="137"/>
      <c r="E14" s="135"/>
      <c r="F14" s="135"/>
      <c r="G14" s="65"/>
      <c r="H14" s="407"/>
      <c r="I14" s="138"/>
      <c r="J14" s="407"/>
    </row>
    <row r="15" spans="1:10" ht="76.5" x14ac:dyDescent="0.2">
      <c r="A15" s="66" t="s">
        <v>57</v>
      </c>
      <c r="B15" s="52" t="s">
        <v>58</v>
      </c>
      <c r="C15" s="52" t="s">
        <v>59</v>
      </c>
      <c r="D15" s="67" t="s">
        <v>60</v>
      </c>
      <c r="E15" s="88" t="s">
        <v>229</v>
      </c>
      <c r="F15" s="68" t="s">
        <v>231</v>
      </c>
      <c r="G15" s="69">
        <f>H15+I15</f>
        <v>17741368.09</v>
      </c>
      <c r="H15" s="245">
        <v>17566368.09</v>
      </c>
      <c r="I15" s="70">
        <v>175000</v>
      </c>
      <c r="J15" s="126">
        <v>35000</v>
      </c>
    </row>
    <row r="16" spans="1:10" ht="44.25" customHeight="1" x14ac:dyDescent="0.2">
      <c r="A16" s="52" t="s">
        <v>75</v>
      </c>
      <c r="B16" s="61">
        <v>7680</v>
      </c>
      <c r="C16" s="53" t="s">
        <v>76</v>
      </c>
      <c r="D16" s="75" t="s">
        <v>77</v>
      </c>
      <c r="E16" s="88" t="s">
        <v>229</v>
      </c>
      <c r="F16" s="68" t="s">
        <v>231</v>
      </c>
      <c r="G16" s="69">
        <f t="shared" ref="G16" si="0">H16+I16</f>
        <v>38500</v>
      </c>
      <c r="H16" s="408">
        <v>38500</v>
      </c>
      <c r="I16" s="70"/>
      <c r="J16" s="126"/>
    </row>
    <row r="17" spans="1:10" ht="45" customHeight="1" x14ac:dyDescent="0.2">
      <c r="A17" s="76" t="s">
        <v>78</v>
      </c>
      <c r="B17" s="61">
        <v>8110</v>
      </c>
      <c r="C17" s="77" t="s">
        <v>79</v>
      </c>
      <c r="D17" s="78" t="s">
        <v>381</v>
      </c>
      <c r="E17" s="78" t="s">
        <v>248</v>
      </c>
      <c r="F17" s="68" t="s">
        <v>380</v>
      </c>
      <c r="G17" s="69">
        <f>I17+H17</f>
        <v>399825.31</v>
      </c>
      <c r="H17" s="252">
        <v>399825.31</v>
      </c>
      <c r="I17" s="70"/>
      <c r="J17" s="126"/>
    </row>
    <row r="18" spans="1:10" ht="63.75" customHeight="1" x14ac:dyDescent="0.2">
      <c r="A18" s="76" t="s">
        <v>81</v>
      </c>
      <c r="B18" s="52">
        <v>8240</v>
      </c>
      <c r="C18" s="77" t="s">
        <v>82</v>
      </c>
      <c r="D18" s="78" t="s">
        <v>83</v>
      </c>
      <c r="E18" s="78" t="s">
        <v>224</v>
      </c>
      <c r="F18" s="68" t="s">
        <v>225</v>
      </c>
      <c r="G18" s="69">
        <f t="shared" ref="G18:G21" si="1">H18</f>
        <v>35680.230000000003</v>
      </c>
      <c r="H18" s="252">
        <v>35680.230000000003</v>
      </c>
      <c r="I18" s="70"/>
      <c r="J18" s="126"/>
    </row>
    <row r="19" spans="1:10" ht="62.25" customHeight="1" x14ac:dyDescent="0.2">
      <c r="A19" s="200" t="s">
        <v>253</v>
      </c>
      <c r="B19" s="52">
        <v>9800</v>
      </c>
      <c r="C19" s="77" t="s">
        <v>61</v>
      </c>
      <c r="D19" s="78" t="s">
        <v>258</v>
      </c>
      <c r="E19" s="88"/>
      <c r="F19" s="68"/>
      <c r="G19" s="69">
        <f>H19+I19</f>
        <v>1578000</v>
      </c>
      <c r="H19" s="252">
        <v>1328000</v>
      </c>
      <c r="I19" s="70">
        <v>250000</v>
      </c>
      <c r="J19" s="126">
        <v>250000</v>
      </c>
    </row>
    <row r="20" spans="1:10" ht="102" customHeight="1" x14ac:dyDescent="0.2">
      <c r="A20" s="200"/>
      <c r="B20" s="52"/>
      <c r="C20" s="77"/>
      <c r="D20" s="78" t="s">
        <v>377</v>
      </c>
      <c r="E20" s="88" t="s">
        <v>259</v>
      </c>
      <c r="F20" s="68" t="s">
        <v>382</v>
      </c>
      <c r="G20" s="69">
        <f>H20+I20</f>
        <v>408000</v>
      </c>
      <c r="H20" s="126">
        <v>158000</v>
      </c>
      <c r="I20" s="70">
        <v>250000</v>
      </c>
      <c r="J20" s="126">
        <v>250000</v>
      </c>
    </row>
    <row r="21" spans="1:10" ht="77.25" customHeight="1" x14ac:dyDescent="0.2">
      <c r="A21" s="200"/>
      <c r="B21" s="52"/>
      <c r="C21" s="77"/>
      <c r="D21" s="78" t="s">
        <v>260</v>
      </c>
      <c r="E21" s="88" t="s">
        <v>229</v>
      </c>
      <c r="F21" s="68" t="s">
        <v>231</v>
      </c>
      <c r="G21" s="69">
        <f t="shared" si="1"/>
        <v>250000</v>
      </c>
      <c r="H21" s="126">
        <v>250000</v>
      </c>
      <c r="I21" s="70"/>
      <c r="J21" s="126"/>
    </row>
    <row r="22" spans="1:10" ht="57.75" customHeight="1" x14ac:dyDescent="0.2">
      <c r="A22" s="200"/>
      <c r="B22" s="52"/>
      <c r="C22" s="77"/>
      <c r="D22" s="78" t="s">
        <v>266</v>
      </c>
      <c r="E22" s="88" t="s">
        <v>229</v>
      </c>
      <c r="F22" s="68" t="s">
        <v>231</v>
      </c>
      <c r="G22" s="69">
        <f>H22+I22</f>
        <v>100000</v>
      </c>
      <c r="H22" s="126">
        <v>100000</v>
      </c>
      <c r="I22" s="70">
        <v>0</v>
      </c>
      <c r="J22" s="126">
        <v>0</v>
      </c>
    </row>
    <row r="23" spans="1:10" ht="69.75" customHeight="1" x14ac:dyDescent="0.2">
      <c r="A23" s="200"/>
      <c r="B23" s="52"/>
      <c r="C23" s="77"/>
      <c r="D23" s="78" t="s">
        <v>320</v>
      </c>
      <c r="E23" s="88" t="s">
        <v>324</v>
      </c>
      <c r="F23" s="68" t="s">
        <v>321</v>
      </c>
      <c r="G23" s="69">
        <v>100000</v>
      </c>
      <c r="H23" s="126">
        <v>100000</v>
      </c>
      <c r="I23" s="70"/>
      <c r="J23" s="126"/>
    </row>
    <row r="24" spans="1:10" ht="83.25" customHeight="1" x14ac:dyDescent="0.2">
      <c r="A24" s="200"/>
      <c r="B24" s="52"/>
      <c r="C24" s="77"/>
      <c r="D24" s="78" t="s">
        <v>376</v>
      </c>
      <c r="E24" s="78" t="s">
        <v>224</v>
      </c>
      <c r="F24" s="68" t="s">
        <v>225</v>
      </c>
      <c r="G24" s="69">
        <v>250000</v>
      </c>
      <c r="H24" s="126">
        <v>250000</v>
      </c>
      <c r="I24" s="70"/>
      <c r="J24" s="126"/>
    </row>
    <row r="25" spans="1:10" ht="61.5" customHeight="1" x14ac:dyDescent="0.2">
      <c r="A25" s="200"/>
      <c r="B25" s="52"/>
      <c r="C25" s="77"/>
      <c r="D25" s="75" t="s">
        <v>378</v>
      </c>
      <c r="E25" s="88" t="s">
        <v>229</v>
      </c>
      <c r="F25" s="68" t="s">
        <v>231</v>
      </c>
      <c r="G25" s="69">
        <v>8000</v>
      </c>
      <c r="H25" s="126">
        <v>8000</v>
      </c>
      <c r="I25" s="70"/>
      <c r="J25" s="126"/>
    </row>
    <row r="26" spans="1:10" ht="54.75" customHeight="1" x14ac:dyDescent="0.2">
      <c r="A26" s="200"/>
      <c r="B26" s="52"/>
      <c r="C26" s="77"/>
      <c r="D26" s="75" t="s">
        <v>387</v>
      </c>
      <c r="E26" s="78" t="s">
        <v>248</v>
      </c>
      <c r="F26" s="68" t="s">
        <v>380</v>
      </c>
      <c r="G26" s="69">
        <v>100000</v>
      </c>
      <c r="H26" s="126">
        <v>100000</v>
      </c>
      <c r="I26" s="70"/>
      <c r="J26" s="126"/>
    </row>
    <row r="27" spans="1:10" ht="116.25" customHeight="1" x14ac:dyDescent="0.2">
      <c r="A27" s="200"/>
      <c r="B27" s="52"/>
      <c r="C27" s="77"/>
      <c r="D27" s="78" t="s">
        <v>339</v>
      </c>
      <c r="E27" s="88" t="s">
        <v>229</v>
      </c>
      <c r="F27" s="68" t="s">
        <v>231</v>
      </c>
      <c r="G27" s="69">
        <v>100000</v>
      </c>
      <c r="H27" s="126">
        <v>100000</v>
      </c>
      <c r="I27" s="70"/>
      <c r="J27" s="126"/>
    </row>
    <row r="28" spans="1:10" ht="36" customHeight="1" x14ac:dyDescent="0.2">
      <c r="A28" s="139" t="s">
        <v>84</v>
      </c>
      <c r="B28" s="140"/>
      <c r="C28" s="140"/>
      <c r="D28" s="135" t="s">
        <v>133</v>
      </c>
      <c r="E28" s="140"/>
      <c r="F28" s="140"/>
      <c r="G28" s="133">
        <f>G29</f>
        <v>83557830.260000005</v>
      </c>
      <c r="H28" s="407">
        <f t="shared" ref="H28:J28" si="2">H29</f>
        <v>66355479.660000004</v>
      </c>
      <c r="I28" s="138">
        <f t="shared" si="2"/>
        <v>17202350.600000001</v>
      </c>
      <c r="J28" s="407">
        <f t="shared" si="2"/>
        <v>6689415.6000000006</v>
      </c>
    </row>
    <row r="29" spans="1:10" s="74" customFormat="1" ht="35.25" customHeight="1" x14ac:dyDescent="0.2">
      <c r="A29" s="139" t="s">
        <v>85</v>
      </c>
      <c r="B29" s="135" t="s">
        <v>131</v>
      </c>
      <c r="C29" s="141" t="s">
        <v>131</v>
      </c>
      <c r="D29" s="135" t="s">
        <v>133</v>
      </c>
      <c r="E29" s="135" t="s">
        <v>131</v>
      </c>
      <c r="F29" s="135" t="s">
        <v>131</v>
      </c>
      <c r="G29" s="133">
        <f>H29+I29</f>
        <v>83557830.260000005</v>
      </c>
      <c r="H29" s="191">
        <f>SUM(H30:H52)</f>
        <v>66355479.660000004</v>
      </c>
      <c r="I29" s="142">
        <f>SUM(I30:I52)</f>
        <v>17202350.600000001</v>
      </c>
      <c r="J29" s="191">
        <f>SUM(J30:J52)</f>
        <v>6689415.6000000006</v>
      </c>
    </row>
    <row r="30" spans="1:10" s="80" customFormat="1" ht="51" x14ac:dyDescent="0.2">
      <c r="A30" s="66" t="s">
        <v>134</v>
      </c>
      <c r="B30" s="52" t="s">
        <v>86</v>
      </c>
      <c r="C30" s="52" t="s">
        <v>59</v>
      </c>
      <c r="D30" s="68" t="s">
        <v>87</v>
      </c>
      <c r="E30" s="68" t="s">
        <v>135</v>
      </c>
      <c r="F30" s="68" t="s">
        <v>230</v>
      </c>
      <c r="G30" s="69">
        <f>H30+I30</f>
        <v>5564223.8899999997</v>
      </c>
      <c r="H30" s="245">
        <v>5564223.8899999997</v>
      </c>
      <c r="I30" s="70"/>
      <c r="J30" s="126"/>
    </row>
    <row r="31" spans="1:10" ht="54.75" customHeight="1" x14ac:dyDescent="0.2">
      <c r="A31" s="66" t="s">
        <v>88</v>
      </c>
      <c r="B31" s="61">
        <v>1010</v>
      </c>
      <c r="C31" s="52" t="s">
        <v>90</v>
      </c>
      <c r="D31" s="68" t="s">
        <v>91</v>
      </c>
      <c r="E31" s="68" t="s">
        <v>135</v>
      </c>
      <c r="F31" s="68" t="s">
        <v>230</v>
      </c>
      <c r="G31" s="398">
        <f>H31+I31</f>
        <v>15786576.91</v>
      </c>
      <c r="H31" s="245">
        <v>15406576.91</v>
      </c>
      <c r="I31" s="70">
        <v>380000</v>
      </c>
      <c r="J31" s="126">
        <v>120000</v>
      </c>
    </row>
    <row r="32" spans="1:10" ht="51" x14ac:dyDescent="0.2">
      <c r="A32" s="71" t="s">
        <v>92</v>
      </c>
      <c r="B32" s="61" t="s">
        <v>93</v>
      </c>
      <c r="C32" s="61" t="s">
        <v>94</v>
      </c>
      <c r="D32" s="68" t="s">
        <v>155</v>
      </c>
      <c r="E32" s="68" t="s">
        <v>135</v>
      </c>
      <c r="F32" s="68" t="s">
        <v>230</v>
      </c>
      <c r="G32" s="69">
        <f>H32+I32</f>
        <v>30771413.149999999</v>
      </c>
      <c r="H32" s="245">
        <v>30066413.149999999</v>
      </c>
      <c r="I32" s="70">
        <v>705000</v>
      </c>
      <c r="J32" s="126">
        <v>66000</v>
      </c>
    </row>
    <row r="33" spans="1:10" ht="51" x14ac:dyDescent="0.2">
      <c r="A33" s="66" t="s">
        <v>95</v>
      </c>
      <c r="B33" s="61">
        <v>1070</v>
      </c>
      <c r="C33" s="52" t="s">
        <v>96</v>
      </c>
      <c r="D33" s="67" t="s">
        <v>136</v>
      </c>
      <c r="E33" s="68" t="s">
        <v>135</v>
      </c>
      <c r="F33" s="68" t="s">
        <v>230</v>
      </c>
      <c r="G33" s="69">
        <f t="shared" ref="G33:G34" si="3">H33+I33</f>
        <v>5675934.9500000002</v>
      </c>
      <c r="H33" s="245">
        <v>5650934.9500000002</v>
      </c>
      <c r="I33" s="70">
        <v>25000</v>
      </c>
      <c r="J33" s="126"/>
    </row>
    <row r="34" spans="1:10" ht="51" x14ac:dyDescent="0.2">
      <c r="A34" s="66" t="s">
        <v>97</v>
      </c>
      <c r="B34" s="61">
        <v>1080</v>
      </c>
      <c r="C34" s="52" t="s">
        <v>96</v>
      </c>
      <c r="D34" s="106" t="s">
        <v>98</v>
      </c>
      <c r="E34" s="68" t="s">
        <v>135</v>
      </c>
      <c r="F34" s="68" t="s">
        <v>230</v>
      </c>
      <c r="G34" s="69">
        <f t="shared" si="3"/>
        <v>4869680</v>
      </c>
      <c r="H34" s="245">
        <v>4771680</v>
      </c>
      <c r="I34" s="70">
        <v>98000</v>
      </c>
      <c r="J34" s="126"/>
    </row>
    <row r="35" spans="1:10" ht="51" x14ac:dyDescent="0.2">
      <c r="A35" s="66" t="s">
        <v>99</v>
      </c>
      <c r="B35" s="61">
        <v>1142</v>
      </c>
      <c r="C35" s="82" t="s">
        <v>100</v>
      </c>
      <c r="D35" s="83" t="s">
        <v>101</v>
      </c>
      <c r="E35" s="68" t="s">
        <v>135</v>
      </c>
      <c r="F35" s="68" t="s">
        <v>230</v>
      </c>
      <c r="G35" s="131">
        <f>H35+I35</f>
        <v>10000</v>
      </c>
      <c r="H35" s="126">
        <v>10000</v>
      </c>
      <c r="I35" s="414"/>
      <c r="J35" s="81"/>
    </row>
    <row r="36" spans="1:10" ht="51" x14ac:dyDescent="0.2">
      <c r="A36" s="350" t="s">
        <v>341</v>
      </c>
      <c r="B36" s="350" t="s">
        <v>345</v>
      </c>
      <c r="C36" s="105" t="s">
        <v>100</v>
      </c>
      <c r="D36" s="345" t="s">
        <v>342</v>
      </c>
      <c r="E36" s="68" t="s">
        <v>135</v>
      </c>
      <c r="F36" s="68" t="s">
        <v>230</v>
      </c>
      <c r="G36" s="131">
        <f>H36+I36</f>
        <v>2000</v>
      </c>
      <c r="H36" s="126">
        <v>2000</v>
      </c>
      <c r="I36" s="414"/>
      <c r="J36" s="81"/>
    </row>
    <row r="37" spans="1:10" ht="51" x14ac:dyDescent="0.2">
      <c r="A37" s="104" t="s">
        <v>102</v>
      </c>
      <c r="B37" s="104" t="s">
        <v>103</v>
      </c>
      <c r="C37" s="105" t="s">
        <v>100</v>
      </c>
      <c r="D37" s="106" t="s">
        <v>104</v>
      </c>
      <c r="E37" s="68" t="s">
        <v>135</v>
      </c>
      <c r="F37" s="68" t="s">
        <v>230</v>
      </c>
      <c r="G37" s="401">
        <f>H37</f>
        <v>1007500</v>
      </c>
      <c r="H37" s="245">
        <v>1007500</v>
      </c>
      <c r="I37" s="414"/>
      <c r="J37" s="81"/>
    </row>
    <row r="38" spans="1:10" ht="51" x14ac:dyDescent="0.2">
      <c r="A38" s="178" t="s">
        <v>223</v>
      </c>
      <c r="B38" s="104">
        <v>1300</v>
      </c>
      <c r="C38" s="105" t="s">
        <v>100</v>
      </c>
      <c r="D38" s="179" t="s">
        <v>222</v>
      </c>
      <c r="E38" s="68" t="s">
        <v>135</v>
      </c>
      <c r="F38" s="68" t="s">
        <v>230</v>
      </c>
      <c r="G38" s="401">
        <f>H38+I38</f>
        <v>1565625.2</v>
      </c>
      <c r="H38" s="107"/>
      <c r="I38" s="245">
        <v>1565625.2</v>
      </c>
      <c r="J38" s="245">
        <v>1565625.2</v>
      </c>
    </row>
    <row r="39" spans="1:10" ht="38.25" x14ac:dyDescent="0.2">
      <c r="A39" s="71" t="s">
        <v>105</v>
      </c>
      <c r="B39" s="61" t="s">
        <v>106</v>
      </c>
      <c r="C39" s="61" t="s">
        <v>107</v>
      </c>
      <c r="D39" s="68" t="s">
        <v>108</v>
      </c>
      <c r="E39" s="68" t="s">
        <v>226</v>
      </c>
      <c r="F39" s="68" t="s">
        <v>227</v>
      </c>
      <c r="G39" s="69">
        <f>H39+I39</f>
        <v>446041.16</v>
      </c>
      <c r="H39" s="245">
        <v>446041.16</v>
      </c>
      <c r="I39" s="70"/>
      <c r="J39" s="126"/>
    </row>
    <row r="40" spans="1:10" ht="38.25" x14ac:dyDescent="0.2">
      <c r="A40" s="66" t="s">
        <v>109</v>
      </c>
      <c r="B40" s="61">
        <v>4060</v>
      </c>
      <c r="C40" s="52" t="s">
        <v>110</v>
      </c>
      <c r="D40" s="67" t="s">
        <v>239</v>
      </c>
      <c r="E40" s="68" t="s">
        <v>226</v>
      </c>
      <c r="F40" s="68" t="s">
        <v>227</v>
      </c>
      <c r="G40" s="69">
        <f>H40+I40</f>
        <v>1887500</v>
      </c>
      <c r="H40" s="245">
        <v>1887500</v>
      </c>
      <c r="I40" s="73"/>
      <c r="J40" s="126"/>
    </row>
    <row r="41" spans="1:10" ht="116.25" customHeight="1" x14ac:dyDescent="0.2">
      <c r="A41" s="66" t="s">
        <v>254</v>
      </c>
      <c r="B41" s="198">
        <v>1200</v>
      </c>
      <c r="C41" s="52" t="s">
        <v>100</v>
      </c>
      <c r="D41" s="67" t="s">
        <v>261</v>
      </c>
      <c r="E41" s="68" t="s">
        <v>135</v>
      </c>
      <c r="F41" s="68" t="s">
        <v>230</v>
      </c>
      <c r="G41" s="69">
        <f>H41</f>
        <v>202500</v>
      </c>
      <c r="H41" s="193">
        <v>202500</v>
      </c>
      <c r="I41" s="73"/>
      <c r="J41" s="126"/>
    </row>
    <row r="42" spans="1:10" ht="102" x14ac:dyDescent="0.2">
      <c r="A42" s="66" t="s">
        <v>255</v>
      </c>
      <c r="B42" s="198">
        <v>1184</v>
      </c>
      <c r="C42" s="52" t="s">
        <v>100</v>
      </c>
      <c r="D42" s="67" t="s">
        <v>262</v>
      </c>
      <c r="E42" s="68" t="s">
        <v>135</v>
      </c>
      <c r="F42" s="68" t="s">
        <v>230</v>
      </c>
      <c r="G42" s="69">
        <f>H42+I42</f>
        <v>507200</v>
      </c>
      <c r="H42" s="193">
        <v>359250</v>
      </c>
      <c r="I42" s="397">
        <v>147950</v>
      </c>
      <c r="J42" s="126">
        <v>147950</v>
      </c>
    </row>
    <row r="43" spans="1:10" ht="76.5" x14ac:dyDescent="0.2">
      <c r="A43" s="196" t="s">
        <v>273</v>
      </c>
      <c r="B43" s="213">
        <v>1252</v>
      </c>
      <c r="C43" s="210" t="s">
        <v>100</v>
      </c>
      <c r="D43" s="173" t="s">
        <v>269</v>
      </c>
      <c r="E43" s="68" t="s">
        <v>135</v>
      </c>
      <c r="F43" s="68" t="s">
        <v>230</v>
      </c>
      <c r="G43" s="402">
        <v>2199300</v>
      </c>
      <c r="H43" s="193"/>
      <c r="I43" s="405">
        <v>2199300</v>
      </c>
      <c r="J43" s="326">
        <v>2199300</v>
      </c>
    </row>
    <row r="44" spans="1:10" ht="102" x14ac:dyDescent="0.2">
      <c r="A44" s="196" t="s">
        <v>271</v>
      </c>
      <c r="B44" s="213">
        <v>1183</v>
      </c>
      <c r="C44" s="210" t="s">
        <v>100</v>
      </c>
      <c r="D44" s="173" t="s">
        <v>272</v>
      </c>
      <c r="E44" s="68" t="s">
        <v>135</v>
      </c>
      <c r="F44" s="68" t="s">
        <v>230</v>
      </c>
      <c r="G44" s="402">
        <v>126800</v>
      </c>
      <c r="H44" s="326">
        <v>0</v>
      </c>
      <c r="I44" s="73">
        <v>126800</v>
      </c>
      <c r="J44" s="126">
        <v>126800</v>
      </c>
    </row>
    <row r="45" spans="1:10" ht="89.25" x14ac:dyDescent="0.2">
      <c r="A45" s="196" t="s">
        <v>275</v>
      </c>
      <c r="B45" s="213">
        <v>1251</v>
      </c>
      <c r="C45" s="210" t="s">
        <v>100</v>
      </c>
      <c r="D45" s="211" t="s">
        <v>274</v>
      </c>
      <c r="E45" s="68" t="s">
        <v>135</v>
      </c>
      <c r="F45" s="68" t="s">
        <v>230</v>
      </c>
      <c r="G45" s="402">
        <f>H45+I45</f>
        <v>1530700</v>
      </c>
      <c r="H45" s="193"/>
      <c r="I45" s="405">
        <v>1530700</v>
      </c>
      <c r="J45" s="326">
        <v>1530700</v>
      </c>
    </row>
    <row r="46" spans="1:10" ht="131.25" customHeight="1" x14ac:dyDescent="0.2">
      <c r="A46" s="267" t="s">
        <v>371</v>
      </c>
      <c r="B46" s="241">
        <v>1501</v>
      </c>
      <c r="C46" s="263" t="s">
        <v>100</v>
      </c>
      <c r="D46" s="429" t="s">
        <v>372</v>
      </c>
      <c r="E46" s="68" t="s">
        <v>135</v>
      </c>
      <c r="F46" s="68" t="s">
        <v>230</v>
      </c>
      <c r="G46" s="395">
        <v>108000</v>
      </c>
      <c r="H46" s="193"/>
      <c r="I46" s="415">
        <v>108000</v>
      </c>
      <c r="J46" s="326"/>
    </row>
    <row r="47" spans="1:10" ht="63.75" x14ac:dyDescent="0.2">
      <c r="A47" s="197" t="s">
        <v>256</v>
      </c>
      <c r="B47" s="198">
        <v>1403</v>
      </c>
      <c r="C47" s="52" t="s">
        <v>100</v>
      </c>
      <c r="D47" s="432" t="s">
        <v>257</v>
      </c>
      <c r="E47" s="68" t="s">
        <v>135</v>
      </c>
      <c r="F47" s="68" t="s">
        <v>230</v>
      </c>
      <c r="G47" s="131">
        <f>H47+I47</f>
        <v>1133200</v>
      </c>
      <c r="H47" s="193"/>
      <c r="I47" s="73">
        <v>1133200</v>
      </c>
      <c r="J47" s="126"/>
    </row>
    <row r="48" spans="1:10" ht="99.75" customHeight="1" x14ac:dyDescent="0.2">
      <c r="A48" s="258" t="s">
        <v>369</v>
      </c>
      <c r="B48" s="241">
        <v>1279</v>
      </c>
      <c r="C48" s="242" t="s">
        <v>100</v>
      </c>
      <c r="D48" s="429" t="s">
        <v>370</v>
      </c>
      <c r="E48" s="68" t="s">
        <v>135</v>
      </c>
      <c r="F48" s="68" t="s">
        <v>230</v>
      </c>
      <c r="G48" s="398">
        <v>293400</v>
      </c>
      <c r="H48" s="193"/>
      <c r="I48" s="397">
        <v>293400</v>
      </c>
      <c r="J48" s="126"/>
    </row>
    <row r="49" spans="1:10" ht="89.25" x14ac:dyDescent="0.2">
      <c r="A49" s="258" t="s">
        <v>367</v>
      </c>
      <c r="B49" s="241">
        <v>1275</v>
      </c>
      <c r="C49" s="242" t="s">
        <v>100</v>
      </c>
      <c r="D49" s="429" t="s">
        <v>368</v>
      </c>
      <c r="E49" s="68" t="s">
        <v>135</v>
      </c>
      <c r="F49" s="68" t="s">
        <v>230</v>
      </c>
      <c r="G49" s="399">
        <v>885000</v>
      </c>
      <c r="H49" s="193">
        <v>1959.6</v>
      </c>
      <c r="I49" s="396">
        <v>883040.4</v>
      </c>
      <c r="J49" s="396">
        <v>883040.4</v>
      </c>
    </row>
    <row r="50" spans="1:10" ht="87" customHeight="1" x14ac:dyDescent="0.2">
      <c r="A50" s="197" t="s">
        <v>343</v>
      </c>
      <c r="B50" s="241">
        <v>1276</v>
      </c>
      <c r="C50" s="52" t="s">
        <v>100</v>
      </c>
      <c r="D50" s="243" t="s">
        <v>346</v>
      </c>
      <c r="E50" s="68" t="s">
        <v>135</v>
      </c>
      <c r="F50" s="68" t="s">
        <v>230</v>
      </c>
      <c r="G50" s="395">
        <v>7956335</v>
      </c>
      <c r="H50" s="193"/>
      <c r="I50" s="415">
        <v>7956335</v>
      </c>
      <c r="J50" s="126"/>
    </row>
    <row r="51" spans="1:10" ht="87" customHeight="1" x14ac:dyDescent="0.2">
      <c r="A51" s="438" t="s">
        <v>393</v>
      </c>
      <c r="B51" s="241">
        <v>1231</v>
      </c>
      <c r="C51" s="242" t="s">
        <v>100</v>
      </c>
      <c r="D51" s="243" t="s">
        <v>394</v>
      </c>
      <c r="E51" s="68" t="s">
        <v>135</v>
      </c>
      <c r="F51" s="68" t="s">
        <v>230</v>
      </c>
      <c r="G51" s="397">
        <v>50000</v>
      </c>
      <c r="H51" s="193"/>
      <c r="I51" s="397">
        <v>50000</v>
      </c>
      <c r="J51" s="397">
        <v>50000</v>
      </c>
    </row>
    <row r="52" spans="1:10" ht="59.25" customHeight="1" x14ac:dyDescent="0.2">
      <c r="A52" s="267" t="s">
        <v>384</v>
      </c>
      <c r="B52" s="241">
        <v>1702</v>
      </c>
      <c r="C52" s="263" t="s">
        <v>100</v>
      </c>
      <c r="D52" s="429" t="s">
        <v>385</v>
      </c>
      <c r="E52" s="68" t="s">
        <v>135</v>
      </c>
      <c r="F52" s="68" t="s">
        <v>230</v>
      </c>
      <c r="G52" s="343">
        <v>978900</v>
      </c>
      <c r="H52" s="245">
        <v>978900</v>
      </c>
      <c r="I52" s="415"/>
      <c r="J52" s="126"/>
    </row>
    <row r="53" spans="1:10" ht="38.25" x14ac:dyDescent="0.2">
      <c r="A53" s="394">
        <v>800000</v>
      </c>
      <c r="B53" s="241"/>
      <c r="C53" s="52"/>
      <c r="D53" s="146" t="s">
        <v>240</v>
      </c>
      <c r="E53" s="135"/>
      <c r="F53" s="135"/>
      <c r="G53" s="65">
        <f>G54</f>
        <v>21484900</v>
      </c>
      <c r="H53" s="407">
        <f t="shared" ref="H53:I53" si="4">H54</f>
        <v>20258200</v>
      </c>
      <c r="I53" s="138">
        <f t="shared" si="4"/>
        <v>1226700</v>
      </c>
      <c r="J53" s="191">
        <f>J54</f>
        <v>1211700</v>
      </c>
    </row>
    <row r="54" spans="1:10" ht="38.25" x14ac:dyDescent="0.2">
      <c r="A54" s="143" t="s">
        <v>158</v>
      </c>
      <c r="B54" s="144"/>
      <c r="C54" s="145"/>
      <c r="D54" s="146" t="s">
        <v>240</v>
      </c>
      <c r="E54" s="147"/>
      <c r="F54" s="147"/>
      <c r="G54" s="84">
        <f>H54+I54</f>
        <v>21484900</v>
      </c>
      <c r="H54" s="148">
        <f>H55+H58+H56+H57+H59+H61+H62+H63+H60</f>
        <v>20258200</v>
      </c>
      <c r="I54" s="149">
        <f>I55+I58+I56+I57+I59+I61+I62+I63</f>
        <v>1226700</v>
      </c>
      <c r="J54" s="192">
        <f>J56+J55</f>
        <v>1211700</v>
      </c>
    </row>
    <row r="55" spans="1:10" ht="51" x14ac:dyDescent="0.2">
      <c r="A55" s="85" t="s">
        <v>112</v>
      </c>
      <c r="B55" s="85" t="s">
        <v>86</v>
      </c>
      <c r="C55" s="86" t="s">
        <v>59</v>
      </c>
      <c r="D55" s="87" t="s">
        <v>87</v>
      </c>
      <c r="E55" s="88" t="s">
        <v>229</v>
      </c>
      <c r="F55" s="68" t="s">
        <v>231</v>
      </c>
      <c r="G55" s="89">
        <f>H55</f>
        <v>2610000</v>
      </c>
      <c r="H55" s="252">
        <v>2610000</v>
      </c>
      <c r="I55" s="91">
        <v>23000</v>
      </c>
      <c r="J55" s="177">
        <v>23000</v>
      </c>
    </row>
    <row r="56" spans="1:10" ht="51" x14ac:dyDescent="0.2">
      <c r="A56" s="85" t="s">
        <v>113</v>
      </c>
      <c r="B56" s="93">
        <v>2020</v>
      </c>
      <c r="C56" s="86" t="s">
        <v>64</v>
      </c>
      <c r="D56" s="87" t="s">
        <v>65</v>
      </c>
      <c r="E56" s="88" t="s">
        <v>232</v>
      </c>
      <c r="F56" s="88" t="s">
        <v>233</v>
      </c>
      <c r="G56" s="89">
        <f>H56+I56</f>
        <v>10057600</v>
      </c>
      <c r="H56" s="276">
        <v>8868900</v>
      </c>
      <c r="I56" s="91">
        <v>1188700</v>
      </c>
      <c r="J56" s="177">
        <v>1188700</v>
      </c>
    </row>
    <row r="57" spans="1:10" ht="60.75" customHeight="1" x14ac:dyDescent="0.2">
      <c r="A57" s="85" t="s">
        <v>114</v>
      </c>
      <c r="B57" s="85" t="s">
        <v>115</v>
      </c>
      <c r="C57" s="86" t="s">
        <v>66</v>
      </c>
      <c r="D57" s="87" t="s">
        <v>67</v>
      </c>
      <c r="E57" s="94" t="s">
        <v>234</v>
      </c>
      <c r="F57" s="94" t="s">
        <v>233</v>
      </c>
      <c r="G57" s="89">
        <f t="shared" ref="G57:G63" si="5">H57</f>
        <v>2548300</v>
      </c>
      <c r="H57" s="252">
        <v>2548300</v>
      </c>
      <c r="I57" s="92"/>
      <c r="J57" s="177"/>
    </row>
    <row r="58" spans="1:10" ht="75.75" customHeight="1" x14ac:dyDescent="0.2">
      <c r="A58" s="85" t="s">
        <v>116</v>
      </c>
      <c r="B58" s="85">
        <v>3104</v>
      </c>
      <c r="C58" s="86" t="s">
        <v>117</v>
      </c>
      <c r="D58" s="87" t="s">
        <v>68</v>
      </c>
      <c r="E58" s="88" t="s">
        <v>229</v>
      </c>
      <c r="F58" s="68" t="s">
        <v>231</v>
      </c>
      <c r="G58" s="403">
        <f>H58+I58</f>
        <v>4201000</v>
      </c>
      <c r="H58" s="252">
        <v>4186000</v>
      </c>
      <c r="I58" s="416">
        <v>15000</v>
      </c>
      <c r="J58" s="177"/>
    </row>
    <row r="59" spans="1:10" ht="104.25" customHeight="1" x14ac:dyDescent="0.2">
      <c r="A59" s="85" t="s">
        <v>118</v>
      </c>
      <c r="B59" s="85">
        <v>3160</v>
      </c>
      <c r="C59" s="86" t="s">
        <v>89</v>
      </c>
      <c r="D59" s="183" t="s">
        <v>70</v>
      </c>
      <c r="E59" s="184" t="s">
        <v>243</v>
      </c>
      <c r="F59" s="94" t="s">
        <v>227</v>
      </c>
      <c r="G59" s="404">
        <f t="shared" si="5"/>
        <v>250000</v>
      </c>
      <c r="H59" s="252">
        <v>250000</v>
      </c>
      <c r="I59" s="92">
        <v>0</v>
      </c>
      <c r="J59" s="177"/>
    </row>
    <row r="60" spans="1:10" ht="63.75" customHeight="1" x14ac:dyDescent="0.2">
      <c r="A60" s="132" t="s">
        <v>119</v>
      </c>
      <c r="B60" s="96">
        <v>3230</v>
      </c>
      <c r="C60" s="97">
        <v>1070</v>
      </c>
      <c r="D60" s="181" t="s">
        <v>249</v>
      </c>
      <c r="E60" s="182" t="s">
        <v>241</v>
      </c>
      <c r="F60" s="94" t="s">
        <v>242</v>
      </c>
      <c r="G60" s="89">
        <f>H60</f>
        <v>151000</v>
      </c>
      <c r="H60" s="282">
        <v>151000</v>
      </c>
      <c r="I60" s="92"/>
      <c r="J60" s="177"/>
    </row>
    <row r="61" spans="1:10" ht="105.75" customHeight="1" x14ac:dyDescent="0.2">
      <c r="A61" s="85" t="s">
        <v>120</v>
      </c>
      <c r="B61" s="85">
        <v>3242</v>
      </c>
      <c r="C61" s="86" t="s">
        <v>71</v>
      </c>
      <c r="D61" s="183" t="s">
        <v>72</v>
      </c>
      <c r="E61" s="94" t="s">
        <v>228</v>
      </c>
      <c r="F61" s="94" t="s">
        <v>227</v>
      </c>
      <c r="G61" s="89">
        <f t="shared" si="5"/>
        <v>982000</v>
      </c>
      <c r="H61" s="90">
        <v>982000</v>
      </c>
      <c r="I61" s="92"/>
      <c r="J61" s="177"/>
    </row>
    <row r="62" spans="1:10" ht="51" x14ac:dyDescent="0.2">
      <c r="A62" s="85" t="s">
        <v>120</v>
      </c>
      <c r="B62" s="85">
        <v>3242</v>
      </c>
      <c r="C62" s="86" t="s">
        <v>71</v>
      </c>
      <c r="D62" s="183" t="s">
        <v>72</v>
      </c>
      <c r="E62" s="94" t="s">
        <v>244</v>
      </c>
      <c r="F62" s="94" t="s">
        <v>233</v>
      </c>
      <c r="G62" s="89">
        <f t="shared" si="5"/>
        <v>128800</v>
      </c>
      <c r="H62" s="95">
        <v>128800</v>
      </c>
      <c r="I62" s="92"/>
      <c r="J62" s="177"/>
    </row>
    <row r="63" spans="1:10" ht="51" customHeight="1" x14ac:dyDescent="0.2">
      <c r="A63" s="85" t="s">
        <v>120</v>
      </c>
      <c r="B63" s="85">
        <v>3242</v>
      </c>
      <c r="C63" s="86" t="s">
        <v>71</v>
      </c>
      <c r="D63" s="87" t="s">
        <v>72</v>
      </c>
      <c r="E63" s="88" t="s">
        <v>235</v>
      </c>
      <c r="F63" s="94" t="s">
        <v>233</v>
      </c>
      <c r="G63" s="89">
        <f t="shared" si="5"/>
        <v>533200</v>
      </c>
      <c r="H63" s="95">
        <v>533200</v>
      </c>
      <c r="I63" s="92"/>
      <c r="J63" s="177"/>
    </row>
    <row r="64" spans="1:10" ht="25.5" x14ac:dyDescent="0.2">
      <c r="A64" s="165" t="s">
        <v>160</v>
      </c>
      <c r="B64" s="165"/>
      <c r="C64" s="166"/>
      <c r="D64" s="134" t="s">
        <v>163</v>
      </c>
      <c r="E64" s="167"/>
      <c r="F64" s="147"/>
      <c r="G64" s="84">
        <f>H64</f>
        <v>1526700</v>
      </c>
      <c r="H64" s="168">
        <f>H66+H67</f>
        <v>1526700</v>
      </c>
      <c r="I64" s="169"/>
      <c r="J64" s="163"/>
    </row>
    <row r="65" spans="1:10" ht="40.5" customHeight="1" x14ac:dyDescent="0.2">
      <c r="A65" s="165" t="s">
        <v>162</v>
      </c>
      <c r="B65" s="165"/>
      <c r="C65" s="166"/>
      <c r="D65" s="134" t="s">
        <v>163</v>
      </c>
      <c r="E65" s="167"/>
      <c r="F65" s="147"/>
      <c r="G65" s="84">
        <f>G64</f>
        <v>1526700</v>
      </c>
      <c r="H65" s="168">
        <f>H64</f>
        <v>1526700</v>
      </c>
      <c r="I65" s="169"/>
      <c r="J65" s="163"/>
    </row>
    <row r="66" spans="1:10" ht="51.75" customHeight="1" x14ac:dyDescent="0.2">
      <c r="A66" s="85" t="s">
        <v>161</v>
      </c>
      <c r="B66" s="85" t="s">
        <v>86</v>
      </c>
      <c r="C66" s="86" t="s">
        <v>59</v>
      </c>
      <c r="D66" s="87" t="s">
        <v>87</v>
      </c>
      <c r="E66" s="88" t="s">
        <v>229</v>
      </c>
      <c r="F66" s="68" t="s">
        <v>231</v>
      </c>
      <c r="G66" s="89">
        <f>H66</f>
        <v>1444700</v>
      </c>
      <c r="H66" s="252">
        <v>1444700</v>
      </c>
      <c r="I66" s="92"/>
      <c r="J66" s="177"/>
    </row>
    <row r="67" spans="1:10" ht="63.75" x14ac:dyDescent="0.2">
      <c r="A67" s="66" t="s">
        <v>164</v>
      </c>
      <c r="B67" s="85">
        <v>3112</v>
      </c>
      <c r="C67" s="170">
        <v>1040</v>
      </c>
      <c r="D67" s="171" t="s">
        <v>69</v>
      </c>
      <c r="E67" s="185" t="s">
        <v>245</v>
      </c>
      <c r="F67" s="94" t="s">
        <v>227</v>
      </c>
      <c r="G67" s="89">
        <f>H67</f>
        <v>82000</v>
      </c>
      <c r="H67" s="95">
        <v>82000</v>
      </c>
      <c r="I67" s="92"/>
      <c r="J67" s="177"/>
    </row>
    <row r="68" spans="1:10" ht="38.25" x14ac:dyDescent="0.2">
      <c r="A68" s="143">
        <v>1500000</v>
      </c>
      <c r="B68" s="143"/>
      <c r="C68" s="150"/>
      <c r="D68" s="146" t="s">
        <v>121</v>
      </c>
      <c r="E68" s="147"/>
      <c r="F68" s="147"/>
      <c r="G68" s="84">
        <f>G69</f>
        <v>25946429.710000001</v>
      </c>
      <c r="H68" s="409">
        <f t="shared" ref="H68:J68" si="6">H69</f>
        <v>24684429.710000001</v>
      </c>
      <c r="I68" s="151">
        <f t="shared" si="6"/>
        <v>1262000</v>
      </c>
      <c r="J68" s="409">
        <f t="shared" si="6"/>
        <v>1137000</v>
      </c>
    </row>
    <row r="69" spans="1:10" ht="38.25" x14ac:dyDescent="0.2">
      <c r="A69" s="143">
        <v>1510000</v>
      </c>
      <c r="B69" s="144"/>
      <c r="C69" s="150"/>
      <c r="D69" s="146" t="s">
        <v>121</v>
      </c>
      <c r="E69" s="147"/>
      <c r="F69" s="147"/>
      <c r="G69" s="84">
        <f>H69+I69</f>
        <v>25946429.710000001</v>
      </c>
      <c r="H69" s="148">
        <f>H70+H71+H72+H73+H75+H76</f>
        <v>24684429.710000001</v>
      </c>
      <c r="I69" s="149">
        <f>I70+I71+I72+I75+I78+I76+I74+I77</f>
        <v>1262000</v>
      </c>
      <c r="J69" s="192">
        <f>J70+J71+J72+J75+J76+J78+J74+J77</f>
        <v>1137000</v>
      </c>
    </row>
    <row r="70" spans="1:10" ht="57" customHeight="1" x14ac:dyDescent="0.2">
      <c r="A70" s="85">
        <v>1510160</v>
      </c>
      <c r="B70" s="85" t="s">
        <v>86</v>
      </c>
      <c r="C70" s="86" t="s">
        <v>59</v>
      </c>
      <c r="D70" s="87" t="s">
        <v>87</v>
      </c>
      <c r="E70" s="88" t="s">
        <v>229</v>
      </c>
      <c r="F70" s="68" t="s">
        <v>231</v>
      </c>
      <c r="G70" s="89">
        <f>H70</f>
        <v>4386840</v>
      </c>
      <c r="H70" s="252">
        <v>4386840</v>
      </c>
      <c r="I70" s="91"/>
      <c r="J70" s="177"/>
    </row>
    <row r="71" spans="1:10" ht="38.25" x14ac:dyDescent="0.2">
      <c r="A71" s="85">
        <v>1510180</v>
      </c>
      <c r="B71" s="85" t="s">
        <v>61</v>
      </c>
      <c r="C71" s="86" t="s">
        <v>62</v>
      </c>
      <c r="D71" s="87" t="s">
        <v>63</v>
      </c>
      <c r="E71" s="88" t="s">
        <v>229</v>
      </c>
      <c r="F71" s="68" t="s">
        <v>231</v>
      </c>
      <c r="G71" s="89">
        <f>H71</f>
        <v>1856378.71</v>
      </c>
      <c r="H71" s="276">
        <v>1856378.71</v>
      </c>
      <c r="I71" s="91"/>
      <c r="J71" s="177"/>
    </row>
    <row r="72" spans="1:10" ht="32.25" customHeight="1" x14ac:dyDescent="0.2">
      <c r="A72" s="85">
        <v>1516030</v>
      </c>
      <c r="B72" s="85" t="s">
        <v>122</v>
      </c>
      <c r="C72" s="86" t="s">
        <v>73</v>
      </c>
      <c r="D72" s="87" t="s">
        <v>74</v>
      </c>
      <c r="E72" s="88" t="s">
        <v>247</v>
      </c>
      <c r="F72" s="68" t="s">
        <v>231</v>
      </c>
      <c r="G72" s="89">
        <f>H72+I72</f>
        <v>1887281</v>
      </c>
      <c r="H72" s="276">
        <v>1812281</v>
      </c>
      <c r="I72" s="406">
        <v>75000</v>
      </c>
      <c r="J72" s="177"/>
    </row>
    <row r="73" spans="1:10" ht="39.75" customHeight="1" x14ac:dyDescent="0.2">
      <c r="A73" s="85">
        <v>1517130</v>
      </c>
      <c r="B73" s="85">
        <v>7130</v>
      </c>
      <c r="C73" s="86" t="s">
        <v>216</v>
      </c>
      <c r="D73" s="87" t="s">
        <v>159</v>
      </c>
      <c r="E73" s="88" t="s">
        <v>236</v>
      </c>
      <c r="F73" s="68" t="s">
        <v>231</v>
      </c>
      <c r="G73" s="89">
        <f>H73</f>
        <v>183500</v>
      </c>
      <c r="H73" s="292">
        <v>183500</v>
      </c>
      <c r="I73" s="406"/>
      <c r="J73" s="177"/>
    </row>
    <row r="74" spans="1:10" ht="38.25" customHeight="1" x14ac:dyDescent="0.2">
      <c r="A74" s="85">
        <v>1517330</v>
      </c>
      <c r="B74" s="85">
        <v>7330</v>
      </c>
      <c r="C74" s="86" t="s">
        <v>219</v>
      </c>
      <c r="D74" s="87" t="s">
        <v>220</v>
      </c>
      <c r="E74" s="88" t="s">
        <v>237</v>
      </c>
      <c r="F74" s="68" t="s">
        <v>231</v>
      </c>
      <c r="G74" s="89">
        <f>I74</f>
        <v>1104000</v>
      </c>
      <c r="H74" s="90"/>
      <c r="I74" s="406">
        <v>1104000</v>
      </c>
      <c r="J74" s="177">
        <v>1104000</v>
      </c>
    </row>
    <row r="75" spans="1:10" ht="51" x14ac:dyDescent="0.2">
      <c r="A75" s="85">
        <v>1517461</v>
      </c>
      <c r="B75" s="93">
        <v>7461</v>
      </c>
      <c r="C75" s="86" t="s">
        <v>123</v>
      </c>
      <c r="D75" s="87" t="s">
        <v>124</v>
      </c>
      <c r="E75" s="88" t="s">
        <v>229</v>
      </c>
      <c r="F75" s="68" t="s">
        <v>231</v>
      </c>
      <c r="G75" s="89">
        <f>H75</f>
        <v>5790000</v>
      </c>
      <c r="H75" s="276">
        <v>5790000</v>
      </c>
      <c r="I75" s="91"/>
      <c r="J75" s="177"/>
    </row>
    <row r="76" spans="1:10" ht="42" customHeight="1" x14ac:dyDescent="0.2">
      <c r="A76" s="110">
        <v>1517693</v>
      </c>
      <c r="B76" s="110">
        <v>7693</v>
      </c>
      <c r="C76" s="86" t="s">
        <v>76</v>
      </c>
      <c r="D76" s="108" t="s">
        <v>218</v>
      </c>
      <c r="E76" s="88" t="s">
        <v>229</v>
      </c>
      <c r="F76" s="68" t="s">
        <v>231</v>
      </c>
      <c r="G76" s="89">
        <f>H76+I76</f>
        <v>10655430</v>
      </c>
      <c r="H76" s="276">
        <v>10655430</v>
      </c>
      <c r="I76" s="417"/>
      <c r="J76" s="109"/>
    </row>
    <row r="77" spans="1:10" ht="24.75" customHeight="1" x14ac:dyDescent="0.2">
      <c r="A77" s="293">
        <v>1517670</v>
      </c>
      <c r="B77" s="110">
        <v>7670</v>
      </c>
      <c r="C77" s="86" t="s">
        <v>76</v>
      </c>
      <c r="D77" s="433" t="s">
        <v>389</v>
      </c>
      <c r="E77" s="88" t="s">
        <v>229</v>
      </c>
      <c r="F77" s="68" t="s">
        <v>231</v>
      </c>
      <c r="G77" s="434">
        <v>33000</v>
      </c>
      <c r="H77" s="276"/>
      <c r="I77" s="417">
        <v>33000</v>
      </c>
      <c r="J77" s="109">
        <v>33000</v>
      </c>
    </row>
    <row r="78" spans="1:10" ht="38.25" x14ac:dyDescent="0.2">
      <c r="A78" s="85">
        <v>1518340</v>
      </c>
      <c r="B78" s="93">
        <v>8340</v>
      </c>
      <c r="C78" s="86" t="s">
        <v>125</v>
      </c>
      <c r="D78" s="87" t="s">
        <v>126</v>
      </c>
      <c r="E78" s="94" t="s">
        <v>238</v>
      </c>
      <c r="F78" s="68" t="s">
        <v>231</v>
      </c>
      <c r="G78" s="89">
        <f>H78+I78</f>
        <v>50000</v>
      </c>
      <c r="H78" s="90"/>
      <c r="I78" s="91">
        <v>50000</v>
      </c>
      <c r="J78" s="276"/>
    </row>
    <row r="79" spans="1:10" ht="25.5" x14ac:dyDescent="0.2">
      <c r="A79" s="143">
        <v>3700000</v>
      </c>
      <c r="B79" s="144"/>
      <c r="C79" s="150"/>
      <c r="D79" s="135" t="s">
        <v>127</v>
      </c>
      <c r="E79" s="147"/>
      <c r="F79" s="147"/>
      <c r="G79" s="84">
        <f>G80</f>
        <v>3574609.21</v>
      </c>
      <c r="H79" s="409">
        <f t="shared" ref="H79:J79" si="7">H80</f>
        <v>3174609.21</v>
      </c>
      <c r="I79" s="151">
        <v>400000</v>
      </c>
      <c r="J79" s="409">
        <f t="shared" si="7"/>
        <v>100000</v>
      </c>
    </row>
    <row r="80" spans="1:10" ht="27" customHeight="1" x14ac:dyDescent="0.2">
      <c r="A80" s="140">
        <v>3710000</v>
      </c>
      <c r="B80" s="135" t="s">
        <v>131</v>
      </c>
      <c r="C80" s="141" t="s">
        <v>131</v>
      </c>
      <c r="D80" s="135" t="s">
        <v>127</v>
      </c>
      <c r="E80" s="135" t="s">
        <v>131</v>
      </c>
      <c r="F80" s="135" t="s">
        <v>131</v>
      </c>
      <c r="G80" s="65">
        <f>G81+G83+G82</f>
        <v>3574609.21</v>
      </c>
      <c r="H80" s="191">
        <f>H81+H83</f>
        <v>3174609.21</v>
      </c>
      <c r="I80" s="142">
        <v>400000</v>
      </c>
      <c r="J80" s="191">
        <v>100000</v>
      </c>
    </row>
    <row r="81" spans="1:10" s="80" customFormat="1" ht="54.75" customHeight="1" x14ac:dyDescent="0.2">
      <c r="A81" s="66">
        <v>3710160</v>
      </c>
      <c r="B81" s="52" t="s">
        <v>86</v>
      </c>
      <c r="C81" s="52" t="s">
        <v>59</v>
      </c>
      <c r="D81" s="68" t="s">
        <v>87</v>
      </c>
      <c r="E81" s="88" t="s">
        <v>229</v>
      </c>
      <c r="F81" s="68" t="s">
        <v>231</v>
      </c>
      <c r="G81" s="69">
        <f>H81+I81</f>
        <v>1695800</v>
      </c>
      <c r="H81" s="295">
        <v>1695800</v>
      </c>
      <c r="I81" s="70"/>
      <c r="J81" s="126"/>
    </row>
    <row r="82" spans="1:10" s="80" customFormat="1" ht="47.25" customHeight="1" x14ac:dyDescent="0.2">
      <c r="A82" s="241">
        <v>3719740</v>
      </c>
      <c r="B82" s="241">
        <v>9740</v>
      </c>
      <c r="C82" s="242" t="s">
        <v>61</v>
      </c>
      <c r="D82" s="327" t="s">
        <v>326</v>
      </c>
      <c r="E82" s="94" t="s">
        <v>238</v>
      </c>
      <c r="F82" s="68" t="s">
        <v>231</v>
      </c>
      <c r="G82" s="395">
        <v>300000</v>
      </c>
      <c r="H82" s="126"/>
      <c r="I82" s="415">
        <v>300000</v>
      </c>
      <c r="J82" s="126"/>
    </row>
    <row r="83" spans="1:10" ht="38.25" x14ac:dyDescent="0.2">
      <c r="A83" s="71">
        <v>3719770</v>
      </c>
      <c r="B83" s="72">
        <v>9770</v>
      </c>
      <c r="C83" s="79" t="s">
        <v>61</v>
      </c>
      <c r="D83" s="83" t="s">
        <v>8</v>
      </c>
      <c r="E83" s="88" t="s">
        <v>229</v>
      </c>
      <c r="F83" s="68" t="s">
        <v>231</v>
      </c>
      <c r="G83" s="69">
        <f>H83+I83</f>
        <v>1578809.21</v>
      </c>
      <c r="H83" s="234">
        <v>1478809.21</v>
      </c>
      <c r="I83" s="73">
        <v>100000</v>
      </c>
      <c r="J83" s="193">
        <v>100000</v>
      </c>
    </row>
    <row r="84" spans="1:10" x14ac:dyDescent="0.2">
      <c r="A84" s="98" t="s">
        <v>6</v>
      </c>
      <c r="B84" s="98" t="s">
        <v>6</v>
      </c>
      <c r="C84" s="98" t="s">
        <v>6</v>
      </c>
      <c r="D84" s="99" t="s">
        <v>128</v>
      </c>
      <c r="E84" s="99" t="s">
        <v>6</v>
      </c>
      <c r="F84" s="99" t="s">
        <v>6</v>
      </c>
      <c r="G84" s="100">
        <f>G12+G28+G53+G64+G68+G79</f>
        <v>155883842.81</v>
      </c>
      <c r="H84" s="122">
        <f>H12+H28+H53+H64+H68+H79</f>
        <v>135367792.21000001</v>
      </c>
      <c r="I84" s="422">
        <f>I13+I28+I53+I68+I79</f>
        <v>20516050.600000001</v>
      </c>
      <c r="J84" s="122">
        <f>J13+J29+J54+J69+J80</f>
        <v>9423115.6000000015</v>
      </c>
    </row>
    <row r="85" spans="1:10" x14ac:dyDescent="0.2">
      <c r="A85" s="206"/>
      <c r="B85" s="206"/>
      <c r="C85" s="206"/>
      <c r="D85" s="207"/>
      <c r="E85" s="207"/>
      <c r="F85" s="207"/>
      <c r="G85" s="208"/>
      <c r="H85" s="412"/>
      <c r="I85" s="423"/>
      <c r="J85" s="412"/>
    </row>
    <row r="86" spans="1:10" x14ac:dyDescent="0.2">
      <c r="A86" s="206"/>
      <c r="B86" s="206"/>
      <c r="C86" s="206"/>
      <c r="D86" s="207"/>
      <c r="E86" s="207"/>
      <c r="F86" s="207"/>
      <c r="G86" s="208"/>
      <c r="H86" s="412"/>
      <c r="I86" s="423"/>
      <c r="J86" s="412"/>
    </row>
    <row r="87" spans="1:10" x14ac:dyDescent="0.2">
      <c r="A87" s="1"/>
      <c r="B87" s="54" t="s">
        <v>7</v>
      </c>
      <c r="C87" s="1"/>
      <c r="D87" s="1"/>
      <c r="E87" s="1"/>
      <c r="F87" s="54" t="s">
        <v>153</v>
      </c>
      <c r="G87" s="60"/>
      <c r="H87" s="410"/>
      <c r="I87" s="418"/>
      <c r="J87" s="410"/>
    </row>
    <row r="88" spans="1:10" x14ac:dyDescent="0.2">
      <c r="A88" s="1"/>
      <c r="B88" s="54"/>
      <c r="C88" s="1"/>
      <c r="D88" s="1"/>
      <c r="E88" s="1"/>
      <c r="F88" s="54"/>
      <c r="G88" s="60"/>
      <c r="H88" s="410"/>
      <c r="I88" s="418"/>
      <c r="J88" s="410"/>
    </row>
  </sheetData>
  <mergeCells count="17"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2025-10-20T13:38:11Z</cp:lastPrinted>
  <dcterms:created xsi:type="dcterms:W3CDTF">2020-12-23T06:51:23Z</dcterms:created>
  <dcterms:modified xsi:type="dcterms:W3CDTF">2025-11-28T10:58:28Z</dcterms:modified>
</cp:coreProperties>
</file>