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 activeTab="1"/>
  </bookViews>
  <sheets>
    <sheet name="Дод.3" sheetId="22" r:id="rId1"/>
    <sheet name="Дод.7" sheetId="19" r:id="rId2"/>
  </sheets>
  <definedNames>
    <definedName name="_xlnm.Print_Area" localSheetId="0">Дод.3!$A$1:$P$95</definedName>
    <definedName name="_xlnm.Print_Area" localSheetId="1">Дод.7!$A$1:$J$88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22" l="1"/>
  <c r="J29" i="19" l="1"/>
  <c r="I29" i="19"/>
  <c r="H13" i="19"/>
  <c r="E82" i="22" l="1"/>
  <c r="F82" i="22"/>
  <c r="O25" i="22" l="1"/>
  <c r="K25" i="22"/>
  <c r="J55" i="19" l="1"/>
  <c r="H29" i="19"/>
  <c r="K68" i="22" l="1"/>
  <c r="F79" i="22" l="1"/>
  <c r="F68" i="22"/>
  <c r="F53" i="22"/>
  <c r="F25" i="22"/>
  <c r="F16" i="22"/>
  <c r="K53" i="22" l="1"/>
  <c r="O53" i="22" l="1"/>
  <c r="O68" i="22" l="1"/>
  <c r="J70" i="19" l="1"/>
  <c r="I70" i="19"/>
  <c r="H70" i="19"/>
  <c r="H55" i="19" l="1"/>
  <c r="G53" i="22" l="1"/>
  <c r="H25" i="22"/>
  <c r="G25" i="22"/>
  <c r="L25" i="22" l="1"/>
  <c r="G29" i="19" l="1"/>
  <c r="J13" i="19" l="1"/>
  <c r="J85" i="19" s="1"/>
  <c r="I13" i="19"/>
  <c r="I55" i="19"/>
  <c r="G19" i="19" l="1"/>
  <c r="G20" i="19"/>
  <c r="O16" i="22" l="1"/>
  <c r="E60" i="22" l="1"/>
  <c r="P60" i="22" s="1"/>
  <c r="G15" i="19" l="1"/>
  <c r="G57" i="19"/>
  <c r="G45" i="19"/>
  <c r="G36" i="19"/>
  <c r="G31" i="19"/>
  <c r="J79" i="22" l="1"/>
  <c r="P33" i="22"/>
  <c r="J27" i="22" l="1"/>
  <c r="I68" i="22"/>
  <c r="I67" i="22" s="1"/>
  <c r="P90" i="22" l="1"/>
  <c r="F78" i="22"/>
  <c r="P81" i="22"/>
  <c r="E80" i="22"/>
  <c r="O78" i="22"/>
  <c r="N79" i="22"/>
  <c r="M79" i="22"/>
  <c r="L79" i="22"/>
  <c r="K78" i="22"/>
  <c r="J78" i="22"/>
  <c r="I79" i="22"/>
  <c r="I78" i="22" s="1"/>
  <c r="I91" i="22" s="1"/>
  <c r="H79" i="22"/>
  <c r="H78" i="22" s="1"/>
  <c r="G79" i="22"/>
  <c r="G78" i="22" s="1"/>
  <c r="J77" i="22"/>
  <c r="P77" i="22" s="1"/>
  <c r="J76" i="22"/>
  <c r="P76" i="22" s="1"/>
  <c r="E74" i="22"/>
  <c r="P74" i="22" s="1"/>
  <c r="P73" i="22"/>
  <c r="E72" i="22"/>
  <c r="P72" i="22" s="1"/>
  <c r="J71" i="22"/>
  <c r="E71" i="22"/>
  <c r="J70" i="22"/>
  <c r="E70" i="22"/>
  <c r="J69" i="22"/>
  <c r="J68" i="22" s="1"/>
  <c r="E69" i="22"/>
  <c r="O67" i="22"/>
  <c r="L68" i="22"/>
  <c r="L67" i="22" s="1"/>
  <c r="K67" i="22"/>
  <c r="H68" i="22"/>
  <c r="H67" i="22" s="1"/>
  <c r="G68" i="22"/>
  <c r="G67" i="22" s="1"/>
  <c r="F67" i="22"/>
  <c r="N67" i="22"/>
  <c r="M67" i="22"/>
  <c r="E66" i="22"/>
  <c r="P66" i="22" s="1"/>
  <c r="E65" i="22"/>
  <c r="P65" i="22" s="1"/>
  <c r="H64" i="22"/>
  <c r="H63" i="22" s="1"/>
  <c r="G64" i="22"/>
  <c r="G63" i="22" s="1"/>
  <c r="F64" i="22"/>
  <c r="F63" i="22" s="1"/>
  <c r="E61" i="22"/>
  <c r="P61" i="22" s="1"/>
  <c r="E59" i="22"/>
  <c r="P59" i="22" s="1"/>
  <c r="E58" i="22"/>
  <c r="P58" i="22" s="1"/>
  <c r="J57" i="22"/>
  <c r="E57" i="22"/>
  <c r="E56" i="22"/>
  <c r="P56" i="22" s="1"/>
  <c r="J55" i="22"/>
  <c r="J53" i="22" s="1"/>
  <c r="E55" i="22"/>
  <c r="E54" i="22"/>
  <c r="O52" i="22"/>
  <c r="N53" i="22"/>
  <c r="N52" i="22" s="1"/>
  <c r="M53" i="22"/>
  <c r="M52" i="22" s="1"/>
  <c r="L53" i="22"/>
  <c r="L52" i="22" s="1"/>
  <c r="K52" i="22"/>
  <c r="I53" i="22"/>
  <c r="H53" i="22"/>
  <c r="H52" i="22" s="1"/>
  <c r="G52" i="22"/>
  <c r="J51" i="22"/>
  <c r="E50" i="22"/>
  <c r="P50" i="22" s="1"/>
  <c r="E49" i="22"/>
  <c r="P49" i="22" s="1"/>
  <c r="P40" i="22"/>
  <c r="P38" i="22"/>
  <c r="P32" i="22"/>
  <c r="E31" i="22"/>
  <c r="P30" i="22"/>
  <c r="P29" i="22"/>
  <c r="J28" i="22"/>
  <c r="J25" i="22" s="1"/>
  <c r="E27" i="22"/>
  <c r="P26" i="22"/>
  <c r="O24" i="22"/>
  <c r="L24" i="22"/>
  <c r="K24" i="22"/>
  <c r="H24" i="22"/>
  <c r="G24" i="22"/>
  <c r="F24" i="22"/>
  <c r="E23" i="22"/>
  <c r="E22" i="22"/>
  <c r="P22" i="22" s="1"/>
  <c r="E21" i="22"/>
  <c r="P21" i="22" s="1"/>
  <c r="P20" i="22"/>
  <c r="P19" i="22"/>
  <c r="E18" i="22"/>
  <c r="J17" i="22"/>
  <c r="J16" i="22" s="1"/>
  <c r="J15" i="22" s="1"/>
  <c r="E17" i="22"/>
  <c r="E16" i="22" s="1"/>
  <c r="N16" i="22"/>
  <c r="M16" i="22"/>
  <c r="L16" i="22"/>
  <c r="L15" i="22" s="1"/>
  <c r="K16" i="22"/>
  <c r="K15" i="22" s="1"/>
  <c r="I16" i="22"/>
  <c r="H16" i="22"/>
  <c r="H15" i="22" s="1"/>
  <c r="G16" i="22"/>
  <c r="G15" i="22" s="1"/>
  <c r="F15" i="22"/>
  <c r="F91" i="22" l="1"/>
  <c r="J67" i="22"/>
  <c r="E25" i="22"/>
  <c r="O91" i="22"/>
  <c r="L91" i="22"/>
  <c r="E53" i="22"/>
  <c r="P23" i="22"/>
  <c r="E15" i="22"/>
  <c r="K91" i="22"/>
  <c r="E68" i="22"/>
  <c r="P54" i="22"/>
  <c r="P31" i="22"/>
  <c r="P51" i="22"/>
  <c r="J24" i="22"/>
  <c r="J52" i="22"/>
  <c r="F52" i="22"/>
  <c r="P17" i="22"/>
  <c r="P80" i="22"/>
  <c r="P79" i="22"/>
  <c r="P27" i="22"/>
  <c r="P70" i="22"/>
  <c r="P28" i="22"/>
  <c r="G91" i="22"/>
  <c r="P55" i="22"/>
  <c r="P71" i="22"/>
  <c r="P57" i="22"/>
  <c r="H91" i="22"/>
  <c r="P69" i="22"/>
  <c r="P18" i="22"/>
  <c r="E64" i="22"/>
  <c r="P82" i="22"/>
  <c r="J91" i="22" l="1"/>
  <c r="E78" i="22"/>
  <c r="P16" i="22"/>
  <c r="E67" i="22"/>
  <c r="P67" i="22" s="1"/>
  <c r="P68" i="22"/>
  <c r="P15" i="22"/>
  <c r="P64" i="22"/>
  <c r="E63" i="22"/>
  <c r="P63" i="22" s="1"/>
  <c r="E52" i="22"/>
  <c r="P53" i="22"/>
  <c r="P52" i="22" s="1"/>
  <c r="E24" i="22"/>
  <c r="P25" i="22"/>
  <c r="E91" i="22" l="1"/>
  <c r="P91" i="22"/>
  <c r="P24" i="22"/>
  <c r="P78" i="22"/>
  <c r="G22" i="19" l="1"/>
  <c r="G47" i="19" l="1"/>
  <c r="G42" i="19"/>
  <c r="G41" i="19"/>
  <c r="G21" i="19"/>
  <c r="H12" i="19" l="1"/>
  <c r="G75" i="19" l="1"/>
  <c r="J54" i="19" l="1"/>
  <c r="G70" i="19" l="1"/>
  <c r="G74" i="19" l="1"/>
  <c r="H65" i="19"/>
  <c r="G68" i="19"/>
  <c r="G67" i="19"/>
  <c r="G77" i="19"/>
  <c r="G76" i="19"/>
  <c r="G37" i="19"/>
  <c r="G65" i="19" l="1"/>
  <c r="G66" i="19" s="1"/>
  <c r="H66" i="19"/>
  <c r="J80" i="19" l="1"/>
  <c r="J69" i="19" l="1"/>
  <c r="I69" i="19"/>
  <c r="G38" i="19"/>
  <c r="H69" i="19" l="1"/>
  <c r="G40" i="19"/>
  <c r="G82" i="19" l="1"/>
  <c r="G79" i="19"/>
  <c r="G73" i="19"/>
  <c r="G72" i="19"/>
  <c r="G71" i="19"/>
  <c r="G64" i="19"/>
  <c r="G63" i="19"/>
  <c r="G62" i="19"/>
  <c r="G61" i="19"/>
  <c r="G60" i="19"/>
  <c r="G59" i="19"/>
  <c r="G58" i="19"/>
  <c r="I54" i="19"/>
  <c r="H54" i="19"/>
  <c r="G39" i="19"/>
  <c r="G35" i="19"/>
  <c r="G34" i="19"/>
  <c r="G33" i="19"/>
  <c r="G32" i="19"/>
  <c r="G30" i="19"/>
  <c r="J28" i="19"/>
  <c r="I28" i="19"/>
  <c r="H28" i="19"/>
  <c r="G18" i="19"/>
  <c r="G17" i="19"/>
  <c r="G16" i="19"/>
  <c r="I85" i="19" l="1"/>
  <c r="I12" i="19"/>
  <c r="G12" i="19" s="1"/>
  <c r="G69" i="19"/>
  <c r="G13" i="19"/>
  <c r="G55" i="19"/>
  <c r="G54" i="19" s="1"/>
  <c r="G28" i="19"/>
  <c r="G84" i="19" l="1"/>
  <c r="G81" i="19" s="1"/>
  <c r="G80" i="19" s="1"/>
  <c r="G85" i="19" s="1"/>
  <c r="H81" i="19"/>
  <c r="H80" i="19" s="1"/>
  <c r="H85" i="19" s="1"/>
</calcChain>
</file>

<file path=xl/sharedStrings.xml><?xml version="1.0" encoding="utf-8"?>
<sst xmlns="http://schemas.openxmlformats.org/spreadsheetml/2006/main" count="577" uniqueCount="247">
  <si>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</si>
  <si>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</si>
  <si>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</si>
  <si>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</si>
  <si>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</si>
  <si>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</si>
  <si>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</si>
  <si>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</si>
  <si>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</si>
  <si>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Додаток 2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</si>
  <si>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</si>
  <si>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</si>
  <si>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</si>
  <si>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</si>
  <si>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</si>
  <si>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</si>
  <si>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</si>
  <si>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</si>
  <si>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</si>
  <si>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</si>
  <si>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</si>
  <si>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</si>
  <si>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</si>
  <si>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</si>
  <si>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</si>
  <si>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</si>
  <si>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</si>
  <si>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</si>
  <si>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</si>
  <si>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</si>
  <si>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</si>
  <si>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</si>
  <si>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</si>
  <si>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</si>
  <si>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</si>
  <si>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</si>
  <si>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</si>
  <si>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</si>
  <si>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</si>
  <si>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</si>
  <si>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</si>
  <si>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</si>
  <si>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</si>
  <si>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</si>
  <si>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</si>
  <si>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</si>
  <si>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0610000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</si>
  <si>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</si>
  <si>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</si>
  <si>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</si>
  <si>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</si>
  <si>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</si>
  <si>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</si>
  <si>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</si>
  <si>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</si>
  <si>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</si>
  <si>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0611070</t>
  </si>
  <si>
    <t>0960</t>
  </si>
  <si>
    <t>0611080</t>
  </si>
  <si>
    <t>Надання спеціалізованої освіти мистецькими школами</t>
  </si>
  <si>
    <t>0611142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</si>
  <si>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</si>
  <si>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</si>
  <si>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</si>
  <si>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</si>
  <si>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</si>
  <si>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</si>
  <si>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</si>
  <si>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</si>
  <si>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</si>
  <si>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</si>
  <si>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0828</t>
  </si>
  <si>
    <t>0800000</t>
  </si>
  <si>
    <t>0810160</t>
  </si>
  <si>
    <t>0812020</t>
  </si>
  <si>
    <t>0812111</t>
  </si>
  <si>
    <t>2111</t>
  </si>
  <si>
    <t>0813104</t>
  </si>
  <si>
    <t>1020</t>
  </si>
  <si>
    <t>0813160</t>
  </si>
  <si>
    <t>0813230</t>
  </si>
  <si>
    <t>0813242</t>
  </si>
  <si>
    <t>Відділ будівництва, земельних ресурсів, архітертури та житлово - комунального господарства</t>
  </si>
  <si>
    <t>6030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</si>
  <si>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</si>
  <si>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</si>
  <si>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0540</t>
  </si>
  <si>
    <t>Природоохоронні заходи за рахунок цільових фондів</t>
  </si>
  <si>
    <t>Фінансовий відділ Смолінської селищної ради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</si>
  <si>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</si>
  <si>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</si>
  <si>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</si>
  <si>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</si>
  <si>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</si>
  <si>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</si>
  <si>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</si>
  <si>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</si>
  <si>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</si>
  <si>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( код бюджету)</t>
  </si>
  <si>
    <t>Микола МАЗУРА</t>
  </si>
  <si>
    <t>Надання загальної середньої освіти закладами загальної середньої освіти за рахунок коштів місцевого бюджету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</si>
  <si>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</si>
  <si>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</si>
  <si>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</si>
  <si>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</si>
  <si>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</si>
  <si>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</si>
  <si>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</si>
  <si>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0421</t>
  </si>
  <si>
    <t>Інші заходи, пов'язані з економічною діяльністю</t>
  </si>
  <si>
    <t>0443</t>
  </si>
  <si>
    <t>Будівництво інших об'єктів комунальної власності</t>
  </si>
  <si>
    <t>Розподіл витрат бюджету Смолінської територіальної громади  на реалізацію місцевих програм у 2025 році</t>
  </si>
  <si>
    <t>Будівництво освітніх установ та закладів</t>
  </si>
  <si>
    <t>0611300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</si>
  <si>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2024 -2025 роки</t>
  </si>
  <si>
    <t>Рішення сесії Смолінської селищної ради від 15 грудня 2023 року № 536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</si>
  <si>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</si>
  <si>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</si>
  <si>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</si>
  <si>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економічного і соціального розвитку Смолінської селищної територіальної громади на 2025 рік</t>
  </si>
  <si>
    <t>Рішення сесії Смолінської селищної ради від 18 грудня 2020 року № 35 в редакції рішення селищної ради від 25 грудня 2024 року № 738</t>
  </si>
  <si>
    <t>Рішення сесії Смолінської селищної ради № 738 від 25 грудня 2024 року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</si>
  <si>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</si>
  <si>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</si>
  <si>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 xml:space="preserve"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</si>
  <si>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</si>
  <si>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</si>
  <si>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</si>
  <si>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Програма охорони навколишнього природного середовища Смолінської територіальної громади на 2025 – 2029 роки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</si>
  <si>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</si>
  <si>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</si>
  <si>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</si>
  <si>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</si>
  <si>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Програма призначення і виплати компенсацій фізичним особам, які надають соціальні послуги на 2024 - 2026 роки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</si>
  <si>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</si>
  <si>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2024 -2025 роки</t>
  </si>
  <si>
    <t>Програма благоустрою Смолінської територіальної громади на 2025 - 2029 роки</t>
  </si>
  <si>
    <t>"програма цивільного захисту Смолінської селищної громади на 2022 - 2026 роки"</t>
  </si>
  <si>
    <t>Видатки, пов'язані з наданням підтримки внутрішньо переміщеним та / або евакуйованим особам у зв'язку із введенням воєнного стану</t>
  </si>
  <si>
    <t>0119800</t>
  </si>
  <si>
    <t>0611200</t>
  </si>
  <si>
    <t>0611184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</si>
  <si>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</si>
  <si>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</si>
  <si>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Субвенція з місцевого бюджету державному бюджету на виконання програм соціально - економічного розвитку регіонів</t>
  </si>
  <si>
    <t>Комплексна Програма профілактики злочинності і правопорушень на 2021 - 2025 роки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</si>
  <si>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2025 рік</t>
  </si>
  <si>
    <t>Проведення (надання) додаткових психолого - педагогічних і корекційно - розвиткових занять (послуг) за рахунок субвенцій з державного бюджету місцевим бюджетам на надання державної підтримки особам з особливими освітніми потребами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</si>
  <si>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</si>
  <si>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місцевого бюджету державному бюджету на виконання програм соціально - економічного розвитку регіонів (для в/ч А7049)</t>
  </si>
  <si>
    <t>1151200000</t>
  </si>
  <si>
    <t>Виконання заходів щодо реалізації публічного інвестиційного проекту на безперешкодний доступ до якісної освіти – шкільні автобуси за рахунок субвенції з державного бюджету місцевим бюджетам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</si>
  <si>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</si>
  <si>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 «Нова українська школа»</t>
  </si>
  <si>
    <t>061252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</si>
  <si>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 – шкільні автобуси</t>
  </si>
  <si>
    <t>0611251</t>
  </si>
  <si>
    <t xml:space="preserve"> субвенція Червоногригорівській селищній територіальній громаді  Нікопольського району Дніпропетровської області </t>
  </si>
  <si>
    <t>РОЗПОДІЛ</t>
  </si>
  <si>
    <t xml:space="preserve">видатків бюджету Смолінської селищної територіальної громади на 2025 рік 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</si>
  <si>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</si>
  <si>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</si>
  <si>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</si>
  <si>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</si>
  <si>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</si>
  <si>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</si>
  <si>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Смолінська селищна рада</t>
  </si>
  <si>
    <r>
      <t>« Підготовка та забезпечення завдань територіальної оборони та добровольчих формувань Смолінської селищної  територіальної громади» на 2024-2025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роки</t>
    </r>
  </si>
  <si>
    <t>Субвенція з місцевого бюджету державному бюджету на виконання програм соціально-економічного розвитку регіонів</t>
  </si>
  <si>
    <t>Відділ освіти Смолінської селищної ради</t>
  </si>
  <si>
    <t>Відділ освіти Смолінської селищної рад</t>
  </si>
  <si>
    <t>0610160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</si>
  <si>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</si>
  <si>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</si>
  <si>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</si>
  <si>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</si>
  <si>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</si>
  <si>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</si>
  <si>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1142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</si>
  <si>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</si>
  <si>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</si>
  <si>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Виконання заходів, спрямованих на реалізацію публічного інвестиційного проекту на забезпечення якісної,сучасної та доступної загальної середньої освіти "Нова українська школа" за рахунок субвенції з державного бюджету місцевим бюджетам</t>
  </si>
  <si>
    <t>Проведення (надання) додаткових психолого-педагогічних і корекційно-розвиткових занять (послуг) за рахунок субвенцій з державного бююджету місцевим бюджетам на надання державної підтримки особам з особливими освітніми потребами</t>
  </si>
  <si>
    <t>4060</t>
  </si>
  <si>
    <t>Забезпечення діяльності палаців i будинків культури, клубів, центрів дозвілля та iнших клубних закладів</t>
  </si>
  <si>
    <t>Відділ соціального захисту , соціального забезпечення та охорони здоровя</t>
  </si>
  <si>
    <t>2020</t>
  </si>
  <si>
    <t>3104</t>
  </si>
  <si>
    <t>3160</t>
  </si>
  <si>
    <t>Видатки, повязані з наданням підтримки внутрішньо переміщеним та / або евакуйованим особам у зв'язку із введенням воєнного стану</t>
  </si>
  <si>
    <t>3242</t>
  </si>
  <si>
    <t>7461</t>
  </si>
  <si>
    <t>8340</t>
  </si>
  <si>
    <t>3700000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</si>
  <si>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</si>
  <si>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</si>
  <si>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</si>
  <si>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</si>
  <si>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</si>
  <si>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</si>
  <si>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ДСУ України з безпеки на транспорті Відділ державного нагляду (контролю) у Кіровоградській області</t>
  </si>
  <si>
    <t>Рішення сесії Смолінської селищної ради № 797 від 21.03. 2025 року</t>
  </si>
  <si>
    <t>"Програма сприяння діяльності Відділу державного нагляду (контролю) у Кіровоградській області з безпеки на транспорті з метою підвищення рівня надання послуг у сфері автомобільного транспорту на 2025 рік"</t>
  </si>
  <si>
    <t>Субвенція з місцевого бюджету на здійснення природоохоронних заходів</t>
  </si>
  <si>
    <t>Субвенція з місцевого бюджету на здійснення природоохоронних заходів в т. ч :</t>
  </si>
  <si>
    <t xml:space="preserve"> Субвенція обласному бюджету на придбання насосного та технологічного обладнання для заміни такого, що використало свої технічні можливості на каналізаційно-насосних станціях ОКВП "Дніпро-Кіровоград" (для Смолінського ВКГ) </t>
  </si>
  <si>
    <t>субвенція  бюджету Маловисківської міської територіальної громади</t>
  </si>
  <si>
    <t xml:space="preserve">"Про внесення змін до рішення Смолінської селищної ради від 25.12.2024 року № 736 "Про бюджет Смолінської селищної територіальної громади на 2025 рік""
  територіальної громади на 2025 рік
</t>
  </si>
  <si>
    <t>Субвенція з місцевого бюджету на реалізацію публічного інвестиційного пролєкту із виплавти  грошової компенсації за  належні для отримання жилі приміщення для сімей осіб , визначених пунктами 2-5 частини першої статті 10-1 Закону України "Про статус ветеранів війни, гарантії їх соціального захисту" , для осіб з інвалідністю І-ІІ груп, яка настала внаслідок поранення, контузії,каліцтва або захворювання, одержаних під час безпосередньої участі в антитерористичній операції, забезпеченні її проведення, здійсненняі заходів із забезпечення національної безпеки і оборони, відсічі і стримування збройної агресії Російсьекої Федерації у Донецькій та Луганській областях, забезпечення їх здійснення, у заходах, необхідних для забезпечення оборони України , захисту безпеки населення та інтересів держави у звязку з військовою агресією Російської Федерації проти України, визначених пунктами 11-14 частини другої статті7 Закону України "Про статус ветеранів війни, гарантії їх соціальеного захисту" та які потребують поліпшення житлових умов", за рахунок відповідної субвенції з державного бюджету"</t>
  </si>
  <si>
    <t>Субвенція з місцевого бюджету державному бюджету на виконання програм соціально - економічного розвитку регіонів -  фінансова допомога для державної установи"Територіальне медичне обєднання МВС України по Кіровоградській області"( для придбання лікарських засобів)</t>
  </si>
  <si>
    <t>`0813225</t>
  </si>
  <si>
    <t>0611151</t>
  </si>
  <si>
    <t>Забезпеченнядіяльності інклюзивно- ресурсних центрів за рахунок коштів місцевих бюджетів</t>
  </si>
  <si>
    <t>0611276</t>
  </si>
  <si>
    <t>Субвенція обласному  бюджету на придбання сучасного офтальмологічного обладнання для  КНП "Обласна клінічна дитяча лікарня Кіровоградської обласної ради"</t>
  </si>
  <si>
    <t>1151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</si>
  <si>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</si>
  <si>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0611275</t>
  </si>
  <si>
    <t>Співфінансування заходів , що реалізуються 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</si>
  <si>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</si>
  <si>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початкових класів закладів загальної середньої освіти</t>
  </si>
  <si>
    <t>0611501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</si>
  <si>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</si>
  <si>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Субвенція обласному бюджету на придбання екіпірування бригади ектренної доппомоги КНП"Центр екстренної медичної допомоги та медицини катастроф у Кіровоградської  області Кіровоградської обласної ради"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</si>
  <si>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</si>
  <si>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</si>
  <si>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Головному управлінню Національної поліції в Кіровоградській області ( в т.ч  для Новоукраїнського районного відділу поліції  - 158000,00 грн.)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</si>
  <si>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</si>
  <si>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субвенція   бюджету  Новоархангельської селищної територіальної громади (КНП "Новоархангельська багатопрофільна лікарня" для придбання медичного огбладнання)</t>
  </si>
  <si>
    <t>Рішення сесії Смолінської селищної ради від 11 жовтня 2022 року № 345 в редакції рішення селищної ради від 25 грудня 2024 року № 738</t>
  </si>
  <si>
    <t xml:space="preserve">Заходи із запобігання та ліквідації надзвичайних ситуацій та наслідків стихійного лиха </t>
  </si>
  <si>
    <t>Рішення сесії Смолінської селищної ради від 23.02.2021 року № 72( із змінами)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</si>
  <si>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</si>
  <si>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</si>
  <si>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ГУ ДСНС Україниу Кіровоградській області</t>
  </si>
  <si>
    <t>Внески до статутного капіталу суб'єктів господарювання</t>
  </si>
  <si>
    <t>"програма цивільного захисту Смолінської селищної громади на 2022 - 2026 роки"( в т. ч. створення матрезерву 53,0 тис.грн)</t>
  </si>
  <si>
    <t>0611231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</si>
  <si>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</si>
  <si>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0611232</t>
  </si>
  <si>
    <t>Виконання  заходів,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, за рахунок субвенції з державного бюджету місцевим бюджетам</t>
  </si>
  <si>
    <t>Микола  МАЗУРА</t>
  </si>
  <si>
    <t>Субвенція обласному бюджету надання фінансової підтримки  ОКВП "Дніпро -Кіровоград""</t>
  </si>
  <si>
    <t>Субвенція з місцевого бюджету державному бюджету на виконання програм соціально - економічного розвитку регіонів (для в/ч А5027  50,00 тис.грн., в/ч А5057 50,00 тис.грн, в/ч А5049 50,0 тис.грн, в/ч А3316 100,00 тис.грн, в/ч А0693 100,00 тис.грн, в/ч А3028  100,00 тис.грн)</t>
  </si>
  <si>
    <t>до рішення сесії Смолінської селищної ради від 19.12.2025 року № "Про внесення змін до рішення Смолінської селищної ради від 25.12.2024 року № 736 "Про бюджет Смолінської селищної територіальної громади на 2025 рік"</t>
  </si>
  <si>
    <t xml:space="preserve">до рішення сесії Смолінської селищної ради від 19.12.2025 року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</si>
</sst>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₴_-;\-* #,##0.00_₴_-;_-* &quot;-&quot;??_₴_-;_-@_-"/>
    <numFmt numFmtId="165" formatCode="_-* #,##0.00_р_._-;\-* #,##0.00_р_._-;_-* &quot;-&quot;??_р_._-;_-@_-"/>
  </numFmts>
  <fonts count="51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49">
    <xf numFmtId="0" fontId="0" fillId="0" borderId="0"/>
    <xf numFmtId="0" fontId="30" fillId="0" borderId="0"/>
    <xf numFmtId="0" fontId="28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3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7" fillId="0" borderId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9" fillId="0" borderId="0"/>
    <xf numFmtId="0" fontId="49" fillId="0" borderId="0"/>
    <xf numFmtId="0" fontId="49" fillId="0" borderId="0"/>
    <xf numFmtId="0" fontId="4" fillId="0" borderId="0"/>
    <xf numFmtId="0" fontId="4" fillId="0" borderId="0"/>
  </cellStyleXfs>
  <cellXfs count="289">
    <xf numFmtId="0" fontId="0" fillId="0" borderId="0" xfId="0"/>
    <xf numFmtId="0" fontId="30" fillId="0" borderId="0" xfId="0" applyFont="1"/>
    <xf numFmtId="0" fontId="0" fillId="0" borderId="0" xfId="0"/>
    <xf numFmtId="0" fontId="30" fillId="0" borderId="2" xfId="0" quotePrefix="1" applyFont="1" applyBorder="1" applyAlignment="1">
      <alignment horizontal="center" vertical="center" wrapText="1"/>
    </xf>
    <xf numFmtId="4" fontId="30" fillId="0" borderId="2" xfId="0" quotePrefix="1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18" fillId="0" borderId="0" xfId="124"/>
    <xf numFmtId="0" fontId="41" fillId="0" borderId="0" xfId="0" applyFont="1"/>
    <xf numFmtId="0" fontId="31" fillId="0" borderId="0" xfId="0" applyFont="1"/>
    <xf numFmtId="0" fontId="30" fillId="0" borderId="0" xfId="0" applyFont="1" applyAlignment="1">
      <alignment horizontal="right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/>
    <xf numFmtId="4" fontId="31" fillId="2" borderId="2" xfId="0" applyNumberFormat="1" applyFont="1" applyFill="1" applyBorder="1" applyAlignment="1">
      <alignment horizontal="right" vertical="center" wrapText="1"/>
    </xf>
    <xf numFmtId="0" fontId="30" fillId="0" borderId="2" xfId="0" quotePrefix="1" applyFont="1" applyFill="1" applyBorder="1" applyAlignment="1">
      <alignment horizontal="center" vertical="center"/>
    </xf>
    <xf numFmtId="4" fontId="30" fillId="0" borderId="2" xfId="0" quotePrefix="1" applyNumberFormat="1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4" fontId="30" fillId="2" borderId="2" xfId="0" applyNumberFormat="1" applyFont="1" applyFill="1" applyBorder="1" applyAlignment="1">
      <alignment horizontal="right" vertical="center" wrapText="1"/>
    </xf>
    <xf numFmtId="4" fontId="30" fillId="0" borderId="2" xfId="0" applyNumberFormat="1" applyFont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164" fontId="30" fillId="0" borderId="2" xfId="103" quotePrefix="1" applyFont="1" applyBorder="1" applyAlignment="1">
      <alignment vertical="center" wrapText="1"/>
    </xf>
    <xf numFmtId="0" fontId="18" fillId="0" borderId="2" xfId="122" quotePrefix="1" applyFont="1" applyBorder="1" applyAlignment="1">
      <alignment horizontal="center" vertical="center" wrapText="1"/>
    </xf>
    <xf numFmtId="4" fontId="38" fillId="0" borderId="2" xfId="122" quotePrefix="1" applyNumberFormat="1" applyFont="1" applyBorder="1" applyAlignment="1">
      <alignment horizontal="center" vertical="center" wrapText="1"/>
    </xf>
    <xf numFmtId="4" fontId="38" fillId="0" borderId="2" xfId="122" quotePrefix="1" applyNumberFormat="1" applyFont="1" applyBorder="1" applyAlignment="1">
      <alignment vertical="center" wrapText="1"/>
    </xf>
    <xf numFmtId="0" fontId="30" fillId="0" borderId="2" xfId="0" quotePrefix="1" applyFont="1" applyFill="1" applyBorder="1" applyAlignment="1">
      <alignment horizontal="center" vertical="center" wrapText="1"/>
    </xf>
    <xf numFmtId="0" fontId="0" fillId="3" borderId="0" xfId="0" applyFill="1"/>
    <xf numFmtId="4" fontId="32" fillId="3" borderId="2" xfId="0" applyNumberFormat="1" applyFont="1" applyFill="1" applyBorder="1" applyAlignment="1">
      <alignment vertical="center" wrapText="1"/>
    </xf>
    <xf numFmtId="1" fontId="30" fillId="0" borderId="2" xfId="0" quotePrefix="1" applyNumberFormat="1" applyFont="1" applyBorder="1" applyAlignment="1">
      <alignment horizontal="center" vertical="center" wrapText="1"/>
    </xf>
    <xf numFmtId="4" fontId="18" fillId="0" borderId="2" xfId="124" quotePrefix="1" applyNumberFormat="1" applyBorder="1" applyAlignment="1">
      <alignment vertical="center" wrapText="1"/>
    </xf>
    <xf numFmtId="4" fontId="39" fillId="2" borderId="2" xfId="0" applyNumberFormat="1" applyFont="1" applyFill="1" applyBorder="1" applyAlignment="1">
      <alignment horizontal="right" vertical="center" wrapText="1"/>
    </xf>
    <xf numFmtId="0" fontId="40" fillId="0" borderId="2" xfId="124" quotePrefix="1" applyFont="1" applyBorder="1" applyAlignment="1">
      <alignment horizontal="center" vertical="center" wrapText="1"/>
    </xf>
    <xf numFmtId="4" fontId="40" fillId="0" borderId="2" xfId="124" quotePrefix="1" applyNumberFormat="1" applyFont="1" applyBorder="1" applyAlignment="1">
      <alignment horizontal="center" vertical="center" wrapText="1"/>
    </xf>
    <xf numFmtId="4" fontId="40" fillId="0" borderId="2" xfId="124" quotePrefix="1" applyNumberFormat="1" applyFont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4" fontId="40" fillId="2" borderId="2" xfId="0" applyNumberFormat="1" applyFont="1" applyFill="1" applyBorder="1" applyAlignment="1">
      <alignment horizontal="right" vertical="center" wrapText="1"/>
    </xf>
    <xf numFmtId="4" fontId="40" fillId="0" borderId="2" xfId="124" applyNumberFormat="1" applyFont="1" applyFill="1" applyBorder="1" applyAlignment="1">
      <alignment vertical="center" wrapText="1"/>
    </xf>
    <xf numFmtId="4" fontId="40" fillId="0" borderId="2" xfId="0" applyNumberFormat="1" applyFont="1" applyFill="1" applyBorder="1" applyAlignment="1">
      <alignment horizontal="right" vertical="center"/>
    </xf>
    <xf numFmtId="4" fontId="40" fillId="0" borderId="2" xfId="0" applyNumberFormat="1" applyFont="1" applyBorder="1" applyAlignment="1">
      <alignment horizontal="right"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Fill="1" applyBorder="1" applyAlignment="1">
      <alignment vertical="center" wrapText="1"/>
    </xf>
    <xf numFmtId="4" fontId="40" fillId="0" borderId="2" xfId="124" applyNumberFormat="1" applyFont="1" applyBorder="1" applyAlignment="1">
      <alignment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18" fillId="0" borderId="2" xfId="123" quotePrefix="1" applyNumberForma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/>
    </xf>
    <xf numFmtId="0" fontId="31" fillId="2" borderId="2" xfId="0" applyFont="1" applyFill="1" applyBorder="1"/>
    <xf numFmtId="4" fontId="31" fillId="2" borderId="2" xfId="0" applyNumberFormat="1" applyFont="1" applyFill="1" applyBorder="1" applyAlignment="1">
      <alignment horizontal="right"/>
    </xf>
    <xf numFmtId="0" fontId="17" fillId="0" borderId="2" xfId="126" quotePrefix="1" applyBorder="1" applyAlignment="1">
      <alignment horizontal="center" vertical="center" wrapText="1"/>
    </xf>
    <xf numFmtId="4" fontId="17" fillId="0" borderId="2" xfId="126" quotePrefix="1" applyNumberFormat="1" applyBorder="1" applyAlignment="1">
      <alignment horizontal="center" vertical="center" wrapText="1"/>
    </xf>
    <xf numFmtId="4" fontId="17" fillId="0" borderId="2" xfId="126" quotePrefix="1" applyNumberFormat="1" applyBorder="1" applyAlignment="1">
      <alignment vertical="center" wrapText="1"/>
    </xf>
    <xf numFmtId="4" fontId="17" fillId="0" borderId="2" xfId="126" applyNumberFormat="1" applyBorder="1" applyAlignment="1">
      <alignment vertical="center" wrapText="1"/>
    </xf>
    <xf numFmtId="4" fontId="38" fillId="0" borderId="2" xfId="126" quotePrefix="1" applyNumberFormat="1" applyFont="1" applyBorder="1" applyAlignment="1">
      <alignment vertical="center" wrapText="1"/>
    </xf>
    <xf numFmtId="4" fontId="38" fillId="0" borderId="2" xfId="126" applyNumberFormat="1" applyFont="1" applyBorder="1" applyAlignment="1">
      <alignment vertical="center" wrapText="1"/>
    </xf>
    <xf numFmtId="0" fontId="38" fillId="0" borderId="2" xfId="126" quotePrefix="1" applyFont="1" applyBorder="1" applyAlignment="1">
      <alignment horizontal="center" vertical="center" wrapText="1"/>
    </xf>
    <xf numFmtId="4" fontId="31" fillId="2" borderId="2" xfId="0" applyNumberFormat="1" applyFont="1" applyFill="1" applyBorder="1" applyAlignment="1">
      <alignment vertical="center"/>
    </xf>
    <xf numFmtId="0" fontId="30" fillId="0" borderId="2" xfId="0" applyFont="1" applyBorder="1" applyAlignment="1">
      <alignment vertical="center"/>
    </xf>
    <xf numFmtId="4" fontId="30" fillId="0" borderId="2" xfId="0" applyNumberFormat="1" applyFont="1" applyBorder="1" applyAlignment="1">
      <alignment vertical="center"/>
    </xf>
    <xf numFmtId="0" fontId="45" fillId="0" borderId="0" xfId="0" quotePrefix="1" applyFont="1" applyAlignment="1">
      <alignment horizontal="center"/>
    </xf>
    <xf numFmtId="4" fontId="30" fillId="4" borderId="2" xfId="0" applyNumberFormat="1" applyFont="1" applyFill="1" applyBorder="1" applyAlignment="1">
      <alignment horizontal="right" vertical="center" wrapText="1"/>
    </xf>
    <xf numFmtId="0" fontId="40" fillId="0" borderId="2" xfId="123" quotePrefix="1" applyFont="1" applyFill="1" applyBorder="1" applyAlignment="1">
      <alignment horizontal="center" vertical="center" wrapText="1"/>
    </xf>
    <xf numFmtId="4" fontId="31" fillId="4" borderId="2" xfId="0" applyNumberFormat="1" applyFont="1" applyFill="1" applyBorder="1" applyAlignment="1">
      <alignment horizontal="right" vertical="center" wrapText="1"/>
    </xf>
    <xf numFmtId="4" fontId="39" fillId="0" borderId="2" xfId="126" quotePrefix="1" applyNumberFormat="1" applyFont="1" applyBorder="1" applyAlignment="1">
      <alignment vertical="center" wrapText="1"/>
    </xf>
    <xf numFmtId="0" fontId="31" fillId="0" borderId="2" xfId="0" applyFont="1" applyFill="1" applyBorder="1" applyAlignment="1">
      <alignment vertical="center" wrapText="1"/>
    </xf>
    <xf numFmtId="0" fontId="31" fillId="0" borderId="2" xfId="0" quotePrefix="1" applyFont="1" applyFill="1" applyBorder="1" applyAlignment="1">
      <alignment vertical="center"/>
    </xf>
    <xf numFmtId="0" fontId="31" fillId="0" borderId="2" xfId="0" quotePrefix="1" applyFont="1" applyFill="1" applyBorder="1" applyAlignment="1">
      <alignment vertical="center" wrapText="1"/>
    </xf>
    <xf numFmtId="4" fontId="31" fillId="0" borderId="2" xfId="0" applyNumberFormat="1" applyFont="1" applyFill="1" applyBorder="1" applyAlignment="1">
      <alignment horizontal="right" vertical="center" wrapText="1"/>
    </xf>
    <xf numFmtId="0" fontId="31" fillId="0" borderId="2" xfId="0" quotePrefix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4" fontId="31" fillId="0" borderId="2" xfId="0" applyNumberFormat="1" applyFont="1" applyFill="1" applyBorder="1" applyAlignment="1">
      <alignment horizontal="right" vertical="center"/>
    </xf>
    <xf numFmtId="0" fontId="39" fillId="0" borderId="2" xfId="124" quotePrefix="1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2" xfId="0" quotePrefix="1" applyFont="1" applyFill="1" applyBorder="1" applyAlignment="1">
      <alignment horizontal="center" vertical="center" wrapText="1"/>
    </xf>
    <xf numFmtId="4" fontId="39" fillId="0" borderId="2" xfId="124" quotePrefix="1" applyNumberFormat="1" applyFont="1" applyFill="1" applyBorder="1" applyAlignment="1">
      <alignment vertical="center" wrapText="1"/>
    </xf>
    <xf numFmtId="0" fontId="39" fillId="0" borderId="2" xfId="0" applyFont="1" applyFill="1" applyBorder="1" applyAlignment="1">
      <alignment vertical="center" wrapText="1"/>
    </xf>
    <xf numFmtId="4" fontId="39" fillId="0" borderId="2" xfId="124" applyNumberFormat="1" applyFont="1" applyFill="1" applyBorder="1" applyAlignment="1">
      <alignment vertical="center" wrapText="1"/>
    </xf>
    <xf numFmtId="4" fontId="39" fillId="0" borderId="2" xfId="0" applyNumberFormat="1" applyFont="1" applyFill="1" applyBorder="1" applyAlignment="1">
      <alignment horizontal="right" vertical="center"/>
    </xf>
    <xf numFmtId="4" fontId="39" fillId="0" borderId="2" xfId="124" quotePrefix="1" applyNumberFormat="1" applyFont="1" applyFill="1" applyBorder="1" applyAlignment="1">
      <alignment horizontal="center" vertical="center" wrapText="1"/>
    </xf>
    <xf numFmtId="4" fontId="39" fillId="0" borderId="2" xfId="0" applyNumberFormat="1" applyFont="1" applyFill="1" applyBorder="1" applyAlignment="1">
      <alignment horizontal="right" vertical="center" wrapText="1"/>
    </xf>
    <xf numFmtId="4" fontId="39" fillId="0" borderId="2" xfId="0" applyNumberFormat="1" applyFont="1" applyBorder="1" applyAlignment="1">
      <alignment vertical="center"/>
    </xf>
    <xf numFmtId="0" fontId="39" fillId="0" borderId="2" xfId="124" quotePrefix="1" applyFont="1" applyBorder="1" applyAlignment="1">
      <alignment horizontal="center" vertical="center" wrapText="1"/>
    </xf>
    <xf numFmtId="4" fontId="39" fillId="0" borderId="2" xfId="124" quotePrefix="1" applyNumberFormat="1" applyFont="1" applyBorder="1" applyAlignment="1">
      <alignment horizontal="center" vertical="center" wrapText="1"/>
    </xf>
    <xf numFmtId="0" fontId="39" fillId="0" borderId="2" xfId="0" applyFont="1" applyBorder="1" applyAlignment="1">
      <alignment vertical="center" wrapText="1"/>
    </xf>
    <xf numFmtId="4" fontId="39" fillId="0" borderId="2" xfId="124" applyNumberFormat="1" applyFont="1" applyBorder="1" applyAlignment="1">
      <alignment vertical="center" wrapText="1"/>
    </xf>
    <xf numFmtId="4" fontId="39" fillId="0" borderId="2" xfId="0" applyNumberFormat="1" applyFont="1" applyBorder="1" applyAlignment="1">
      <alignment horizontal="right" vertical="center"/>
    </xf>
    <xf numFmtId="0" fontId="40" fillId="0" borderId="2" xfId="124" quotePrefix="1" applyNumberFormat="1" applyFont="1" applyBorder="1" applyAlignment="1">
      <alignment horizontal="center" vertical="center" wrapText="1"/>
    </xf>
    <xf numFmtId="0" fontId="30" fillId="3" borderId="2" xfId="0" applyFont="1" applyFill="1" applyBorder="1" applyAlignment="1">
      <alignment vertical="center" wrapText="1"/>
    </xf>
    <xf numFmtId="4" fontId="30" fillId="0" borderId="2" xfId="135" quotePrefix="1" applyNumberFormat="1" applyFont="1" applyBorder="1" applyAlignment="1">
      <alignment vertical="center" wrapText="1"/>
    </xf>
    <xf numFmtId="4" fontId="40" fillId="0" borderId="2" xfId="0" applyNumberFormat="1" applyFont="1" applyBorder="1" applyAlignment="1">
      <alignment vertical="center"/>
    </xf>
    <xf numFmtId="0" fontId="12" fillId="0" borderId="2" xfId="126" quotePrefix="1" applyFont="1" applyBorder="1" applyAlignment="1">
      <alignment horizontal="center" vertical="center" wrapText="1"/>
    </xf>
    <xf numFmtId="4" fontId="12" fillId="0" borderId="2" xfId="126" quotePrefix="1" applyNumberFormat="1" applyFont="1" applyBorder="1" applyAlignment="1">
      <alignment vertical="center" wrapText="1"/>
    </xf>
    <xf numFmtId="4" fontId="40" fillId="0" borderId="2" xfId="123" quotePrefix="1" applyNumberFormat="1" applyFont="1" applyFill="1" applyBorder="1" applyAlignment="1">
      <alignment vertical="center" wrapText="1"/>
    </xf>
    <xf numFmtId="0" fontId="43" fillId="0" borderId="0" xfId="0" applyFont="1" applyFill="1" applyAlignment="1">
      <alignment vertical="center" wrapText="1"/>
    </xf>
    <xf numFmtId="4" fontId="40" fillId="0" borderId="2" xfId="124" quotePrefix="1" applyNumberFormat="1" applyFont="1" applyFill="1" applyBorder="1" applyAlignment="1">
      <alignment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vertical="center" wrapText="1"/>
    </xf>
    <xf numFmtId="4" fontId="31" fillId="0" borderId="2" xfId="0" applyNumberFormat="1" applyFont="1" applyFill="1" applyBorder="1" applyAlignment="1">
      <alignment vertical="center"/>
    </xf>
    <xf numFmtId="4" fontId="39" fillId="0" borderId="2" xfId="0" applyNumberFormat="1" applyFont="1" applyFill="1" applyBorder="1" applyAlignment="1">
      <alignment vertical="center"/>
    </xf>
    <xf numFmtId="4" fontId="30" fillId="0" borderId="2" xfId="0" applyNumberFormat="1" applyFont="1" applyFill="1" applyBorder="1" applyAlignment="1">
      <alignment vertical="center"/>
    </xf>
    <xf numFmtId="0" fontId="30" fillId="0" borderId="2" xfId="135" quotePrefix="1" applyFont="1" applyBorder="1" applyAlignment="1">
      <alignment horizontal="center" vertical="center" wrapText="1"/>
    </xf>
    <xf numFmtId="0" fontId="30" fillId="0" borderId="2" xfId="135" quotePrefix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0" fillId="0" borderId="2" xfId="122" quotePrefix="1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/>
    <xf numFmtId="4" fontId="31" fillId="0" borderId="0" xfId="0" applyNumberFormat="1" applyFont="1" applyFill="1" applyBorder="1" applyAlignment="1">
      <alignment horizontal="right"/>
    </xf>
    <xf numFmtId="0" fontId="0" fillId="3" borderId="5" xfId="0" quotePrefix="1" applyFill="1" applyBorder="1" applyAlignment="1">
      <alignment horizontal="center" vertical="center"/>
    </xf>
    <xf numFmtId="4" fontId="30" fillId="3" borderId="2" xfId="135" quotePrefix="1" applyNumberFormat="1" applyFont="1" applyFill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0" fontId="8" fillId="0" borderId="0" xfId="137"/>
    <xf numFmtId="0" fontId="8" fillId="0" borderId="0" xfId="137" applyFont="1"/>
    <xf numFmtId="0" fontId="8" fillId="0" borderId="0" xfId="137" applyAlignment="1">
      <alignment wrapText="1"/>
    </xf>
    <xf numFmtId="0" fontId="30" fillId="0" borderId="1" xfId="137" quotePrefix="1" applyFont="1" applyBorder="1" applyAlignment="1">
      <alignment horizontal="center"/>
    </xf>
    <xf numFmtId="0" fontId="8" fillId="0" borderId="0" xfId="137" applyAlignment="1">
      <alignment horizontal="center"/>
    </xf>
    <xf numFmtId="0" fontId="31" fillId="0" borderId="0" xfId="137" applyFont="1" applyAlignment="1"/>
    <xf numFmtId="0" fontId="47" fillId="0" borderId="0" xfId="137" applyFont="1"/>
    <xf numFmtId="0" fontId="31" fillId="0" borderId="0" xfId="137" applyFont="1"/>
    <xf numFmtId="0" fontId="8" fillId="0" borderId="0" xfId="137" applyAlignment="1">
      <alignment horizontal="right"/>
    </xf>
    <xf numFmtId="0" fontId="8" fillId="0" borderId="2" xfId="137" applyBorder="1" applyAlignment="1">
      <alignment horizontal="center" vertical="center" wrapText="1"/>
    </xf>
    <xf numFmtId="0" fontId="8" fillId="2" borderId="2" xfId="137" applyFill="1" applyBorder="1" applyAlignment="1">
      <alignment horizontal="center" vertical="center" wrapText="1"/>
    </xf>
    <xf numFmtId="0" fontId="31" fillId="0" borderId="2" xfId="137" quotePrefix="1" applyFont="1" applyBorder="1" applyAlignment="1">
      <alignment horizontal="center" vertical="center" wrapText="1"/>
    </xf>
    <xf numFmtId="0" fontId="31" fillId="0" borderId="2" xfId="137" applyFont="1" applyBorder="1" applyAlignment="1">
      <alignment horizontal="center" vertical="center" wrapText="1"/>
    </xf>
    <xf numFmtId="4" fontId="31" fillId="0" borderId="2" xfId="137" applyNumberFormat="1" applyFont="1" applyBorder="1" applyAlignment="1">
      <alignment horizontal="center" vertical="center" wrapText="1"/>
    </xf>
    <xf numFmtId="4" fontId="31" fillId="0" borderId="2" xfId="137" quotePrefix="1" applyNumberFormat="1" applyFont="1" applyBorder="1" applyAlignment="1">
      <alignment vertical="center" wrapText="1"/>
    </xf>
    <xf numFmtId="4" fontId="31" fillId="4" borderId="2" xfId="137" applyNumberFormat="1" applyFont="1" applyFill="1" applyBorder="1" applyAlignment="1">
      <alignment vertical="center" wrapText="1"/>
    </xf>
    <xf numFmtId="4" fontId="31" fillId="0" borderId="2" xfId="137" applyNumberFormat="1" applyFont="1" applyBorder="1" applyAlignment="1">
      <alignment vertical="center" wrapText="1"/>
    </xf>
    <xf numFmtId="4" fontId="31" fillId="2" borderId="2" xfId="137" applyNumberFormat="1" applyFont="1" applyFill="1" applyBorder="1" applyAlignment="1">
      <alignment vertical="center" wrapText="1"/>
    </xf>
    <xf numFmtId="0" fontId="31" fillId="0" borderId="2" xfId="137" quotePrefix="1" applyFont="1" applyFill="1" applyBorder="1" applyAlignment="1">
      <alignment horizontal="center" vertical="center" wrapText="1"/>
    </xf>
    <xf numFmtId="0" fontId="31" fillId="0" borderId="2" xfId="137" applyFont="1" applyFill="1" applyBorder="1" applyAlignment="1">
      <alignment horizontal="center" vertical="center" wrapText="1"/>
    </xf>
    <xf numFmtId="4" fontId="31" fillId="0" borderId="2" xfId="137" applyNumberFormat="1" applyFont="1" applyFill="1" applyBorder="1" applyAlignment="1">
      <alignment horizontal="center" vertical="center" wrapText="1"/>
    </xf>
    <xf numFmtId="4" fontId="31" fillId="0" borderId="2" xfId="140" quotePrefix="1" applyNumberFormat="1" applyFont="1" applyBorder="1" applyAlignment="1">
      <alignment vertical="center" wrapText="1"/>
    </xf>
    <xf numFmtId="4" fontId="31" fillId="0" borderId="2" xfId="137" applyNumberFormat="1" applyFont="1" applyFill="1" applyBorder="1" applyAlignment="1">
      <alignment vertical="center" wrapText="1"/>
    </xf>
    <xf numFmtId="0" fontId="8" fillId="0" borderId="2" xfId="137" quotePrefix="1" applyBorder="1" applyAlignment="1">
      <alignment horizontal="center" vertical="center" wrapText="1"/>
    </xf>
    <xf numFmtId="4" fontId="8" fillId="0" borderId="2" xfId="137" quotePrefix="1" applyNumberFormat="1" applyBorder="1" applyAlignment="1">
      <alignment horizontal="center" vertical="center" wrapText="1"/>
    </xf>
    <xf numFmtId="4" fontId="8" fillId="0" borderId="2" xfId="137" quotePrefix="1" applyNumberFormat="1" applyBorder="1" applyAlignment="1">
      <alignment vertical="center" wrapText="1"/>
    </xf>
    <xf numFmtId="4" fontId="8" fillId="2" borderId="2" xfId="139" applyNumberFormat="1" applyFill="1" applyBorder="1" applyAlignment="1">
      <alignment vertical="center" wrapText="1"/>
    </xf>
    <xf numFmtId="4" fontId="8" fillId="0" borderId="2" xfId="137" applyNumberFormat="1" applyBorder="1" applyAlignment="1">
      <alignment vertical="center" wrapText="1"/>
    </xf>
    <xf numFmtId="4" fontId="8" fillId="2" borderId="2" xfId="137" applyNumberFormat="1" applyFill="1" applyBorder="1" applyAlignment="1">
      <alignment vertical="center" wrapText="1"/>
    </xf>
    <xf numFmtId="4" fontId="8" fillId="0" borderId="0" xfId="137" applyNumberFormat="1" applyFont="1"/>
    <xf numFmtId="0" fontId="38" fillId="0" borderId="2" xfId="137" quotePrefix="1" applyFont="1" applyBorder="1" applyAlignment="1">
      <alignment horizontal="center" vertical="center" wrapText="1"/>
    </xf>
    <xf numFmtId="4" fontId="38" fillId="0" borderId="2" xfId="137" quotePrefix="1" applyNumberFormat="1" applyFont="1" applyBorder="1" applyAlignment="1">
      <alignment horizontal="center" vertical="center" wrapText="1"/>
    </xf>
    <xf numFmtId="4" fontId="38" fillId="0" borderId="2" xfId="137" quotePrefix="1" applyNumberFormat="1" applyFont="1" applyBorder="1" applyAlignment="1">
      <alignment vertical="center" wrapText="1"/>
    </xf>
    <xf numFmtId="4" fontId="38" fillId="2" borderId="2" xfId="137" applyNumberFormat="1" applyFont="1" applyFill="1" applyBorder="1" applyAlignment="1">
      <alignment vertical="center" wrapText="1"/>
    </xf>
    <xf numFmtId="4" fontId="38" fillId="0" borderId="2" xfId="137" applyNumberFormat="1" applyFont="1" applyBorder="1" applyAlignment="1">
      <alignment vertical="center" wrapText="1"/>
    </xf>
    <xf numFmtId="0" fontId="8" fillId="0" borderId="2" xfId="137" quotePrefix="1" applyFont="1" applyBorder="1" applyAlignment="1">
      <alignment horizontal="center" vertical="center" wrapText="1"/>
    </xf>
    <xf numFmtId="4" fontId="8" fillId="0" borderId="0" xfId="137" applyNumberFormat="1"/>
    <xf numFmtId="4" fontId="38" fillId="3" borderId="2" xfId="137" applyNumberFormat="1" applyFont="1" applyFill="1" applyBorder="1" applyAlignment="1">
      <alignment vertical="center" wrapText="1"/>
    </xf>
    <xf numFmtId="2" fontId="8" fillId="0" borderId="0" xfId="137" applyNumberFormat="1"/>
    <xf numFmtId="0" fontId="30" fillId="0" borderId="2" xfId="141" quotePrefix="1" applyFont="1" applyBorder="1" applyAlignment="1">
      <alignment horizontal="center" vertical="center" wrapText="1"/>
    </xf>
    <xf numFmtId="4" fontId="30" fillId="0" borderId="2" xfId="141" quotePrefix="1" applyNumberFormat="1" applyFont="1" applyBorder="1" applyAlignment="1">
      <alignment vertical="center" wrapText="1"/>
    </xf>
    <xf numFmtId="4" fontId="31" fillId="0" borderId="2" xfId="137" quotePrefix="1" applyNumberFormat="1" applyFont="1" applyFill="1" applyBorder="1" applyAlignment="1">
      <alignment vertical="center" wrapText="1"/>
    </xf>
    <xf numFmtId="4" fontId="8" fillId="2" borderId="2" xfId="137" applyNumberFormat="1" applyFont="1" applyFill="1" applyBorder="1" applyAlignment="1">
      <alignment vertical="center" wrapText="1"/>
    </xf>
    <xf numFmtId="4" fontId="8" fillId="0" borderId="2" xfId="137" quotePrefix="1" applyNumberFormat="1" applyFont="1" applyBorder="1" applyAlignment="1">
      <alignment vertical="center" wrapText="1"/>
    </xf>
    <xf numFmtId="4" fontId="8" fillId="0" borderId="2" xfId="137" quotePrefix="1" applyNumberFormat="1" applyFont="1" applyBorder="1" applyAlignment="1">
      <alignment horizontal="center" vertical="center" wrapText="1"/>
    </xf>
    <xf numFmtId="0" fontId="30" fillId="3" borderId="5" xfId="0" quotePrefix="1" applyFont="1" applyFill="1" applyBorder="1" applyAlignment="1">
      <alignment horizontal="center" vertical="center"/>
    </xf>
    <xf numFmtId="4" fontId="40" fillId="3" borderId="5" xfId="0" quotePrefix="1" applyNumberFormat="1" applyFont="1" applyFill="1" applyBorder="1" applyAlignment="1">
      <alignment horizontal="center"/>
    </xf>
    <xf numFmtId="4" fontId="30" fillId="3" borderId="2" xfId="141" quotePrefix="1" applyNumberFormat="1" applyFont="1" applyFill="1" applyBorder="1" applyAlignment="1">
      <alignment horizontal="left" vertical="center" wrapText="1"/>
    </xf>
    <xf numFmtId="0" fontId="30" fillId="0" borderId="2" xfId="141" quotePrefix="1" applyFont="1" applyFill="1" applyBorder="1" applyAlignment="1">
      <alignment horizontal="center" vertical="center" wrapText="1"/>
    </xf>
    <xf numFmtId="4" fontId="30" fillId="0" borderId="2" xfId="140" quotePrefix="1" applyNumberFormat="1" applyFont="1" applyFill="1" applyBorder="1" applyAlignment="1">
      <alignment vertical="center" wrapText="1"/>
    </xf>
    <xf numFmtId="0" fontId="39" fillId="0" borderId="2" xfId="137" quotePrefix="1" applyFont="1" applyFill="1" applyBorder="1" applyAlignment="1">
      <alignment horizontal="center" vertical="center" wrapText="1"/>
    </xf>
    <xf numFmtId="4" fontId="39" fillId="0" borderId="2" xfId="137" quotePrefix="1" applyNumberFormat="1" applyFont="1" applyFill="1" applyBorder="1" applyAlignment="1">
      <alignment horizontal="center" vertical="center" wrapText="1"/>
    </xf>
    <xf numFmtId="4" fontId="39" fillId="0" borderId="2" xfId="137" quotePrefix="1" applyNumberFormat="1" applyFont="1" applyFill="1" applyBorder="1" applyAlignment="1">
      <alignment vertical="center" wrapText="1"/>
    </xf>
    <xf numFmtId="4" fontId="39" fillId="4" borderId="2" xfId="139" applyNumberFormat="1" applyFont="1" applyFill="1" applyBorder="1" applyAlignment="1">
      <alignment vertical="center" wrapText="1"/>
    </xf>
    <xf numFmtId="4" fontId="39" fillId="0" borderId="2" xfId="139" applyNumberFormat="1" applyFont="1" applyFill="1" applyBorder="1" applyAlignment="1">
      <alignment vertical="center" wrapText="1"/>
    </xf>
    <xf numFmtId="4" fontId="39" fillId="0" borderId="2" xfId="137" applyNumberFormat="1" applyFont="1" applyFill="1" applyBorder="1" applyAlignment="1">
      <alignment vertical="center" wrapText="1"/>
    </xf>
    <xf numFmtId="4" fontId="39" fillId="4" borderId="2" xfId="137" applyNumberFormat="1" applyFont="1" applyFill="1" applyBorder="1" applyAlignment="1">
      <alignment vertical="center" wrapText="1"/>
    </xf>
    <xf numFmtId="4" fontId="38" fillId="0" borderId="2" xfId="137" applyNumberFormat="1" applyFont="1" applyFill="1" applyBorder="1" applyAlignment="1">
      <alignment vertical="center" wrapText="1"/>
    </xf>
    <xf numFmtId="4" fontId="8" fillId="0" borderId="9" xfId="137" applyNumberFormat="1" applyFont="1" applyFill="1" applyBorder="1" applyAlignment="1">
      <alignment wrapText="1"/>
    </xf>
    <xf numFmtId="0" fontId="40" fillId="0" borderId="2" xfId="142" quotePrefix="1" applyFont="1" applyFill="1" applyBorder="1" applyAlignment="1">
      <alignment horizontal="center" vertical="center" wrapText="1"/>
    </xf>
    <xf numFmtId="0" fontId="38" fillId="0" borderId="2" xfId="142" quotePrefix="1" applyFont="1" applyBorder="1" applyAlignment="1">
      <alignment horizontal="center" vertical="center" wrapText="1"/>
    </xf>
    <xf numFmtId="0" fontId="8" fillId="0" borderId="2" xfId="142" quotePrefix="1" applyNumberFormat="1" applyBorder="1" applyAlignment="1">
      <alignment horizontal="center" vertical="center" wrapText="1"/>
    </xf>
    <xf numFmtId="4" fontId="40" fillId="0" borderId="2" xfId="142" quotePrefix="1" applyNumberFormat="1" applyFont="1" applyFill="1" applyBorder="1" applyAlignment="1">
      <alignment vertical="center" wrapText="1"/>
    </xf>
    <xf numFmtId="4" fontId="38" fillId="0" borderId="2" xfId="142" applyNumberFormat="1" applyFont="1" applyFill="1" applyBorder="1" applyAlignment="1">
      <alignment vertical="center" wrapText="1"/>
    </xf>
    <xf numFmtId="4" fontId="38" fillId="2" borderId="2" xfId="142" applyNumberFormat="1" applyFont="1" applyFill="1" applyBorder="1" applyAlignment="1">
      <alignment vertical="center" wrapText="1"/>
    </xf>
    <xf numFmtId="4" fontId="39" fillId="0" borderId="2" xfId="137" quotePrefix="1" applyNumberFormat="1" applyFont="1" applyBorder="1" applyAlignment="1">
      <alignment vertical="center" wrapText="1"/>
    </xf>
    <xf numFmtId="4" fontId="39" fillId="2" borderId="2" xfId="137" applyNumberFormat="1" applyFont="1" applyFill="1" applyBorder="1" applyAlignment="1">
      <alignment vertical="center" wrapText="1"/>
    </xf>
    <xf numFmtId="4" fontId="39" fillId="0" borderId="2" xfId="137" applyNumberFormat="1" applyFont="1" applyBorder="1" applyAlignment="1">
      <alignment vertical="center" wrapText="1"/>
    </xf>
    <xf numFmtId="0" fontId="38" fillId="0" borderId="2" xfId="137" quotePrefix="1" applyNumberFormat="1" applyFont="1" applyBorder="1" applyAlignment="1">
      <alignment horizontal="center" vertical="center" wrapText="1"/>
    </xf>
    <xf numFmtId="0" fontId="39" fillId="0" borderId="2" xfId="137" quotePrefix="1" applyFont="1" applyBorder="1" applyAlignment="1">
      <alignment horizontal="center" vertical="center" wrapText="1"/>
    </xf>
    <xf numFmtId="4" fontId="39" fillId="0" borderId="2" xfId="137" quotePrefix="1" applyNumberFormat="1" applyFont="1" applyBorder="1" applyAlignment="1">
      <alignment horizontal="center" vertical="center" wrapText="1"/>
    </xf>
    <xf numFmtId="4" fontId="40" fillId="0" borderId="2" xfId="137" quotePrefix="1" applyNumberFormat="1" applyFont="1" applyBorder="1" applyAlignment="1">
      <alignment horizontal="center" vertical="center" wrapText="1"/>
    </xf>
    <xf numFmtId="0" fontId="46" fillId="0" borderId="0" xfId="137" applyFont="1"/>
    <xf numFmtId="4" fontId="8" fillId="0" borderId="2" xfId="137" applyNumberFormat="1" applyFont="1" applyFill="1" applyBorder="1" applyAlignment="1">
      <alignment vertical="center" wrapText="1"/>
    </xf>
    <xf numFmtId="0" fontId="30" fillId="0" borderId="2" xfId="143" quotePrefix="1" applyFont="1" applyBorder="1" applyAlignment="1">
      <alignment horizontal="center" vertical="center" wrapText="1"/>
    </xf>
    <xf numFmtId="0" fontId="40" fillId="0" borderId="2" xfId="0" applyFont="1" applyBorder="1" applyAlignment="1">
      <alignment horizontal="left" vertical="center" wrapText="1"/>
    </xf>
    <xf numFmtId="4" fontId="40" fillId="0" borderId="2" xfId="137" applyNumberFormat="1" applyFont="1" applyFill="1" applyBorder="1" applyAlignment="1">
      <alignment vertical="center" wrapText="1"/>
    </xf>
    <xf numFmtId="0" fontId="31" fillId="2" borderId="2" xfId="137" applyFont="1" applyFill="1" applyBorder="1" applyAlignment="1">
      <alignment horizontal="center" vertical="center" wrapText="1"/>
    </xf>
    <xf numFmtId="0" fontId="31" fillId="2" borderId="2" xfId="137" quotePrefix="1" applyFont="1" applyFill="1" applyBorder="1" applyAlignment="1">
      <alignment horizontal="center" vertical="center" wrapText="1"/>
    </xf>
    <xf numFmtId="4" fontId="31" fillId="2" borderId="2" xfId="137" applyNumberFormat="1" applyFont="1" applyFill="1" applyBorder="1" applyAlignment="1">
      <alignment horizontal="center" vertical="center" wrapText="1"/>
    </xf>
    <xf numFmtId="4" fontId="31" fillId="2" borderId="2" xfId="137" quotePrefix="1" applyNumberFormat="1" applyFont="1" applyFill="1" applyBorder="1" applyAlignment="1">
      <alignment vertical="center" wrapText="1"/>
    </xf>
    <xf numFmtId="4" fontId="31" fillId="0" borderId="0" xfId="137" applyNumberFormat="1" applyFont="1" applyFill="1" applyBorder="1" applyAlignment="1">
      <alignment vertical="center" wrapText="1"/>
    </xf>
    <xf numFmtId="3" fontId="8" fillId="0" borderId="0" xfId="137" applyNumberFormat="1" applyFill="1"/>
    <xf numFmtId="4" fontId="8" fillId="0" borderId="0" xfId="137" applyNumberFormat="1" applyFill="1"/>
    <xf numFmtId="0" fontId="8" fillId="0" borderId="0" xfId="137" applyFill="1"/>
    <xf numFmtId="4" fontId="48" fillId="0" borderId="0" xfId="137" applyNumberFormat="1" applyFont="1" applyFill="1" applyBorder="1"/>
    <xf numFmtId="4" fontId="48" fillId="0" borderId="0" xfId="137" applyNumberFormat="1" applyFont="1" applyFill="1"/>
    <xf numFmtId="0" fontId="48" fillId="0" borderId="0" xfId="137" applyFont="1" applyFill="1"/>
    <xf numFmtId="0" fontId="48" fillId="0" borderId="0" xfId="137" applyFont="1"/>
    <xf numFmtId="0" fontId="31" fillId="0" borderId="0" xfId="137" applyFont="1" applyAlignment="1">
      <alignment horizontal="left"/>
    </xf>
    <xf numFmtId="4" fontId="30" fillId="0" borderId="0" xfId="137" applyNumberFormat="1" applyFont="1" applyFill="1" applyBorder="1" applyAlignment="1">
      <alignment vertical="center" wrapText="1"/>
    </xf>
    <xf numFmtId="4" fontId="17" fillId="0" borderId="2" xfId="126" applyNumberFormat="1" applyFill="1" applyBorder="1" applyAlignment="1">
      <alignment vertical="center" wrapText="1"/>
    </xf>
    <xf numFmtId="4" fontId="7" fillId="0" borderId="2" xfId="137" quotePrefix="1" applyNumberFormat="1" applyFont="1" applyBorder="1" applyAlignment="1">
      <alignment vertical="center" wrapText="1"/>
    </xf>
    <xf numFmtId="4" fontId="7" fillId="0" borderId="2" xfId="137" applyNumberFormat="1" applyFont="1" applyBorder="1" applyAlignment="1">
      <alignment vertical="center" wrapText="1"/>
    </xf>
    <xf numFmtId="4" fontId="6" fillId="0" borderId="2" xfId="137" quotePrefix="1" applyNumberFormat="1" applyFont="1" applyBorder="1" applyAlignment="1">
      <alignment vertical="center" wrapText="1"/>
    </xf>
    <xf numFmtId="4" fontId="8" fillId="4" borderId="2" xfId="137" applyNumberFormat="1" applyFill="1" applyBorder="1" applyAlignment="1">
      <alignment vertical="center" wrapText="1"/>
    </xf>
    <xf numFmtId="4" fontId="5" fillId="0" borderId="2" xfId="137" quotePrefix="1" applyNumberFormat="1" applyFont="1" applyBorder="1" applyAlignment="1">
      <alignment vertical="center" wrapText="1"/>
    </xf>
    <xf numFmtId="0" fontId="5" fillId="0" borderId="2" xfId="137" quotePrefix="1" applyFont="1" applyBorder="1" applyAlignment="1">
      <alignment horizontal="center" vertical="center" wrapText="1"/>
    </xf>
    <xf numFmtId="0" fontId="5" fillId="0" borderId="2" xfId="126" quotePrefix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4" fontId="30" fillId="0" borderId="2" xfId="137" quotePrefix="1" applyNumberFormat="1" applyFont="1" applyBorder="1" applyAlignment="1">
      <alignment vertical="center" wrapText="1"/>
    </xf>
    <xf numFmtId="0" fontId="8" fillId="0" borderId="0" xfId="137" applyFont="1" applyAlignment="1">
      <alignment horizontal="center" wrapText="1"/>
    </xf>
    <xf numFmtId="0" fontId="38" fillId="0" borderId="0" xfId="137" applyFont="1"/>
    <xf numFmtId="4" fontId="3" fillId="0" borderId="2" xfId="137" quotePrefix="1" applyNumberFormat="1" applyFont="1" applyBorder="1" applyAlignment="1">
      <alignment vertical="center" wrapText="1"/>
    </xf>
    <xf numFmtId="4" fontId="31" fillId="0" borderId="2" xfId="137" quotePrefix="1" applyNumberFormat="1" applyFont="1" applyBorder="1" applyAlignment="1">
      <alignment horizontal="center" vertical="center" wrapText="1"/>
    </xf>
    <xf numFmtId="0" fontId="31" fillId="0" borderId="2" xfId="135" quotePrefix="1" applyFont="1" applyFill="1" applyBorder="1" applyAlignment="1">
      <alignment horizontal="center" vertical="center" wrapText="1"/>
    </xf>
    <xf numFmtId="4" fontId="8" fillId="2" borderId="2" xfId="137" applyNumberFormat="1" applyFill="1" applyBorder="1" applyAlignment="1">
      <alignment horizontal="right" vertical="center" wrapText="1"/>
    </xf>
    <xf numFmtId="4" fontId="40" fillId="3" borderId="5" xfId="0" quotePrefix="1" applyNumberFormat="1" applyFont="1" applyFill="1" applyBorder="1" applyAlignment="1">
      <alignment horizontal="right" vertical="center"/>
    </xf>
    <xf numFmtId="4" fontId="8" fillId="0" borderId="2" xfId="137" applyNumberFormat="1" applyBorder="1" applyAlignment="1">
      <alignment horizontal="right" vertical="center" wrapText="1"/>
    </xf>
    <xf numFmtId="4" fontId="8" fillId="4" borderId="2" xfId="137" applyNumberFormat="1" applyFill="1" applyBorder="1" applyAlignment="1">
      <alignment horizontal="right" vertical="center" wrapText="1"/>
    </xf>
    <xf numFmtId="4" fontId="40" fillId="4" borderId="5" xfId="0" quotePrefix="1" applyNumberFormat="1" applyFont="1" applyFill="1" applyBorder="1" applyAlignment="1">
      <alignment horizontal="right" vertical="center"/>
    </xf>
    <xf numFmtId="0" fontId="30" fillId="2" borderId="2" xfId="0" applyFont="1" applyFill="1" applyBorder="1" applyAlignment="1">
      <alignment horizontal="right"/>
    </xf>
    <xf numFmtId="4" fontId="17" fillId="4" borderId="2" xfId="126" applyNumberFormat="1" applyFill="1" applyBorder="1" applyAlignment="1">
      <alignment horizontal="right" vertical="center" wrapText="1"/>
    </xf>
    <xf numFmtId="4" fontId="17" fillId="2" borderId="2" xfId="126" applyNumberFormat="1" applyFill="1" applyBorder="1" applyAlignment="1">
      <alignment horizontal="right" vertical="center" wrapText="1"/>
    </xf>
    <xf numFmtId="4" fontId="40" fillId="2" borderId="2" xfId="122" applyNumberFormat="1" applyFont="1" applyFill="1" applyBorder="1" applyAlignment="1">
      <alignment horizontal="right" vertical="center" wrapText="1"/>
    </xf>
    <xf numFmtId="4" fontId="40" fillId="4" borderId="2" xfId="0" applyNumberFormat="1" applyFont="1" applyFill="1" applyBorder="1" applyAlignment="1">
      <alignment horizontal="right" vertical="center" wrapText="1"/>
    </xf>
    <xf numFmtId="4" fontId="17" fillId="0" borderId="2" xfId="126" applyNumberFormat="1" applyFill="1" applyBorder="1" applyAlignment="1">
      <alignment horizontal="right" vertical="center" wrapText="1"/>
    </xf>
    <xf numFmtId="4" fontId="40" fillId="0" borderId="2" xfId="124" applyNumberFormat="1" applyFont="1" applyFill="1" applyBorder="1" applyAlignment="1">
      <alignment horizontal="right" vertical="center" wrapText="1"/>
    </xf>
    <xf numFmtId="4" fontId="31" fillId="0" borderId="2" xfId="0" applyNumberFormat="1" applyFont="1" applyFill="1" applyBorder="1" applyAlignment="1">
      <alignment vertical="center" wrapText="1"/>
    </xf>
    <xf numFmtId="4" fontId="30" fillId="0" borderId="2" xfId="0" applyNumberFormat="1" applyFont="1" applyFill="1" applyBorder="1" applyAlignment="1">
      <alignment vertical="center" wrapText="1"/>
    </xf>
    <xf numFmtId="4" fontId="39" fillId="0" borderId="2" xfId="0" applyNumberFormat="1" applyFont="1" applyFill="1" applyBorder="1" applyAlignment="1">
      <alignment vertical="center" wrapText="1"/>
    </xf>
    <xf numFmtId="0" fontId="3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4" fontId="31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32" fillId="3" borderId="2" xfId="0" applyNumberFormat="1" applyFont="1" applyFill="1" applyBorder="1" applyAlignment="1">
      <alignment horizontal="right" vertical="center" wrapText="1"/>
    </xf>
    <xf numFmtId="4" fontId="8" fillId="0" borderId="2" xfId="137" applyNumberFormat="1" applyFill="1" applyBorder="1" applyAlignment="1">
      <alignment horizontal="right" vertical="center" wrapText="1"/>
    </xf>
    <xf numFmtId="4" fontId="40" fillId="0" borderId="2" xfId="122" applyNumberFormat="1" applyFont="1" applyFill="1" applyBorder="1" applyAlignment="1">
      <alignment horizontal="right" vertical="center" wrapText="1"/>
    </xf>
    <xf numFmtId="4" fontId="38" fillId="0" borderId="2" xfId="126" applyNumberFormat="1" applyFont="1" applyBorder="1" applyAlignment="1">
      <alignment horizontal="right" vertical="center" wrapText="1"/>
    </xf>
    <xf numFmtId="0" fontId="30" fillId="0" borderId="0" xfId="0" applyFont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30" fillId="0" borderId="2" xfId="0" applyFont="1" applyBorder="1" applyAlignment="1">
      <alignment horizontal="right" vertical="center"/>
    </xf>
    <xf numFmtId="4" fontId="31" fillId="0" borderId="2" xfId="0" applyNumberFormat="1" applyFont="1" applyBorder="1" applyAlignment="1">
      <alignment horizontal="right" vertical="center"/>
    </xf>
    <xf numFmtId="4" fontId="31" fillId="2" borderId="2" xfId="0" applyNumberFormat="1" applyFont="1" applyFill="1" applyBorder="1" applyAlignment="1">
      <alignment horizontal="right" vertical="center"/>
    </xf>
    <xf numFmtId="4" fontId="31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2" fontId="31" fillId="0" borderId="2" xfId="0" applyNumberFormat="1" applyFont="1" applyBorder="1" applyAlignment="1">
      <alignment vertical="center"/>
    </xf>
    <xf numFmtId="0" fontId="2" fillId="0" borderId="0" xfId="137" applyFont="1" applyFill="1"/>
    <xf numFmtId="0" fontId="30" fillId="0" borderId="2" xfId="0" applyFont="1" applyBorder="1" applyAlignment="1">
      <alignment horizontal="center" vertical="center" wrapText="1"/>
    </xf>
    <xf numFmtId="4" fontId="40" fillId="3" borderId="2" xfId="147" quotePrefix="1" applyNumberFormat="1" applyFont="1" applyFill="1" applyBorder="1" applyAlignment="1">
      <alignment horizontal="left" vertical="center" wrapText="1"/>
    </xf>
    <xf numFmtId="164" fontId="30" fillId="0" borderId="2" xfId="103" applyFont="1" applyBorder="1" applyAlignment="1">
      <alignment horizontal="left" wrapText="1"/>
    </xf>
    <xf numFmtId="4" fontId="30" fillId="0" borderId="2" xfId="0" quotePrefix="1" applyNumberFormat="1" applyFont="1" applyBorder="1" applyAlignment="1">
      <alignment horizontal="left" vertical="center" wrapText="1"/>
    </xf>
    <xf numFmtId="0" fontId="50" fillId="0" borderId="0" xfId="0" applyFont="1" applyAlignment="1">
      <alignment wrapText="1"/>
    </xf>
    <xf numFmtId="4" fontId="38" fillId="4" borderId="2" xfId="126" applyNumberFormat="1" applyFont="1" applyFill="1" applyBorder="1" applyAlignment="1">
      <alignment horizontal="right" vertical="center" wrapText="1"/>
    </xf>
    <xf numFmtId="0" fontId="1" fillId="0" borderId="2" xfId="137" quotePrefix="1" applyFont="1" applyBorder="1" applyAlignment="1">
      <alignment horizontal="center" vertical="center" wrapText="1"/>
    </xf>
    <xf numFmtId="4" fontId="1" fillId="0" borderId="2" xfId="137" quotePrefix="1" applyNumberFormat="1" applyFont="1" applyBorder="1" applyAlignment="1">
      <alignment vertical="center" wrapText="1"/>
    </xf>
    <xf numFmtId="4" fontId="31" fillId="0" borderId="0" xfId="137" applyNumberFormat="1" applyFont="1" applyFill="1" applyBorder="1" applyAlignment="1">
      <alignment horizontal="center" vertical="center"/>
    </xf>
    <xf numFmtId="4" fontId="30" fillId="0" borderId="2" xfId="137" applyNumberFormat="1" applyFont="1" applyBorder="1" applyAlignment="1">
      <alignment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0" xfId="0" applyFont="1" applyAlignment="1">
      <alignment horizontal="left" wrapText="1"/>
    </xf>
    <xf numFmtId="0" fontId="5" fillId="0" borderId="0" xfId="113" applyFont="1" applyAlignment="1">
      <alignment horizontal="left" wrapText="1"/>
    </xf>
    <xf numFmtId="0" fontId="9" fillId="0" borderId="0" xfId="113" applyFont="1" applyAlignment="1">
      <alignment horizontal="left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8" fillId="0" borderId="2" xfId="137" applyBorder="1" applyAlignment="1">
      <alignment horizontal="center" vertical="center" wrapText="1"/>
    </xf>
    <xf numFmtId="0" fontId="8" fillId="0" borderId="0" xfId="137" applyFont="1" applyAlignment="1">
      <alignment horizontal="center" wrapText="1"/>
    </xf>
    <xf numFmtId="0" fontId="8" fillId="2" borderId="2" xfId="137" applyFill="1" applyBorder="1" applyAlignment="1">
      <alignment horizontal="center" vertical="center" wrapText="1"/>
    </xf>
    <xf numFmtId="0" fontId="1" fillId="0" borderId="0" xfId="138" applyFont="1" applyAlignment="1">
      <alignment horizontal="left" wrapText="1"/>
    </xf>
    <xf numFmtId="0" fontId="6" fillId="0" borderId="0" xfId="138" applyFont="1" applyAlignment="1">
      <alignment horizontal="left" wrapText="1"/>
    </xf>
    <xf numFmtId="0" fontId="31" fillId="0" borderId="0" xfId="137" applyFont="1" applyAlignment="1">
      <alignment horizontal="center"/>
    </xf>
    <xf numFmtId="0" fontId="47" fillId="0" borderId="2" xfId="137" applyFont="1" applyBorder="1" applyAlignment="1">
      <alignment horizontal="center" vertical="center" wrapText="1"/>
    </xf>
    <xf numFmtId="0" fontId="8" fillId="0" borderId="5" xfId="137" applyBorder="1" applyAlignment="1">
      <alignment horizontal="left" vertical="center" wrapText="1"/>
    </xf>
    <xf numFmtId="0" fontId="8" fillId="0" borderId="8" xfId="137" applyBorder="1" applyAlignment="1">
      <alignment horizontal="left" vertical="center" wrapText="1"/>
    </xf>
    <xf numFmtId="0" fontId="8" fillId="0" borderId="6" xfId="137" applyBorder="1" applyAlignment="1">
      <alignment horizontal="left" vertical="center" wrapText="1"/>
    </xf>
    <xf numFmtId="0" fontId="8" fillId="0" borderId="3" xfId="137" applyBorder="1" applyAlignment="1">
      <alignment horizontal="center" vertical="center" wrapText="1"/>
    </xf>
    <xf numFmtId="0" fontId="8" fillId="0" borderId="7" xfId="137" applyBorder="1" applyAlignment="1">
      <alignment horizontal="center" vertical="center" wrapText="1"/>
    </xf>
    <xf numFmtId="0" fontId="8" fillId="0" borderId="4" xfId="137" applyBorder="1" applyAlignment="1">
      <alignment horizontal="center" vertical="center" wrapText="1"/>
    </xf>
    <xf numFmtId="0" fontId="18" fillId="0" borderId="0" xfId="124" applyFont="1" applyAlignment="1">
      <alignment horizontal="left" wrapText="1"/>
    </xf>
    <xf numFmtId="0" fontId="18" fillId="0" borderId="0" xfId="124" applyAlignment="1">
      <alignment horizontal="left" wrapText="1"/>
    </xf>
    <xf numFmtId="0" fontId="1" fillId="0" borderId="0" xfId="124" applyFont="1" applyAlignment="1">
      <alignment horizontal="left" wrapText="1"/>
    </xf>
    <xf numFmtId="0" fontId="30" fillId="0" borderId="5" xfId="0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0" fontId="41" fillId="0" borderId="0" xfId="0" applyFont="1" applyAlignment="1">
      <alignment horizontal="center"/>
    </xf>
    <xf numFmtId="0" fontId="42" fillId="0" borderId="5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right" vertical="center" wrapText="1"/>
    </xf>
    <xf numFmtId="0" fontId="30" fillId="2" borderId="6" xfId="0" applyFont="1" applyFill="1" applyBorder="1" applyAlignment="1">
      <alignment horizontal="right" vertical="center" wrapText="1"/>
    </xf>
    <xf numFmtId="0" fontId="1" fillId="0" borderId="0" xfId="137" applyFont="1"/>
  </cellXfs>
  <cellStyles count="149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10" xfId="145"/>
    <cellStyle name="Обычный 11" xfId="146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2 2" xfId="139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6"/>
    <cellStyle name="Обычный 5 4 3" xfId="138"/>
    <cellStyle name="Обычный 5 4 3 3 2" xfId="131"/>
    <cellStyle name="Обычный 5 5" xfId="116"/>
    <cellStyle name="Обычный 5 5 2" xfId="117"/>
    <cellStyle name="Обычный 5 5 3" xfId="123"/>
    <cellStyle name="Обычный 5 5 3 2" xfId="128"/>
    <cellStyle name="Обычный 5 5 3 2 2" xfId="142"/>
    <cellStyle name="Обычный 5 6" xfId="119"/>
    <cellStyle name="Обычный 5 7" xfId="121"/>
    <cellStyle name="Обычный 5 7 2" xfId="126"/>
    <cellStyle name="Обычный 5 7 2 2" xfId="134"/>
    <cellStyle name="Обычный 5 7 2 2 2" xfId="140"/>
    <cellStyle name="Обычный 5 7 2 3" xfId="137"/>
    <cellStyle name="Обычный 5 7 2 4" xfId="148"/>
    <cellStyle name="Обычный 5 7 3 2" xfId="133"/>
    <cellStyle name="Обычный 5 7 3 2 2" xfId="143"/>
    <cellStyle name="Обычный 6" xfId="135"/>
    <cellStyle name="Обычный 6 2" xfId="141"/>
    <cellStyle name="Обычный 6 3" xfId="147"/>
    <cellStyle name="Обычный 9" xfId="144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"/>
  <sheetViews>
    <sheetView zoomScaleNormal="100" workbookViewId="0">
      <pane xSplit="10" ySplit="13" topLeftCell="K71" activePane="bottomRight" state="frozen"/>
      <selection pane="topRight" activeCell="K1" sqref="K1"/>
      <selection pane="bottomLeft" activeCell="A14" sqref="A14"/>
      <selection pane="bottomRight" activeCell="K5" sqref="K5"/>
    </sheetView>
  </sheetViews>
  <sheetFormatPr defaultColWidth="9.140625" defaultRowHeight="12.75" x14ac:dyDescent="0.2"/>
  <cols>
    <col min="1" max="3" width="10.42578125" style="110" customWidth="1"/>
    <col min="4" max="4" width="39.5703125" style="110" customWidth="1"/>
    <col min="5" max="5" width="15.5703125" style="110" customWidth="1"/>
    <col min="6" max="6" width="16" style="110" customWidth="1"/>
    <col min="7" max="7" width="13.7109375" style="110" customWidth="1"/>
    <col min="8" max="8" width="12.7109375" style="110" customWidth="1"/>
    <col min="9" max="9" width="11.42578125" style="110" customWidth="1"/>
    <col min="10" max="10" width="12.140625" style="110" customWidth="1"/>
    <col min="11" max="11" width="12.85546875" style="110" customWidth="1"/>
    <col min="12" max="12" width="11.42578125" style="110" customWidth="1"/>
    <col min="13" max="13" width="8.42578125" style="110" customWidth="1"/>
    <col min="14" max="14" width="8.28515625" style="110" customWidth="1"/>
    <col min="15" max="15" width="13.42578125" style="110" customWidth="1"/>
    <col min="16" max="16" width="17.5703125" style="110" customWidth="1"/>
    <col min="17" max="17" width="6.7109375" style="110" customWidth="1"/>
    <col min="18" max="18" width="10" style="110" hidden="1" customWidth="1"/>
    <col min="19" max="16384" width="9.140625" style="110"/>
  </cols>
  <sheetData>
    <row r="1" spans="1:16" x14ac:dyDescent="0.2">
      <c r="K1" s="288" t="s">
        <v>0</v>
      </c>
      <c r="L1" s="111"/>
    </row>
    <row r="2" spans="1:16" ht="13.5" customHeight="1" x14ac:dyDescent="0.2">
      <c r="K2" s="268" t="s">
        <v>245</v>
      </c>
      <c r="L2" s="269"/>
      <c r="M2" s="269"/>
      <c r="N2" s="269"/>
      <c r="O2" s="269"/>
      <c r="P2" s="269"/>
    </row>
    <row r="3" spans="1:16" ht="13.5" customHeight="1" x14ac:dyDescent="0.2">
      <c r="K3" s="269"/>
      <c r="L3" s="269"/>
      <c r="M3" s="269"/>
      <c r="N3" s="269"/>
      <c r="O3" s="269"/>
      <c r="P3" s="269"/>
    </row>
    <row r="4" spans="1:16" ht="13.5" customHeight="1" x14ac:dyDescent="0.2">
      <c r="K4" s="269"/>
      <c r="L4" s="269"/>
      <c r="M4" s="269"/>
      <c r="N4" s="269"/>
      <c r="O4" s="269"/>
      <c r="P4" s="269"/>
    </row>
    <row r="6" spans="1:16" x14ac:dyDescent="0.2">
      <c r="A6" s="270" t="s">
        <v>159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</row>
    <row r="7" spans="1:16" x14ac:dyDescent="0.2">
      <c r="A7" s="270" t="s">
        <v>160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</row>
    <row r="8" spans="1:16" x14ac:dyDescent="0.2">
      <c r="A8" s="113" t="s">
        <v>151</v>
      </c>
      <c r="B8" s="114"/>
      <c r="C8" s="114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4"/>
      <c r="P8" s="114"/>
    </row>
    <row r="9" spans="1:16" x14ac:dyDescent="0.2">
      <c r="A9" s="116" t="s">
        <v>10</v>
      </c>
      <c r="G9" s="117"/>
      <c r="H9" s="117"/>
      <c r="P9" s="118" t="s">
        <v>11</v>
      </c>
    </row>
    <row r="10" spans="1:16" ht="12.75" customHeight="1" x14ac:dyDescent="0.2">
      <c r="A10" s="271" t="s">
        <v>12</v>
      </c>
      <c r="B10" s="271" t="s">
        <v>13</v>
      </c>
      <c r="C10" s="271" t="s">
        <v>14</v>
      </c>
      <c r="D10" s="272" t="s">
        <v>15</v>
      </c>
      <c r="E10" s="265" t="s">
        <v>2</v>
      </c>
      <c r="F10" s="265"/>
      <c r="G10" s="265"/>
      <c r="H10" s="265"/>
      <c r="I10" s="265"/>
      <c r="J10" s="275" t="s">
        <v>3</v>
      </c>
      <c r="K10" s="276"/>
      <c r="L10" s="276"/>
      <c r="M10" s="276"/>
      <c r="N10" s="276"/>
      <c r="O10" s="277"/>
      <c r="P10" s="267" t="s">
        <v>161</v>
      </c>
    </row>
    <row r="11" spans="1:16" x14ac:dyDescent="0.2">
      <c r="A11" s="265"/>
      <c r="B11" s="265"/>
      <c r="C11" s="265"/>
      <c r="D11" s="273"/>
      <c r="E11" s="267" t="s">
        <v>4</v>
      </c>
      <c r="F11" s="265" t="s">
        <v>162</v>
      </c>
      <c r="G11" s="265" t="s">
        <v>163</v>
      </c>
      <c r="H11" s="265"/>
      <c r="I11" s="265" t="s">
        <v>164</v>
      </c>
      <c r="J11" s="267" t="s">
        <v>4</v>
      </c>
      <c r="K11" s="265" t="s">
        <v>5</v>
      </c>
      <c r="L11" s="265" t="s">
        <v>162</v>
      </c>
      <c r="M11" s="265" t="s">
        <v>163</v>
      </c>
      <c r="N11" s="265"/>
      <c r="O11" s="265" t="s">
        <v>164</v>
      </c>
      <c r="P11" s="265"/>
    </row>
    <row r="12" spans="1:16" x14ac:dyDescent="0.2">
      <c r="A12" s="265"/>
      <c r="B12" s="265"/>
      <c r="C12" s="265"/>
      <c r="D12" s="273"/>
      <c r="E12" s="265"/>
      <c r="F12" s="265"/>
      <c r="G12" s="265" t="s">
        <v>165</v>
      </c>
      <c r="H12" s="265" t="s">
        <v>166</v>
      </c>
      <c r="I12" s="265"/>
      <c r="J12" s="265"/>
      <c r="K12" s="265"/>
      <c r="L12" s="265"/>
      <c r="M12" s="265" t="s">
        <v>165</v>
      </c>
      <c r="N12" s="265" t="s">
        <v>166</v>
      </c>
      <c r="O12" s="265"/>
      <c r="P12" s="265"/>
    </row>
    <row r="13" spans="1:16" ht="49.5" customHeight="1" x14ac:dyDescent="0.2">
      <c r="A13" s="265"/>
      <c r="B13" s="265"/>
      <c r="C13" s="265"/>
      <c r="D13" s="274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</row>
    <row r="14" spans="1:16" x14ac:dyDescent="0.2">
      <c r="A14" s="119">
        <v>1</v>
      </c>
      <c r="B14" s="119">
        <v>2</v>
      </c>
      <c r="C14" s="119">
        <v>3</v>
      </c>
      <c r="D14" s="119">
        <v>4</v>
      </c>
      <c r="E14" s="120">
        <v>5</v>
      </c>
      <c r="F14" s="119">
        <v>6</v>
      </c>
      <c r="G14" s="119">
        <v>7</v>
      </c>
      <c r="H14" s="119">
        <v>8</v>
      </c>
      <c r="I14" s="119">
        <v>9</v>
      </c>
      <c r="J14" s="120">
        <v>10</v>
      </c>
      <c r="K14" s="119">
        <v>11</v>
      </c>
      <c r="L14" s="119">
        <v>12</v>
      </c>
      <c r="M14" s="119">
        <v>13</v>
      </c>
      <c r="N14" s="119">
        <v>14</v>
      </c>
      <c r="O14" s="119">
        <v>15</v>
      </c>
      <c r="P14" s="120">
        <v>16</v>
      </c>
    </row>
    <row r="15" spans="1:16" x14ac:dyDescent="0.2">
      <c r="A15" s="121" t="s">
        <v>16</v>
      </c>
      <c r="B15" s="122"/>
      <c r="C15" s="123"/>
      <c r="D15" s="124" t="s">
        <v>167</v>
      </c>
      <c r="E15" s="125">
        <f>E16</f>
        <v>19368373.629999999</v>
      </c>
      <c r="F15" s="126">
        <f>F16</f>
        <v>19368373.629999999</v>
      </c>
      <c r="G15" s="126">
        <f>G16</f>
        <v>11604720.699999999</v>
      </c>
      <c r="H15" s="126">
        <f>H16</f>
        <v>1545428.32</v>
      </c>
      <c r="I15" s="126">
        <v>0</v>
      </c>
      <c r="J15" s="127">
        <f>J16</f>
        <v>425000</v>
      </c>
      <c r="K15" s="126">
        <f>K16</f>
        <v>285000</v>
      </c>
      <c r="L15" s="126">
        <f>L16</f>
        <v>140000</v>
      </c>
      <c r="M15" s="126">
        <v>0</v>
      </c>
      <c r="N15" s="126">
        <v>0</v>
      </c>
      <c r="O15" s="126">
        <v>35000</v>
      </c>
      <c r="P15" s="127">
        <f t="shared" ref="P15:P90" si="0">E15+J15</f>
        <v>19793373.629999999</v>
      </c>
    </row>
    <row r="16" spans="1:16" ht="15" customHeight="1" x14ac:dyDescent="0.2">
      <c r="A16" s="128" t="s">
        <v>17</v>
      </c>
      <c r="B16" s="129"/>
      <c r="C16" s="130"/>
      <c r="D16" s="131" t="s">
        <v>167</v>
      </c>
      <c r="E16" s="125">
        <f>E17+E18+E19+E21+E23</f>
        <v>19368373.629999999</v>
      </c>
      <c r="F16" s="132">
        <f>F17+F18+F19+F21+F23</f>
        <v>19368373.629999999</v>
      </c>
      <c r="G16" s="132">
        <f>G17+G18+G19+G21</f>
        <v>11604720.699999999</v>
      </c>
      <c r="H16" s="132">
        <f>H17+H18+H19+H21</f>
        <v>1545428.32</v>
      </c>
      <c r="I16" s="132">
        <f>I17</f>
        <v>0</v>
      </c>
      <c r="J16" s="125">
        <f>J17+J19+J21+J23</f>
        <v>425000</v>
      </c>
      <c r="K16" s="132">
        <f>K17+K19+K21+K23</f>
        <v>285000</v>
      </c>
      <c r="L16" s="132">
        <f>L17</f>
        <v>140000</v>
      </c>
      <c r="M16" s="132">
        <f>M17</f>
        <v>0</v>
      </c>
      <c r="N16" s="132">
        <f>N17</f>
        <v>0</v>
      </c>
      <c r="O16" s="132">
        <f>O17+O18+O19+O20+O21+O22+O23</f>
        <v>285000</v>
      </c>
      <c r="P16" s="125">
        <f>E16+J16</f>
        <v>19793373.629999999</v>
      </c>
    </row>
    <row r="17" spans="1:18" ht="63.75" x14ac:dyDescent="0.2">
      <c r="A17" s="133" t="s">
        <v>18</v>
      </c>
      <c r="B17" s="133" t="s">
        <v>19</v>
      </c>
      <c r="C17" s="134" t="s">
        <v>20</v>
      </c>
      <c r="D17" s="135" t="s">
        <v>21</v>
      </c>
      <c r="E17" s="136">
        <f>F17</f>
        <v>17656368.09</v>
      </c>
      <c r="F17" s="137">
        <v>17656368.09</v>
      </c>
      <c r="G17" s="137">
        <v>11604720.699999999</v>
      </c>
      <c r="H17" s="137">
        <v>1372716.01</v>
      </c>
      <c r="I17" s="137"/>
      <c r="J17" s="138">
        <f>L17+K17</f>
        <v>175000</v>
      </c>
      <c r="K17" s="137">
        <v>35000</v>
      </c>
      <c r="L17" s="137">
        <v>140000</v>
      </c>
      <c r="M17" s="137"/>
      <c r="N17" s="137"/>
      <c r="O17" s="137">
        <v>35000</v>
      </c>
      <c r="P17" s="138">
        <f>E17+J17</f>
        <v>17831368.09</v>
      </c>
      <c r="Q17" s="139"/>
    </row>
    <row r="18" spans="1:18" ht="30.75" customHeight="1" x14ac:dyDescent="0.2">
      <c r="A18" s="133" t="s">
        <v>36</v>
      </c>
      <c r="B18" s="140">
        <v>7680</v>
      </c>
      <c r="C18" s="141" t="s">
        <v>37</v>
      </c>
      <c r="D18" s="142" t="s">
        <v>38</v>
      </c>
      <c r="E18" s="143">
        <f>F18</f>
        <v>38500</v>
      </c>
      <c r="F18" s="144">
        <v>38500</v>
      </c>
      <c r="G18" s="144"/>
      <c r="H18" s="144"/>
      <c r="I18" s="137"/>
      <c r="J18" s="138"/>
      <c r="K18" s="137"/>
      <c r="L18" s="137"/>
      <c r="M18" s="137"/>
      <c r="N18" s="137"/>
      <c r="O18" s="137"/>
      <c r="P18" s="138">
        <f t="shared" ref="P18:P54" si="1">E18+J18</f>
        <v>38500</v>
      </c>
    </row>
    <row r="19" spans="1:18" ht="38.1" customHeight="1" x14ac:dyDescent="0.2">
      <c r="A19" s="145" t="s">
        <v>39</v>
      </c>
      <c r="B19" s="140">
        <v>8110</v>
      </c>
      <c r="C19" s="141" t="s">
        <v>40</v>
      </c>
      <c r="D19" s="142" t="s">
        <v>41</v>
      </c>
      <c r="E19" s="144">
        <v>309825.31</v>
      </c>
      <c r="F19" s="144">
        <v>309825.31</v>
      </c>
      <c r="G19" s="144"/>
      <c r="H19" s="144">
        <v>172712.31</v>
      </c>
      <c r="I19" s="137"/>
      <c r="J19" s="138"/>
      <c r="K19" s="137"/>
      <c r="L19" s="137"/>
      <c r="M19" s="137"/>
      <c r="N19" s="137"/>
      <c r="O19" s="137"/>
      <c r="P19" s="138">
        <f t="shared" si="1"/>
        <v>309825.31</v>
      </c>
      <c r="Q19" s="146"/>
      <c r="R19" s="139"/>
    </row>
    <row r="20" spans="1:18" ht="41.25" customHeight="1" x14ac:dyDescent="0.2">
      <c r="A20" s="145"/>
      <c r="B20" s="140"/>
      <c r="C20" s="141"/>
      <c r="D20" s="25" t="s">
        <v>237</v>
      </c>
      <c r="E20" s="144">
        <v>309825.31</v>
      </c>
      <c r="F20" s="144">
        <v>309825.31</v>
      </c>
      <c r="G20" s="144"/>
      <c r="H20" s="144">
        <v>172712.31</v>
      </c>
      <c r="I20" s="137"/>
      <c r="J20" s="138"/>
      <c r="K20" s="137"/>
      <c r="L20" s="137"/>
      <c r="M20" s="137"/>
      <c r="N20" s="137"/>
      <c r="O20" s="137"/>
      <c r="P20" s="138">
        <f t="shared" si="1"/>
        <v>309825.31</v>
      </c>
    </row>
    <row r="21" spans="1:18" ht="24.75" customHeight="1" x14ac:dyDescent="0.2">
      <c r="A21" s="145" t="s">
        <v>42</v>
      </c>
      <c r="B21" s="140">
        <v>8240</v>
      </c>
      <c r="C21" s="141" t="s">
        <v>43</v>
      </c>
      <c r="D21" s="142" t="s">
        <v>44</v>
      </c>
      <c r="E21" s="143">
        <f>F21</f>
        <v>35680.230000000003</v>
      </c>
      <c r="F21" s="144">
        <v>35680.230000000003</v>
      </c>
      <c r="G21" s="144"/>
      <c r="H21" s="144"/>
      <c r="I21" s="137"/>
      <c r="J21" s="138"/>
      <c r="K21" s="137"/>
      <c r="L21" s="137"/>
      <c r="M21" s="137"/>
      <c r="N21" s="137"/>
      <c r="O21" s="137"/>
      <c r="P21" s="138">
        <f t="shared" si="1"/>
        <v>35680.230000000003</v>
      </c>
      <c r="Q21" s="148"/>
      <c r="R21" s="111"/>
    </row>
    <row r="22" spans="1:18" ht="52.5" customHeight="1" x14ac:dyDescent="0.2">
      <c r="A22" s="145"/>
      <c r="B22" s="140"/>
      <c r="C22" s="141"/>
      <c r="D22" s="142" t="s">
        <v>168</v>
      </c>
      <c r="E22" s="143">
        <f>F22</f>
        <v>35680.230000000003</v>
      </c>
      <c r="F22" s="144">
        <v>35680.230000000003</v>
      </c>
      <c r="G22" s="144"/>
      <c r="H22" s="144"/>
      <c r="I22" s="137"/>
      <c r="J22" s="138"/>
      <c r="K22" s="137"/>
      <c r="L22" s="137"/>
      <c r="M22" s="137"/>
      <c r="N22" s="137"/>
      <c r="O22" s="137"/>
      <c r="P22" s="138">
        <f t="shared" si="1"/>
        <v>35680.230000000003</v>
      </c>
    </row>
    <row r="23" spans="1:18" ht="45" customHeight="1" x14ac:dyDescent="0.2">
      <c r="A23" s="149" t="s">
        <v>140</v>
      </c>
      <c r="B23" s="140">
        <v>9800</v>
      </c>
      <c r="C23" s="141" t="s">
        <v>22</v>
      </c>
      <c r="D23" s="150" t="s">
        <v>169</v>
      </c>
      <c r="E23" s="143">
        <f>F23</f>
        <v>1328000</v>
      </c>
      <c r="F23" s="144">
        <v>1328000</v>
      </c>
      <c r="G23" s="144"/>
      <c r="H23" s="144"/>
      <c r="I23" s="137"/>
      <c r="J23" s="138">
        <v>250000</v>
      </c>
      <c r="K23" s="137">
        <v>250000</v>
      </c>
      <c r="L23" s="137"/>
      <c r="M23" s="137"/>
      <c r="N23" s="137"/>
      <c r="O23" s="137">
        <v>250000</v>
      </c>
      <c r="P23" s="138">
        <f>E23+J23</f>
        <v>1578000</v>
      </c>
    </row>
    <row r="24" spans="1:18" x14ac:dyDescent="0.2">
      <c r="A24" s="128" t="s">
        <v>45</v>
      </c>
      <c r="B24" s="128"/>
      <c r="C24" s="130"/>
      <c r="D24" s="151" t="s">
        <v>170</v>
      </c>
      <c r="E24" s="125">
        <f>E25</f>
        <v>105562779.66</v>
      </c>
      <c r="F24" s="132">
        <f>F25</f>
        <v>105562779.66</v>
      </c>
      <c r="G24" s="132">
        <f>G25</f>
        <v>64108000.350000001</v>
      </c>
      <c r="H24" s="132">
        <f>H25</f>
        <v>17503292.25</v>
      </c>
      <c r="I24" s="132">
        <v>0</v>
      </c>
      <c r="J24" s="125">
        <f>J25</f>
        <v>17650869.600000001</v>
      </c>
      <c r="K24" s="132">
        <f>K25</f>
        <v>7137934.6000000006</v>
      </c>
      <c r="L24" s="132">
        <f>L25</f>
        <v>2556600</v>
      </c>
      <c r="M24" s="132">
        <v>0</v>
      </c>
      <c r="N24" s="132">
        <v>0</v>
      </c>
      <c r="O24" s="132">
        <f>O25</f>
        <v>15094269.6</v>
      </c>
      <c r="P24" s="125">
        <f t="shared" si="1"/>
        <v>123213649.25999999</v>
      </c>
    </row>
    <row r="25" spans="1:18" x14ac:dyDescent="0.2">
      <c r="A25" s="121" t="s">
        <v>46</v>
      </c>
      <c r="B25" s="121"/>
      <c r="C25" s="123"/>
      <c r="D25" s="124" t="s">
        <v>171</v>
      </c>
      <c r="E25" s="127">
        <f>E26+E27+E28+E29+E30+E31+E32+E40+E49+E50+E34+E39+E46+E38+E33+E48+E35+E44</f>
        <v>105562779.66</v>
      </c>
      <c r="F25" s="126">
        <f>F26+F27+F28+F29+F30+F31+F32+F40+F49+F50+F34+F39+F46+F38+F33+F48+F35+F44</f>
        <v>105562779.66</v>
      </c>
      <c r="G25" s="126">
        <f>G26+G27+G28+G29+G30+G31+G32+G40+G49+G50+G34+G39</f>
        <v>64108000.350000001</v>
      </c>
      <c r="H25" s="126">
        <f>H26+H27+H28+H29+H30+H31+H32+H40+H49+H50</f>
        <v>17503292.25</v>
      </c>
      <c r="I25" s="126">
        <v>0</v>
      </c>
      <c r="J25" s="127">
        <f>J26+J27+J28+J29+J30+J31+J32+J40+J49+J50+J51+J35+J46+J36+J37+J38+J43+J44+J45+J47+J41+J42</f>
        <v>17650869.600000001</v>
      </c>
      <c r="K25" s="126">
        <f>K26+K27+K28+K29+K30+K31+K32+K40+K49+K50+K51+K35+K36+K37+K38+K43+K44+K41+K42</f>
        <v>7137934.6000000006</v>
      </c>
      <c r="L25" s="126">
        <f>L26+L27+L28+L29+L30+L31+L32+L40+L49+L50+L46+L45+L47</f>
        <v>2556600</v>
      </c>
      <c r="M25" s="126">
        <v>0</v>
      </c>
      <c r="N25" s="126">
        <v>0</v>
      </c>
      <c r="O25" s="126">
        <f>O26+O27+O28+O29+O30+O31+O32+O40+O49+O50+O51+O35+O36+O37+O38+O43+O44+O41+O42</f>
        <v>15094269.6</v>
      </c>
      <c r="P25" s="127">
        <f>E25+J25</f>
        <v>123213649.25999999</v>
      </c>
    </row>
    <row r="26" spans="1:18" ht="38.25" x14ac:dyDescent="0.2">
      <c r="A26" s="133" t="s">
        <v>172</v>
      </c>
      <c r="B26" s="133" t="s">
        <v>47</v>
      </c>
      <c r="C26" s="134" t="s">
        <v>20</v>
      </c>
      <c r="D26" s="135" t="s">
        <v>48</v>
      </c>
      <c r="E26" s="205">
        <v>5564223.8899999997</v>
      </c>
      <c r="F26" s="137">
        <v>5564223.8899999997</v>
      </c>
      <c r="G26" s="137">
        <v>4037400</v>
      </c>
      <c r="H26" s="137">
        <v>219203.89</v>
      </c>
      <c r="I26" s="137"/>
      <c r="J26" s="138"/>
      <c r="K26" s="137"/>
      <c r="L26" s="137"/>
      <c r="M26" s="137"/>
      <c r="N26" s="137"/>
      <c r="O26" s="137"/>
      <c r="P26" s="138">
        <f t="shared" si="1"/>
        <v>5564223.8899999997</v>
      </c>
      <c r="Q26" s="148"/>
    </row>
    <row r="27" spans="1:18" x14ac:dyDescent="0.2">
      <c r="A27" s="133" t="s">
        <v>49</v>
      </c>
      <c r="B27" s="133" t="s">
        <v>50</v>
      </c>
      <c r="C27" s="134" t="s">
        <v>51</v>
      </c>
      <c r="D27" s="135" t="s">
        <v>52</v>
      </c>
      <c r="E27" s="152">
        <f>F27</f>
        <v>15406576.91</v>
      </c>
      <c r="F27" s="137">
        <v>15406576.91</v>
      </c>
      <c r="G27" s="137">
        <v>8890740.8800000008</v>
      </c>
      <c r="H27" s="137">
        <v>3055692.25</v>
      </c>
      <c r="I27" s="137"/>
      <c r="J27" s="143">
        <f>K27+L27</f>
        <v>380000</v>
      </c>
      <c r="K27" s="144">
        <v>120000</v>
      </c>
      <c r="L27" s="144">
        <v>260000</v>
      </c>
      <c r="M27" s="137"/>
      <c r="N27" s="137"/>
      <c r="O27" s="137">
        <v>120000</v>
      </c>
      <c r="P27" s="138">
        <f t="shared" si="1"/>
        <v>15786576.91</v>
      </c>
      <c r="Q27" s="146"/>
    </row>
    <row r="28" spans="1:18" ht="38.25" customHeight="1" x14ac:dyDescent="0.2">
      <c r="A28" s="133" t="s">
        <v>53</v>
      </c>
      <c r="B28" s="133" t="s">
        <v>54</v>
      </c>
      <c r="C28" s="134" t="s">
        <v>55</v>
      </c>
      <c r="D28" s="206" t="s">
        <v>100</v>
      </c>
      <c r="E28" s="205">
        <v>30107413.149999999</v>
      </c>
      <c r="F28" s="137">
        <v>30107413.149999999</v>
      </c>
      <c r="G28" s="137">
        <v>11384265.470000001</v>
      </c>
      <c r="H28" s="144">
        <v>9855000</v>
      </c>
      <c r="I28" s="137"/>
      <c r="J28" s="138">
        <f>K28+L28</f>
        <v>705000</v>
      </c>
      <c r="K28" s="137">
        <v>66000</v>
      </c>
      <c r="L28" s="137">
        <v>639000</v>
      </c>
      <c r="M28" s="137"/>
      <c r="N28" s="137"/>
      <c r="O28" s="137">
        <v>66000</v>
      </c>
      <c r="P28" s="138">
        <f t="shared" si="1"/>
        <v>30812413.149999999</v>
      </c>
      <c r="Q28" s="139"/>
    </row>
    <row r="29" spans="1:18" ht="37.5" customHeight="1" x14ac:dyDescent="0.2">
      <c r="A29" s="133" t="s">
        <v>173</v>
      </c>
      <c r="B29" s="133" t="s">
        <v>174</v>
      </c>
      <c r="C29" s="134" t="s">
        <v>55</v>
      </c>
      <c r="D29" s="153" t="s">
        <v>175</v>
      </c>
      <c r="E29" s="138">
        <v>33833700</v>
      </c>
      <c r="F29" s="203">
        <v>33833700</v>
      </c>
      <c r="G29" s="137">
        <v>27732541</v>
      </c>
      <c r="H29" s="137"/>
      <c r="I29" s="137"/>
      <c r="J29" s="152"/>
      <c r="K29" s="137"/>
      <c r="L29" s="137"/>
      <c r="M29" s="137"/>
      <c r="N29" s="137"/>
      <c r="O29" s="137"/>
      <c r="P29" s="138">
        <f t="shared" si="1"/>
        <v>33833700</v>
      </c>
    </row>
    <row r="30" spans="1:18" ht="45.75" customHeight="1" x14ac:dyDescent="0.2">
      <c r="A30" s="133" t="s">
        <v>56</v>
      </c>
      <c r="B30" s="133" t="s">
        <v>176</v>
      </c>
      <c r="C30" s="134" t="s">
        <v>57</v>
      </c>
      <c r="D30" s="135" t="s">
        <v>177</v>
      </c>
      <c r="E30" s="205">
        <v>5609934.9500000002</v>
      </c>
      <c r="F30" s="137">
        <v>5609934.9500000002</v>
      </c>
      <c r="G30" s="137">
        <v>1875230</v>
      </c>
      <c r="H30" s="137">
        <v>3303054.95</v>
      </c>
      <c r="I30" s="137"/>
      <c r="J30" s="138">
        <v>25000</v>
      </c>
      <c r="K30" s="137"/>
      <c r="L30" s="137">
        <v>25000</v>
      </c>
      <c r="M30" s="137"/>
      <c r="N30" s="137"/>
      <c r="O30" s="137"/>
      <c r="P30" s="138">
        <f t="shared" si="1"/>
        <v>5634934.9500000002</v>
      </c>
    </row>
    <row r="31" spans="1:18" ht="25.5" x14ac:dyDescent="0.2">
      <c r="A31" s="133" t="s">
        <v>58</v>
      </c>
      <c r="B31" s="133" t="s">
        <v>178</v>
      </c>
      <c r="C31" s="134" t="s">
        <v>57</v>
      </c>
      <c r="D31" s="135" t="s">
        <v>59</v>
      </c>
      <c r="E31" s="138">
        <f>F31</f>
        <v>4771680</v>
      </c>
      <c r="F31" s="137">
        <v>4771680</v>
      </c>
      <c r="G31" s="137">
        <v>3130826</v>
      </c>
      <c r="H31" s="137">
        <v>920000</v>
      </c>
      <c r="I31" s="137"/>
      <c r="J31" s="138">
        <v>98000</v>
      </c>
      <c r="K31" s="137"/>
      <c r="L31" s="137">
        <v>98000</v>
      </c>
      <c r="M31" s="137"/>
      <c r="N31" s="137"/>
      <c r="O31" s="137"/>
      <c r="P31" s="138">
        <f t="shared" si="1"/>
        <v>4869680</v>
      </c>
    </row>
    <row r="32" spans="1:18" x14ac:dyDescent="0.2">
      <c r="A32" s="133" t="s">
        <v>60</v>
      </c>
      <c r="B32" s="133" t="s">
        <v>179</v>
      </c>
      <c r="C32" s="134" t="s">
        <v>61</v>
      </c>
      <c r="D32" s="135" t="s">
        <v>62</v>
      </c>
      <c r="E32" s="138">
        <v>10000</v>
      </c>
      <c r="F32" s="137">
        <v>10000</v>
      </c>
      <c r="G32" s="137"/>
      <c r="H32" s="137"/>
      <c r="I32" s="137"/>
      <c r="J32" s="138"/>
      <c r="K32" s="137"/>
      <c r="L32" s="137"/>
      <c r="M32" s="137"/>
      <c r="N32" s="137"/>
      <c r="O32" s="137"/>
      <c r="P32" s="138">
        <f t="shared" si="1"/>
        <v>10000</v>
      </c>
    </row>
    <row r="33" spans="1:16" ht="34.5" customHeight="1" x14ac:dyDescent="0.2">
      <c r="A33" s="207" t="s">
        <v>212</v>
      </c>
      <c r="B33" s="133">
        <v>1151</v>
      </c>
      <c r="C33" s="134" t="s">
        <v>61</v>
      </c>
      <c r="D33" s="206" t="s">
        <v>213</v>
      </c>
      <c r="E33" s="138">
        <v>2000</v>
      </c>
      <c r="F33" s="137">
        <v>2000</v>
      </c>
      <c r="G33" s="137"/>
      <c r="H33" s="137"/>
      <c r="I33" s="137"/>
      <c r="J33" s="138"/>
      <c r="K33" s="137"/>
      <c r="L33" s="137"/>
      <c r="M33" s="137"/>
      <c r="N33" s="137"/>
      <c r="O33" s="137"/>
      <c r="P33" s="138">
        <f t="shared" si="1"/>
        <v>2000</v>
      </c>
    </row>
    <row r="34" spans="1:16" ht="51" x14ac:dyDescent="0.2">
      <c r="A34" s="149" t="s">
        <v>180</v>
      </c>
      <c r="B34" s="133">
        <v>1600</v>
      </c>
      <c r="C34" s="154" t="s">
        <v>61</v>
      </c>
      <c r="D34" s="150" t="s">
        <v>181</v>
      </c>
      <c r="E34" s="138">
        <v>5373600</v>
      </c>
      <c r="F34" s="137">
        <v>5373600</v>
      </c>
      <c r="G34" s="137">
        <v>4404587</v>
      </c>
      <c r="H34" s="137"/>
      <c r="I34" s="137"/>
      <c r="J34" s="138"/>
      <c r="K34" s="137"/>
      <c r="L34" s="137"/>
      <c r="M34" s="137"/>
      <c r="N34" s="137"/>
      <c r="O34" s="137"/>
      <c r="P34" s="138">
        <v>5373600</v>
      </c>
    </row>
    <row r="35" spans="1:16" ht="82.5" customHeight="1" x14ac:dyDescent="0.2">
      <c r="A35" s="149" t="s">
        <v>142</v>
      </c>
      <c r="B35" s="133">
        <v>1184</v>
      </c>
      <c r="C35" s="154" t="s">
        <v>61</v>
      </c>
      <c r="D35" s="150" t="s">
        <v>182</v>
      </c>
      <c r="E35" s="138">
        <v>359250</v>
      </c>
      <c r="F35" s="137">
        <v>359250</v>
      </c>
      <c r="G35" s="137"/>
      <c r="H35" s="137"/>
      <c r="I35" s="137"/>
      <c r="J35" s="138">
        <v>147950</v>
      </c>
      <c r="K35" s="137">
        <v>147950</v>
      </c>
      <c r="L35" s="137"/>
      <c r="M35" s="137"/>
      <c r="N35" s="137"/>
      <c r="O35" s="137">
        <v>147950</v>
      </c>
      <c r="P35" s="138">
        <v>507200</v>
      </c>
    </row>
    <row r="36" spans="1:16" ht="84.75" customHeight="1" x14ac:dyDescent="0.2">
      <c r="A36" s="149" t="s">
        <v>153</v>
      </c>
      <c r="B36" s="155">
        <v>1183</v>
      </c>
      <c r="C36" s="155" t="s">
        <v>61</v>
      </c>
      <c r="D36" s="150" t="s">
        <v>154</v>
      </c>
      <c r="E36" s="138"/>
      <c r="F36" s="137"/>
      <c r="G36" s="137"/>
      <c r="H36" s="137"/>
      <c r="I36" s="137"/>
      <c r="J36" s="138">
        <v>126800</v>
      </c>
      <c r="K36" s="217">
        <v>126800</v>
      </c>
      <c r="L36" s="137"/>
      <c r="M36" s="137"/>
      <c r="N36" s="137"/>
      <c r="O36" s="137">
        <v>126800</v>
      </c>
      <c r="P36" s="138">
        <v>126800</v>
      </c>
    </row>
    <row r="37" spans="1:16" ht="76.5" customHeight="1" x14ac:dyDescent="0.2">
      <c r="A37" s="149" t="s">
        <v>155</v>
      </c>
      <c r="B37" s="155">
        <v>1252</v>
      </c>
      <c r="C37" s="155" t="s">
        <v>61</v>
      </c>
      <c r="D37" s="150" t="s">
        <v>152</v>
      </c>
      <c r="E37" s="138"/>
      <c r="F37" s="137"/>
      <c r="G37" s="137"/>
      <c r="H37" s="137"/>
      <c r="I37" s="137"/>
      <c r="J37" s="138">
        <v>2199300</v>
      </c>
      <c r="K37" s="217">
        <v>2199300</v>
      </c>
      <c r="L37" s="137"/>
      <c r="M37" s="137"/>
      <c r="N37" s="137"/>
      <c r="O37" s="137">
        <v>2199300</v>
      </c>
      <c r="P37" s="138">
        <v>2199300</v>
      </c>
    </row>
    <row r="38" spans="1:16" ht="77.25" customHeight="1" x14ac:dyDescent="0.2">
      <c r="A38" s="149" t="s">
        <v>157</v>
      </c>
      <c r="B38" s="155">
        <v>1251</v>
      </c>
      <c r="C38" s="155" t="s">
        <v>61</v>
      </c>
      <c r="D38" s="157" t="s">
        <v>156</v>
      </c>
      <c r="E38" s="138"/>
      <c r="F38" s="137"/>
      <c r="G38" s="137"/>
      <c r="H38" s="137"/>
      <c r="I38" s="137"/>
      <c r="J38" s="216">
        <v>1530700</v>
      </c>
      <c r="K38" s="217">
        <v>1530700</v>
      </c>
      <c r="L38" s="218"/>
      <c r="M38" s="218"/>
      <c r="N38" s="218"/>
      <c r="O38" s="218">
        <v>1530700</v>
      </c>
      <c r="P38" s="138">
        <f>E38+J38</f>
        <v>1530700</v>
      </c>
    </row>
    <row r="39" spans="1:16" ht="84.75" customHeight="1" x14ac:dyDescent="0.2">
      <c r="A39" s="149" t="s">
        <v>141</v>
      </c>
      <c r="B39" s="133">
        <v>1200</v>
      </c>
      <c r="C39" s="154" t="s">
        <v>61</v>
      </c>
      <c r="D39" s="150" t="s">
        <v>183</v>
      </c>
      <c r="E39" s="138">
        <v>202500</v>
      </c>
      <c r="F39" s="137">
        <v>202500</v>
      </c>
      <c r="G39" s="137">
        <v>165984</v>
      </c>
      <c r="H39" s="137"/>
      <c r="I39" s="137"/>
      <c r="J39" s="216"/>
      <c r="K39" s="218"/>
      <c r="L39" s="218"/>
      <c r="M39" s="218"/>
      <c r="N39" s="218"/>
      <c r="O39" s="218"/>
      <c r="P39" s="138">
        <v>202500</v>
      </c>
    </row>
    <row r="40" spans="1:16" ht="38.25" x14ac:dyDescent="0.2">
      <c r="A40" s="133" t="s">
        <v>63</v>
      </c>
      <c r="B40" s="133" t="s">
        <v>64</v>
      </c>
      <c r="C40" s="134" t="s">
        <v>61</v>
      </c>
      <c r="D40" s="135" t="s">
        <v>65</v>
      </c>
      <c r="E40" s="138">
        <v>1007500</v>
      </c>
      <c r="F40" s="137">
        <v>1007500</v>
      </c>
      <c r="G40" s="137">
        <v>830523</v>
      </c>
      <c r="H40" s="137"/>
      <c r="I40" s="137"/>
      <c r="J40" s="216"/>
      <c r="K40" s="218"/>
      <c r="L40" s="218"/>
      <c r="M40" s="218"/>
      <c r="N40" s="218"/>
      <c r="O40" s="218"/>
      <c r="P40" s="138">
        <f t="shared" si="1"/>
        <v>1007500</v>
      </c>
    </row>
    <row r="41" spans="1:16" ht="132.75" customHeight="1" x14ac:dyDescent="0.2">
      <c r="A41" s="254" t="s">
        <v>238</v>
      </c>
      <c r="B41" s="133">
        <v>1231</v>
      </c>
      <c r="C41" s="134" t="s">
        <v>61</v>
      </c>
      <c r="D41" s="135" t="s">
        <v>239</v>
      </c>
      <c r="E41" s="138"/>
      <c r="F41" s="137"/>
      <c r="G41" s="137"/>
      <c r="H41" s="137"/>
      <c r="I41" s="137"/>
      <c r="J41" s="216">
        <v>50000</v>
      </c>
      <c r="K41" s="218">
        <v>50000</v>
      </c>
      <c r="L41" s="218"/>
      <c r="M41" s="218"/>
      <c r="N41" s="218"/>
      <c r="O41" s="218">
        <v>50000</v>
      </c>
      <c r="P41" s="138">
        <v>50000</v>
      </c>
    </row>
    <row r="42" spans="1:16" ht="132.75" customHeight="1" x14ac:dyDescent="0.2">
      <c r="A42" s="254" t="s">
        <v>240</v>
      </c>
      <c r="B42" s="133">
        <v>1232</v>
      </c>
      <c r="C42" s="134" t="s">
        <v>61</v>
      </c>
      <c r="D42" s="255" t="s">
        <v>241</v>
      </c>
      <c r="E42" s="138"/>
      <c r="F42" s="137"/>
      <c r="G42" s="137"/>
      <c r="H42" s="137"/>
      <c r="I42" s="137"/>
      <c r="J42" s="216">
        <v>448519</v>
      </c>
      <c r="K42" s="218">
        <v>448519</v>
      </c>
      <c r="L42" s="218"/>
      <c r="M42" s="218"/>
      <c r="N42" s="218"/>
      <c r="O42" s="218">
        <v>448519</v>
      </c>
      <c r="P42" s="138">
        <v>448519</v>
      </c>
    </row>
    <row r="43" spans="1:16" ht="63.75" x14ac:dyDescent="0.2">
      <c r="A43" s="207" t="s">
        <v>214</v>
      </c>
      <c r="B43" s="133">
        <v>1276</v>
      </c>
      <c r="C43" s="134" t="s">
        <v>61</v>
      </c>
      <c r="D43" s="135" t="s">
        <v>217</v>
      </c>
      <c r="E43" s="138"/>
      <c r="F43" s="137"/>
      <c r="G43" s="137"/>
      <c r="H43" s="137"/>
      <c r="I43" s="137"/>
      <c r="J43" s="219">
        <v>7956335</v>
      </c>
      <c r="K43" s="218"/>
      <c r="L43" s="218"/>
      <c r="M43" s="218"/>
      <c r="N43" s="218"/>
      <c r="O43" s="218">
        <v>7956335</v>
      </c>
      <c r="P43" s="138">
        <v>7956335</v>
      </c>
    </row>
    <row r="44" spans="1:16" ht="63.75" x14ac:dyDescent="0.2">
      <c r="A44" s="149" t="s">
        <v>218</v>
      </c>
      <c r="B44" s="133">
        <v>1275</v>
      </c>
      <c r="C44" s="134" t="s">
        <v>61</v>
      </c>
      <c r="D44" s="249" t="s">
        <v>219</v>
      </c>
      <c r="E44" s="138">
        <v>1959.6</v>
      </c>
      <c r="F44" s="137">
        <v>1959.6</v>
      </c>
      <c r="G44" s="137"/>
      <c r="H44" s="137"/>
      <c r="I44" s="137"/>
      <c r="J44" s="220">
        <v>883040.4</v>
      </c>
      <c r="K44" s="217">
        <v>883040.4</v>
      </c>
      <c r="L44" s="218"/>
      <c r="M44" s="218"/>
      <c r="N44" s="218"/>
      <c r="O44" s="217">
        <v>883040.4</v>
      </c>
      <c r="P44" s="220">
        <v>885000</v>
      </c>
    </row>
    <row r="45" spans="1:16" ht="76.5" x14ac:dyDescent="0.2">
      <c r="A45" s="158" t="s">
        <v>222</v>
      </c>
      <c r="B45" s="133">
        <v>1279</v>
      </c>
      <c r="C45" s="134" t="s">
        <v>61</v>
      </c>
      <c r="D45" s="249" t="s">
        <v>221</v>
      </c>
      <c r="E45" s="138"/>
      <c r="F45" s="137"/>
      <c r="G45" s="137"/>
      <c r="H45" s="137"/>
      <c r="I45" s="137"/>
      <c r="J45" s="220">
        <v>293400</v>
      </c>
      <c r="K45" s="156"/>
      <c r="L45" s="137">
        <v>293400</v>
      </c>
      <c r="M45" s="137"/>
      <c r="N45" s="137"/>
      <c r="O45" s="156"/>
      <c r="P45" s="220">
        <v>293400</v>
      </c>
    </row>
    <row r="46" spans="1:16" ht="51" x14ac:dyDescent="0.2">
      <c r="A46" s="158" t="s">
        <v>143</v>
      </c>
      <c r="B46" s="133">
        <v>1403</v>
      </c>
      <c r="C46" s="154" t="s">
        <v>61</v>
      </c>
      <c r="D46" s="159" t="s">
        <v>144</v>
      </c>
      <c r="E46" s="138">
        <v>0</v>
      </c>
      <c r="F46" s="137">
        <v>0</v>
      </c>
      <c r="G46" s="137"/>
      <c r="H46" s="137"/>
      <c r="I46" s="137"/>
      <c r="J46" s="138">
        <v>1133200</v>
      </c>
      <c r="K46" s="137"/>
      <c r="L46" s="137">
        <v>1133200</v>
      </c>
      <c r="M46" s="137"/>
      <c r="N46" s="137"/>
      <c r="O46" s="137"/>
      <c r="P46" s="138">
        <v>1133200</v>
      </c>
    </row>
    <row r="47" spans="1:16" ht="89.25" x14ac:dyDescent="0.2">
      <c r="A47" s="158" t="s">
        <v>222</v>
      </c>
      <c r="B47" s="133">
        <v>1501</v>
      </c>
      <c r="C47" s="154" t="s">
        <v>61</v>
      </c>
      <c r="D47" s="249" t="s">
        <v>223</v>
      </c>
      <c r="E47" s="138"/>
      <c r="F47" s="137"/>
      <c r="G47" s="137"/>
      <c r="H47" s="137"/>
      <c r="I47" s="137"/>
      <c r="J47" s="138">
        <v>108000</v>
      </c>
      <c r="K47" s="137"/>
      <c r="L47" s="137">
        <v>108000</v>
      </c>
      <c r="M47" s="137"/>
      <c r="N47" s="137"/>
      <c r="O47" s="137"/>
      <c r="P47" s="138">
        <v>108000</v>
      </c>
    </row>
    <row r="48" spans="1:16" ht="48" customHeight="1" x14ac:dyDescent="0.2">
      <c r="A48" s="158" t="s">
        <v>233</v>
      </c>
      <c r="B48" s="133">
        <v>1702</v>
      </c>
      <c r="C48" s="154" t="s">
        <v>61</v>
      </c>
      <c r="D48" s="249" t="s">
        <v>234</v>
      </c>
      <c r="E48" s="138">
        <v>978900</v>
      </c>
      <c r="F48" s="137">
        <v>978900</v>
      </c>
      <c r="G48" s="137"/>
      <c r="H48" s="137"/>
      <c r="I48" s="137"/>
      <c r="J48" s="138"/>
      <c r="K48" s="137"/>
      <c r="L48" s="137"/>
      <c r="M48" s="137"/>
      <c r="N48" s="137"/>
      <c r="O48" s="137"/>
      <c r="P48" s="138">
        <v>978900</v>
      </c>
    </row>
    <row r="49" spans="1:21" x14ac:dyDescent="0.2">
      <c r="A49" s="133" t="s">
        <v>66</v>
      </c>
      <c r="B49" s="133" t="s">
        <v>67</v>
      </c>
      <c r="C49" s="134" t="s">
        <v>68</v>
      </c>
      <c r="D49" s="135" t="s">
        <v>69</v>
      </c>
      <c r="E49" s="138">
        <f>F49</f>
        <v>446041.16</v>
      </c>
      <c r="F49" s="137">
        <v>446041.16</v>
      </c>
      <c r="G49" s="137">
        <v>254918</v>
      </c>
      <c r="H49" s="137">
        <v>105341.16</v>
      </c>
      <c r="I49" s="137"/>
      <c r="J49" s="138"/>
      <c r="K49" s="137"/>
      <c r="L49" s="137"/>
      <c r="M49" s="137"/>
      <c r="N49" s="137"/>
      <c r="O49" s="137"/>
      <c r="P49" s="138">
        <f t="shared" si="1"/>
        <v>446041.16</v>
      </c>
    </row>
    <row r="50" spans="1:21" ht="38.25" x14ac:dyDescent="0.2">
      <c r="A50" s="133" t="s">
        <v>70</v>
      </c>
      <c r="B50" s="133" t="s">
        <v>184</v>
      </c>
      <c r="C50" s="134" t="s">
        <v>71</v>
      </c>
      <c r="D50" s="135" t="s">
        <v>185</v>
      </c>
      <c r="E50" s="138">
        <f>F50</f>
        <v>1887500</v>
      </c>
      <c r="F50" s="137">
        <v>1887500</v>
      </c>
      <c r="G50" s="137">
        <v>1400985</v>
      </c>
      <c r="H50" s="137">
        <v>45000</v>
      </c>
      <c r="I50" s="137"/>
      <c r="J50" s="138">
        <v>0</v>
      </c>
      <c r="K50" s="137">
        <v>0</v>
      </c>
      <c r="L50" s="137"/>
      <c r="M50" s="137"/>
      <c r="N50" s="137"/>
      <c r="O50" s="137">
        <v>0</v>
      </c>
      <c r="P50" s="138">
        <f t="shared" si="1"/>
        <v>1887500</v>
      </c>
    </row>
    <row r="51" spans="1:21" x14ac:dyDescent="0.2">
      <c r="A51" s="145" t="s">
        <v>114</v>
      </c>
      <c r="B51" s="133">
        <v>1300</v>
      </c>
      <c r="C51" s="154" t="s">
        <v>61</v>
      </c>
      <c r="D51" s="153" t="s">
        <v>113</v>
      </c>
      <c r="E51" s="138"/>
      <c r="F51" s="137"/>
      <c r="G51" s="137"/>
      <c r="H51" s="137"/>
      <c r="I51" s="137"/>
      <c r="J51" s="138">
        <f>K51</f>
        <v>1565625.2</v>
      </c>
      <c r="K51" s="137">
        <v>1565625.2</v>
      </c>
      <c r="L51" s="137"/>
      <c r="M51" s="137"/>
      <c r="N51" s="137"/>
      <c r="O51" s="137">
        <v>1565625.2</v>
      </c>
      <c r="P51" s="138">
        <f>E51+J51</f>
        <v>1565625.2</v>
      </c>
    </row>
    <row r="52" spans="1:21" ht="25.5" x14ac:dyDescent="0.2">
      <c r="A52" s="160" t="s">
        <v>72</v>
      </c>
      <c r="B52" s="160"/>
      <c r="C52" s="161"/>
      <c r="D52" s="162" t="s">
        <v>186</v>
      </c>
      <c r="E52" s="163">
        <f>E53</f>
        <v>20496414</v>
      </c>
      <c r="F52" s="164">
        <f t="shared" ref="F52:H52" si="2">F53</f>
        <v>20496414</v>
      </c>
      <c r="G52" s="164">
        <f t="shared" si="2"/>
        <v>4721700</v>
      </c>
      <c r="H52" s="164">
        <f t="shared" si="2"/>
        <v>100000</v>
      </c>
      <c r="I52" s="165"/>
      <c r="J52" s="166">
        <f>J53</f>
        <v>3988503</v>
      </c>
      <c r="K52" s="165">
        <f t="shared" ref="K52:O52" si="3">K53</f>
        <v>3973503</v>
      </c>
      <c r="L52" s="165">
        <f t="shared" si="3"/>
        <v>15000</v>
      </c>
      <c r="M52" s="165">
        <f t="shared" si="3"/>
        <v>0</v>
      </c>
      <c r="N52" s="165">
        <f t="shared" si="3"/>
        <v>0</v>
      </c>
      <c r="O52" s="165">
        <f t="shared" si="3"/>
        <v>3973503</v>
      </c>
      <c r="P52" s="166">
        <f>P53</f>
        <v>24484917</v>
      </c>
    </row>
    <row r="53" spans="1:21" ht="25.5" x14ac:dyDescent="0.2">
      <c r="A53" s="160" t="s">
        <v>101</v>
      </c>
      <c r="B53" s="160"/>
      <c r="C53" s="161"/>
      <c r="D53" s="162" t="s">
        <v>186</v>
      </c>
      <c r="E53" s="163">
        <f>E54+E55+E56+E57+E58+E61+E59+E60</f>
        <v>20496414</v>
      </c>
      <c r="F53" s="165">
        <f>SUM(F54:F61)</f>
        <v>20496414</v>
      </c>
      <c r="G53" s="165">
        <f>SUM(G54:G61)</f>
        <v>4721700</v>
      </c>
      <c r="H53" s="165">
        <f t="shared" ref="H53:N53" si="4">SUM(H54:H61)</f>
        <v>100000</v>
      </c>
      <c r="I53" s="165">
        <f t="shared" si="4"/>
        <v>0</v>
      </c>
      <c r="J53" s="166">
        <f>SUM(J54:J62)</f>
        <v>3988503</v>
      </c>
      <c r="K53" s="165">
        <f>SUM(K54:K62)</f>
        <v>3973503</v>
      </c>
      <c r="L53" s="165">
        <f t="shared" si="4"/>
        <v>15000</v>
      </c>
      <c r="M53" s="165">
        <f t="shared" si="4"/>
        <v>0</v>
      </c>
      <c r="N53" s="165">
        <f t="shared" si="4"/>
        <v>0</v>
      </c>
      <c r="O53" s="165">
        <f>SUM(O54:O62)</f>
        <v>3973503</v>
      </c>
      <c r="P53" s="166">
        <f t="shared" si="1"/>
        <v>24484917</v>
      </c>
    </row>
    <row r="54" spans="1:21" ht="38.25" x14ac:dyDescent="0.2">
      <c r="A54" s="140" t="s">
        <v>73</v>
      </c>
      <c r="B54" s="140" t="s">
        <v>47</v>
      </c>
      <c r="C54" s="141" t="s">
        <v>20</v>
      </c>
      <c r="D54" s="142" t="s">
        <v>48</v>
      </c>
      <c r="E54" s="143">
        <f>F54</f>
        <v>2707900</v>
      </c>
      <c r="F54" s="144">
        <v>2707900</v>
      </c>
      <c r="G54" s="144">
        <v>1888700</v>
      </c>
      <c r="H54" s="144">
        <v>69300</v>
      </c>
      <c r="I54" s="144"/>
      <c r="J54" s="143">
        <v>23000</v>
      </c>
      <c r="K54" s="144">
        <v>23000</v>
      </c>
      <c r="L54" s="144"/>
      <c r="M54" s="144"/>
      <c r="N54" s="144"/>
      <c r="O54" s="144">
        <v>23000</v>
      </c>
      <c r="P54" s="143">
        <f t="shared" si="1"/>
        <v>2730900</v>
      </c>
      <c r="R54" s="146"/>
    </row>
    <row r="55" spans="1:21" ht="25.5" x14ac:dyDescent="0.2">
      <c r="A55" s="140" t="s">
        <v>74</v>
      </c>
      <c r="B55" s="140" t="s">
        <v>187</v>
      </c>
      <c r="C55" s="141" t="s">
        <v>25</v>
      </c>
      <c r="D55" s="142" t="s">
        <v>26</v>
      </c>
      <c r="E55" s="143">
        <f>F55</f>
        <v>8868900</v>
      </c>
      <c r="F55" s="167">
        <v>8868900</v>
      </c>
      <c r="G55" s="144"/>
      <c r="H55" s="144"/>
      <c r="I55" s="144"/>
      <c r="J55" s="143">
        <f>L55+O55</f>
        <v>1188700</v>
      </c>
      <c r="K55" s="144">
        <v>1188700</v>
      </c>
      <c r="L55" s="144"/>
      <c r="M55" s="144"/>
      <c r="N55" s="144"/>
      <c r="O55" s="144">
        <v>1188700</v>
      </c>
      <c r="P55" s="143">
        <f t="shared" si="0"/>
        <v>10057600</v>
      </c>
      <c r="Q55" s="139"/>
      <c r="R55" s="266"/>
      <c r="S55" s="266"/>
      <c r="T55" s="266"/>
    </row>
    <row r="56" spans="1:21" ht="38.25" x14ac:dyDescent="0.2">
      <c r="A56" s="140" t="s">
        <v>75</v>
      </c>
      <c r="B56" s="140" t="s">
        <v>76</v>
      </c>
      <c r="C56" s="141" t="s">
        <v>27</v>
      </c>
      <c r="D56" s="142" t="s">
        <v>28</v>
      </c>
      <c r="E56" s="143">
        <f>F56</f>
        <v>2548300</v>
      </c>
      <c r="F56" s="144">
        <v>2548300</v>
      </c>
      <c r="G56" s="144"/>
      <c r="H56" s="144"/>
      <c r="I56" s="144"/>
      <c r="J56" s="143"/>
      <c r="K56" s="144"/>
      <c r="L56" s="144"/>
      <c r="M56" s="144"/>
      <c r="N56" s="144"/>
      <c r="O56" s="144"/>
      <c r="P56" s="143">
        <f t="shared" si="0"/>
        <v>2548300</v>
      </c>
      <c r="Q56" s="168"/>
      <c r="R56" s="112"/>
      <c r="S56" s="112"/>
      <c r="T56" s="112"/>
      <c r="U56" s="112"/>
    </row>
    <row r="57" spans="1:21" ht="51" x14ac:dyDescent="0.2">
      <c r="A57" s="140" t="s">
        <v>77</v>
      </c>
      <c r="B57" s="140" t="s">
        <v>188</v>
      </c>
      <c r="C57" s="141" t="s">
        <v>78</v>
      </c>
      <c r="D57" s="142" t="s">
        <v>29</v>
      </c>
      <c r="E57" s="143">
        <f>F57</f>
        <v>4125000</v>
      </c>
      <c r="F57" s="144">
        <v>4125000</v>
      </c>
      <c r="G57" s="144">
        <v>2833000</v>
      </c>
      <c r="H57" s="144">
        <v>30700</v>
      </c>
      <c r="I57" s="144"/>
      <c r="J57" s="143">
        <f>L57+O57</f>
        <v>15000</v>
      </c>
      <c r="K57" s="144"/>
      <c r="L57" s="147">
        <v>15000</v>
      </c>
      <c r="M57" s="144"/>
      <c r="N57" s="144"/>
      <c r="O57" s="144"/>
      <c r="P57" s="143">
        <f t="shared" si="0"/>
        <v>4140000</v>
      </c>
    </row>
    <row r="58" spans="1:21" ht="76.5" x14ac:dyDescent="0.2">
      <c r="A58" s="140" t="s">
        <v>79</v>
      </c>
      <c r="B58" s="140" t="s">
        <v>189</v>
      </c>
      <c r="C58" s="141" t="s">
        <v>50</v>
      </c>
      <c r="D58" s="142" t="s">
        <v>31</v>
      </c>
      <c r="E58" s="143">
        <f t="shared" ref="E58:E61" si="5">F58</f>
        <v>253000</v>
      </c>
      <c r="F58" s="144">
        <v>253000</v>
      </c>
      <c r="G58" s="144"/>
      <c r="H58" s="144"/>
      <c r="I58" s="144"/>
      <c r="J58" s="143"/>
      <c r="K58" s="144"/>
      <c r="L58" s="144"/>
      <c r="M58" s="144"/>
      <c r="N58" s="144"/>
      <c r="O58" s="144"/>
      <c r="P58" s="143">
        <f t="shared" si="0"/>
        <v>253000</v>
      </c>
      <c r="Q58" s="111"/>
    </row>
    <row r="59" spans="1:21" ht="51" x14ac:dyDescent="0.2">
      <c r="A59" s="169" t="s">
        <v>80</v>
      </c>
      <c r="B59" s="170">
        <v>3230</v>
      </c>
      <c r="C59" s="171">
        <v>1070</v>
      </c>
      <c r="D59" s="172" t="s">
        <v>190</v>
      </c>
      <c r="E59" s="143">
        <f t="shared" si="5"/>
        <v>151000</v>
      </c>
      <c r="F59" s="173">
        <v>151000</v>
      </c>
      <c r="G59" s="144"/>
      <c r="H59" s="144"/>
      <c r="I59" s="144"/>
      <c r="J59" s="143"/>
      <c r="K59" s="144"/>
      <c r="L59" s="144"/>
      <c r="M59" s="144"/>
      <c r="N59" s="144"/>
      <c r="O59" s="144"/>
      <c r="P59" s="174">
        <f>E59+J59</f>
        <v>151000</v>
      </c>
      <c r="Q59" s="146"/>
      <c r="R59" s="266"/>
      <c r="S59" s="266"/>
    </row>
    <row r="60" spans="1:21" ht="63.75" x14ac:dyDescent="0.2">
      <c r="A60" s="169" t="s">
        <v>225</v>
      </c>
      <c r="B60" s="170">
        <v>3193</v>
      </c>
      <c r="C60" s="171">
        <v>1030</v>
      </c>
      <c r="D60" s="172" t="s">
        <v>226</v>
      </c>
      <c r="E60" s="143">
        <f t="shared" si="5"/>
        <v>198314</v>
      </c>
      <c r="F60" s="173">
        <v>198314</v>
      </c>
      <c r="G60" s="144"/>
      <c r="H60" s="144"/>
      <c r="I60" s="144"/>
      <c r="J60" s="143"/>
      <c r="K60" s="144"/>
      <c r="L60" s="144"/>
      <c r="M60" s="144"/>
      <c r="N60" s="144"/>
      <c r="O60" s="144"/>
      <c r="P60" s="174">
        <f>E60+J60</f>
        <v>198314</v>
      </c>
      <c r="Q60" s="146"/>
      <c r="R60" s="211"/>
      <c r="S60" s="211"/>
    </row>
    <row r="61" spans="1:21" ht="40.5" customHeight="1" x14ac:dyDescent="0.2">
      <c r="A61" s="140" t="s">
        <v>81</v>
      </c>
      <c r="B61" s="140" t="s">
        <v>191</v>
      </c>
      <c r="C61" s="141" t="s">
        <v>32</v>
      </c>
      <c r="D61" s="142" t="s">
        <v>33</v>
      </c>
      <c r="E61" s="143">
        <f t="shared" si="5"/>
        <v>1644000</v>
      </c>
      <c r="F61" s="144">
        <v>1644000</v>
      </c>
      <c r="G61" s="144"/>
      <c r="H61" s="144"/>
      <c r="I61" s="144"/>
      <c r="J61" s="143"/>
      <c r="K61" s="144"/>
      <c r="L61" s="144"/>
      <c r="M61" s="144"/>
      <c r="N61" s="144"/>
      <c r="O61" s="144"/>
      <c r="P61" s="143">
        <f t="shared" si="0"/>
        <v>1644000</v>
      </c>
      <c r="Q61" s="111"/>
    </row>
    <row r="62" spans="1:21" ht="348" customHeight="1" x14ac:dyDescent="0.2">
      <c r="A62" s="140" t="s">
        <v>211</v>
      </c>
      <c r="B62" s="140">
        <v>3225</v>
      </c>
      <c r="C62" s="141"/>
      <c r="D62" s="142" t="s">
        <v>209</v>
      </c>
      <c r="E62" s="143"/>
      <c r="F62" s="144"/>
      <c r="G62" s="144"/>
      <c r="H62" s="144"/>
      <c r="I62" s="144"/>
      <c r="J62" s="143">
        <v>2761803</v>
      </c>
      <c r="K62" s="144">
        <v>2761803</v>
      </c>
      <c r="L62" s="144"/>
      <c r="M62" s="144"/>
      <c r="N62" s="144"/>
      <c r="O62" s="144">
        <v>2761803</v>
      </c>
      <c r="P62" s="143">
        <v>2761803</v>
      </c>
      <c r="Q62" s="111"/>
    </row>
    <row r="63" spans="1:21" ht="27" customHeight="1" x14ac:dyDescent="0.2">
      <c r="A63" s="160" t="s">
        <v>103</v>
      </c>
      <c r="B63" s="140"/>
      <c r="C63" s="141"/>
      <c r="D63" s="175" t="s">
        <v>106</v>
      </c>
      <c r="E63" s="176">
        <f>E64</f>
        <v>1526700</v>
      </c>
      <c r="F63" s="177">
        <f>F64</f>
        <v>1526700</v>
      </c>
      <c r="G63" s="177">
        <f>G64</f>
        <v>1125000</v>
      </c>
      <c r="H63" s="177">
        <f>H64</f>
        <v>53000</v>
      </c>
      <c r="I63" s="144"/>
      <c r="J63" s="143"/>
      <c r="K63" s="144"/>
      <c r="L63" s="144"/>
      <c r="M63" s="144"/>
      <c r="N63" s="144"/>
      <c r="O63" s="144"/>
      <c r="P63" s="143">
        <f t="shared" si="0"/>
        <v>1526700</v>
      </c>
      <c r="Q63" s="111"/>
    </row>
    <row r="64" spans="1:21" ht="25.5" x14ac:dyDescent="0.2">
      <c r="A64" s="160" t="s">
        <v>105</v>
      </c>
      <c r="B64" s="140"/>
      <c r="C64" s="141"/>
      <c r="D64" s="175" t="s">
        <v>106</v>
      </c>
      <c r="E64" s="176">
        <f>E66+E65</f>
        <v>1526700</v>
      </c>
      <c r="F64" s="177">
        <f>F65+F66</f>
        <v>1526700</v>
      </c>
      <c r="G64" s="177">
        <f>G65+G66</f>
        <v>1125000</v>
      </c>
      <c r="H64" s="177">
        <f>H65+H66</f>
        <v>53000</v>
      </c>
      <c r="I64" s="144"/>
      <c r="J64" s="143"/>
      <c r="K64" s="144"/>
      <c r="L64" s="144"/>
      <c r="M64" s="144"/>
      <c r="N64" s="144"/>
      <c r="O64" s="144"/>
      <c r="P64" s="143">
        <f>E64+J64</f>
        <v>1526700</v>
      </c>
      <c r="Q64" s="111"/>
    </row>
    <row r="65" spans="1:17" ht="38.25" x14ac:dyDescent="0.2">
      <c r="A65" s="140" t="s">
        <v>104</v>
      </c>
      <c r="B65" s="140" t="s">
        <v>47</v>
      </c>
      <c r="C65" s="141" t="s">
        <v>20</v>
      </c>
      <c r="D65" s="142" t="s">
        <v>48</v>
      </c>
      <c r="E65" s="143">
        <f>F65</f>
        <v>1444700</v>
      </c>
      <c r="F65" s="144">
        <v>1444700</v>
      </c>
      <c r="G65" s="144">
        <v>1125000</v>
      </c>
      <c r="H65" s="144">
        <v>53000</v>
      </c>
      <c r="I65" s="144"/>
      <c r="J65" s="143"/>
      <c r="K65" s="144"/>
      <c r="L65" s="144"/>
      <c r="M65" s="144"/>
      <c r="N65" s="144"/>
      <c r="O65" s="144"/>
      <c r="P65" s="143">
        <f>E65+J65</f>
        <v>1444700</v>
      </c>
      <c r="Q65" s="111"/>
    </row>
    <row r="66" spans="1:17" ht="25.5" x14ac:dyDescent="0.2">
      <c r="A66" s="140" t="s">
        <v>107</v>
      </c>
      <c r="B66" s="140">
        <v>3112</v>
      </c>
      <c r="C66" s="178">
        <v>1040</v>
      </c>
      <c r="D66" s="142" t="s">
        <v>30</v>
      </c>
      <c r="E66" s="143">
        <f>F66</f>
        <v>82000</v>
      </c>
      <c r="F66" s="144">
        <v>82000</v>
      </c>
      <c r="G66" s="144"/>
      <c r="H66" s="144"/>
      <c r="I66" s="144"/>
      <c r="J66" s="143"/>
      <c r="K66" s="144"/>
      <c r="L66" s="144"/>
      <c r="M66" s="144"/>
      <c r="N66" s="144"/>
      <c r="O66" s="144"/>
      <c r="P66" s="143">
        <f>E66+J66</f>
        <v>82000</v>
      </c>
      <c r="Q66" s="111"/>
    </row>
    <row r="67" spans="1:17" ht="38.25" x14ac:dyDescent="0.2">
      <c r="A67" s="160">
        <v>1500000</v>
      </c>
      <c r="B67" s="179"/>
      <c r="C67" s="180"/>
      <c r="D67" s="162" t="s">
        <v>82</v>
      </c>
      <c r="E67" s="176">
        <f>E68</f>
        <v>24772929.710000001</v>
      </c>
      <c r="F67" s="165">
        <f t="shared" ref="F67:H67" si="6">F68</f>
        <v>23772929.710000001</v>
      </c>
      <c r="G67" s="165">
        <f t="shared" si="6"/>
        <v>4785350.32</v>
      </c>
      <c r="H67" s="165">
        <f t="shared" si="6"/>
        <v>751690</v>
      </c>
      <c r="I67" s="177">
        <f>I68</f>
        <v>1000000</v>
      </c>
      <c r="J67" s="176">
        <f>J68</f>
        <v>1262000</v>
      </c>
      <c r="K67" s="165">
        <f t="shared" ref="K67:O67" si="7">K68</f>
        <v>1137000</v>
      </c>
      <c r="L67" s="165">
        <f t="shared" si="7"/>
        <v>125000</v>
      </c>
      <c r="M67" s="165">
        <f t="shared" si="7"/>
        <v>0</v>
      </c>
      <c r="N67" s="165">
        <f t="shared" si="7"/>
        <v>0</v>
      </c>
      <c r="O67" s="165">
        <f t="shared" si="7"/>
        <v>1137000</v>
      </c>
      <c r="P67" s="176">
        <f t="shared" si="0"/>
        <v>26034929.710000001</v>
      </c>
      <c r="Q67" s="111"/>
    </row>
    <row r="68" spans="1:17" ht="38.25" x14ac:dyDescent="0.2">
      <c r="A68" s="160">
        <v>1510000</v>
      </c>
      <c r="B68" s="160"/>
      <c r="C68" s="161"/>
      <c r="D68" s="162" t="s">
        <v>82</v>
      </c>
      <c r="E68" s="166">
        <f>E69+E70+E71+E73+E76+E72+E74</f>
        <v>24772929.710000001</v>
      </c>
      <c r="F68" s="165">
        <f>F69+F70+F71+F73+F76+F72+F74</f>
        <v>23772929.710000001</v>
      </c>
      <c r="G68" s="165">
        <f>G69+G70+G71+G73+G76</f>
        <v>4785350.32</v>
      </c>
      <c r="H68" s="165">
        <f>H69+H70+H71+H73+H76</f>
        <v>751690</v>
      </c>
      <c r="I68" s="165">
        <f>I69+I70+I71+I72+I73</f>
        <v>1000000</v>
      </c>
      <c r="J68" s="166">
        <f>J69+J70+J73+J76+J71+J77+J74+J75</f>
        <v>1262000</v>
      </c>
      <c r="K68" s="165">
        <f>K69+K70+K71+K73+K76+K77+K74+K75</f>
        <v>1137000</v>
      </c>
      <c r="L68" s="165">
        <f>L69+L70+L71+L73+L76</f>
        <v>125000</v>
      </c>
      <c r="M68" s="165"/>
      <c r="N68" s="165"/>
      <c r="O68" s="165">
        <f>O69+O70+O71+O73+O76+O77+O75</f>
        <v>1137000</v>
      </c>
      <c r="P68" s="166">
        <f>E68+J68</f>
        <v>26034929.710000001</v>
      </c>
    </row>
    <row r="69" spans="1:17" ht="38.25" x14ac:dyDescent="0.2">
      <c r="A69" s="140">
        <v>1510160</v>
      </c>
      <c r="B69" s="140" t="s">
        <v>47</v>
      </c>
      <c r="C69" s="181" t="s">
        <v>20</v>
      </c>
      <c r="D69" s="142" t="s">
        <v>48</v>
      </c>
      <c r="E69" s="143">
        <f>F69</f>
        <v>4475340</v>
      </c>
      <c r="F69" s="144">
        <v>4475340</v>
      </c>
      <c r="G69" s="144">
        <v>3367615</v>
      </c>
      <c r="H69" s="144">
        <v>129340</v>
      </c>
      <c r="I69" s="144"/>
      <c r="J69" s="143">
        <f>L69+O69</f>
        <v>0</v>
      </c>
      <c r="K69" s="144"/>
      <c r="L69" s="144"/>
      <c r="M69" s="144"/>
      <c r="N69" s="144"/>
      <c r="O69" s="144"/>
      <c r="P69" s="143">
        <f>E69+J69</f>
        <v>4475340</v>
      </c>
    </row>
    <row r="70" spans="1:17" ht="27" customHeight="1" x14ac:dyDescent="0.2">
      <c r="A70" s="140">
        <v>1510180</v>
      </c>
      <c r="B70" s="140" t="s">
        <v>22</v>
      </c>
      <c r="C70" s="181" t="s">
        <v>23</v>
      </c>
      <c r="D70" s="142" t="s">
        <v>24</v>
      </c>
      <c r="E70" s="143">
        <f t="shared" ref="E70:E71" si="8">F70</f>
        <v>1856378.71</v>
      </c>
      <c r="F70" s="167">
        <v>1856378.71</v>
      </c>
      <c r="G70" s="144">
        <v>1417735.32</v>
      </c>
      <c r="H70" s="144"/>
      <c r="I70" s="144"/>
      <c r="J70" s="143">
        <f>L70+O70</f>
        <v>0</v>
      </c>
      <c r="K70" s="144"/>
      <c r="L70" s="144"/>
      <c r="M70" s="144"/>
      <c r="N70" s="144"/>
      <c r="O70" s="144"/>
      <c r="P70" s="143">
        <f>E70+J70</f>
        <v>1856378.71</v>
      </c>
    </row>
    <row r="71" spans="1:17" x14ac:dyDescent="0.2">
      <c r="A71" s="140">
        <v>1516030</v>
      </c>
      <c r="B71" s="140" t="s">
        <v>83</v>
      </c>
      <c r="C71" s="181" t="s">
        <v>34</v>
      </c>
      <c r="D71" s="142" t="s">
        <v>35</v>
      </c>
      <c r="E71" s="143">
        <f t="shared" si="8"/>
        <v>1812281</v>
      </c>
      <c r="F71" s="167">
        <v>1812281</v>
      </c>
      <c r="G71" s="144"/>
      <c r="H71" s="144">
        <v>622350</v>
      </c>
      <c r="I71" s="144"/>
      <c r="J71" s="143">
        <f>L71+O71</f>
        <v>75000</v>
      </c>
      <c r="K71" s="144"/>
      <c r="L71" s="144">
        <v>75000</v>
      </c>
      <c r="M71" s="144"/>
      <c r="N71" s="144"/>
      <c r="O71" s="144"/>
      <c r="P71" s="143">
        <f t="shared" si="0"/>
        <v>1887281</v>
      </c>
      <c r="Q71" s="182"/>
    </row>
    <row r="72" spans="1:17" x14ac:dyDescent="0.2">
      <c r="A72" s="140">
        <v>1517130</v>
      </c>
      <c r="B72" s="140">
        <v>7130</v>
      </c>
      <c r="C72" s="181" t="s">
        <v>108</v>
      </c>
      <c r="D72" s="142" t="s">
        <v>102</v>
      </c>
      <c r="E72" s="143">
        <f>F72</f>
        <v>183500</v>
      </c>
      <c r="F72" s="183">
        <v>183500</v>
      </c>
      <c r="G72" s="144"/>
      <c r="H72" s="144"/>
      <c r="I72" s="144"/>
      <c r="J72" s="143"/>
      <c r="K72" s="144"/>
      <c r="L72" s="144"/>
      <c r="M72" s="144"/>
      <c r="N72" s="144"/>
      <c r="O72" s="144"/>
      <c r="P72" s="143">
        <f>E72+J73</f>
        <v>183500</v>
      </c>
      <c r="Q72" s="182"/>
    </row>
    <row r="73" spans="1:17" ht="38.25" x14ac:dyDescent="0.2">
      <c r="A73" s="140">
        <v>1517461</v>
      </c>
      <c r="B73" s="140" t="s">
        <v>192</v>
      </c>
      <c r="C73" s="181" t="s">
        <v>84</v>
      </c>
      <c r="D73" s="142" t="s">
        <v>85</v>
      </c>
      <c r="E73" s="143">
        <v>5790000</v>
      </c>
      <c r="F73" s="167">
        <v>4790000</v>
      </c>
      <c r="G73" s="144"/>
      <c r="H73" s="144"/>
      <c r="I73" s="144">
        <v>1000000</v>
      </c>
      <c r="J73" s="143"/>
      <c r="K73" s="144"/>
      <c r="L73" s="144"/>
      <c r="M73" s="144"/>
      <c r="N73" s="144"/>
      <c r="O73" s="144"/>
      <c r="P73" s="143">
        <f>E73+J73</f>
        <v>5790000</v>
      </c>
    </row>
    <row r="74" spans="1:17" ht="25.5" x14ac:dyDescent="0.2">
      <c r="A74" s="184">
        <v>1517693</v>
      </c>
      <c r="B74" s="3">
        <v>7693</v>
      </c>
      <c r="C74" s="4" t="s">
        <v>37</v>
      </c>
      <c r="D74" s="185" t="s">
        <v>109</v>
      </c>
      <c r="E74" s="143">
        <f>F74</f>
        <v>10655430</v>
      </c>
      <c r="F74" s="167">
        <v>10655430</v>
      </c>
      <c r="G74" s="144"/>
      <c r="H74" s="144"/>
      <c r="I74" s="144"/>
      <c r="J74" s="143"/>
      <c r="K74" s="144"/>
      <c r="L74" s="144"/>
      <c r="M74" s="144"/>
      <c r="N74" s="144"/>
      <c r="O74" s="144"/>
      <c r="P74" s="143">
        <f>E74+J74</f>
        <v>10655430</v>
      </c>
    </row>
    <row r="75" spans="1:17" ht="24" x14ac:dyDescent="0.2">
      <c r="A75" s="184">
        <v>1517670</v>
      </c>
      <c r="B75" s="3">
        <v>7670</v>
      </c>
      <c r="C75" s="4" t="s">
        <v>37</v>
      </c>
      <c r="D75" s="252" t="s">
        <v>236</v>
      </c>
      <c r="E75" s="143"/>
      <c r="F75" s="167"/>
      <c r="G75" s="144"/>
      <c r="H75" s="144"/>
      <c r="I75" s="144"/>
      <c r="J75" s="143">
        <v>33000</v>
      </c>
      <c r="K75" s="144">
        <v>33000</v>
      </c>
      <c r="L75" s="144"/>
      <c r="M75" s="144"/>
      <c r="N75" s="144"/>
      <c r="O75" s="144">
        <v>33000</v>
      </c>
      <c r="P75" s="143">
        <v>33000</v>
      </c>
    </row>
    <row r="76" spans="1:17" ht="32.65" customHeight="1" x14ac:dyDescent="0.2">
      <c r="A76" s="140">
        <v>1518340</v>
      </c>
      <c r="B76" s="140" t="s">
        <v>193</v>
      </c>
      <c r="C76" s="181" t="s">
        <v>86</v>
      </c>
      <c r="D76" s="142" t="s">
        <v>87</v>
      </c>
      <c r="E76" s="143"/>
      <c r="F76" s="144"/>
      <c r="G76" s="144"/>
      <c r="H76" s="144"/>
      <c r="I76" s="144"/>
      <c r="J76" s="143">
        <f>L76+O76</f>
        <v>50000</v>
      </c>
      <c r="K76" s="144"/>
      <c r="L76" s="144">
        <v>50000</v>
      </c>
      <c r="M76" s="144"/>
      <c r="N76" s="144"/>
      <c r="O76" s="144"/>
      <c r="P76" s="143">
        <f t="shared" ref="P76" si="9">E76+J76</f>
        <v>50000</v>
      </c>
    </row>
    <row r="77" spans="1:17" ht="32.65" customHeight="1" x14ac:dyDescent="0.2">
      <c r="A77" s="140">
        <v>1517330</v>
      </c>
      <c r="B77" s="140">
        <v>7330</v>
      </c>
      <c r="C77" s="181" t="s">
        <v>110</v>
      </c>
      <c r="D77" s="142" t="s">
        <v>111</v>
      </c>
      <c r="E77" s="143"/>
      <c r="F77" s="144"/>
      <c r="G77" s="144"/>
      <c r="H77" s="144"/>
      <c r="I77" s="144"/>
      <c r="J77" s="143">
        <f>K77</f>
        <v>1104000</v>
      </c>
      <c r="K77" s="144">
        <v>1104000</v>
      </c>
      <c r="L77" s="144"/>
      <c r="M77" s="144"/>
      <c r="N77" s="144"/>
      <c r="O77" s="144">
        <v>1104000</v>
      </c>
      <c r="P77" s="143">
        <f>E77+J77</f>
        <v>1104000</v>
      </c>
    </row>
    <row r="78" spans="1:17" ht="25.5" x14ac:dyDescent="0.2">
      <c r="A78" s="128" t="s">
        <v>194</v>
      </c>
      <c r="B78" s="129"/>
      <c r="C78" s="130"/>
      <c r="D78" s="151" t="s">
        <v>88</v>
      </c>
      <c r="E78" s="125">
        <f>E79</f>
        <v>4055040</v>
      </c>
      <c r="F78" s="132">
        <f t="shared" ref="F78:I78" si="10">F79</f>
        <v>3974609.21</v>
      </c>
      <c r="G78" s="132">
        <f t="shared" si="10"/>
        <v>1296000</v>
      </c>
      <c r="H78" s="132">
        <f t="shared" si="10"/>
        <v>55000</v>
      </c>
      <c r="I78" s="132">
        <f t="shared" si="10"/>
        <v>0</v>
      </c>
      <c r="J78" s="125">
        <f>J79</f>
        <v>400000</v>
      </c>
      <c r="K78" s="132">
        <f>K79</f>
        <v>100000</v>
      </c>
      <c r="L78" s="132">
        <v>0</v>
      </c>
      <c r="M78" s="132">
        <v>0</v>
      </c>
      <c r="N78" s="132">
        <v>0</v>
      </c>
      <c r="O78" s="132">
        <f>O79</f>
        <v>400000</v>
      </c>
      <c r="P78" s="125">
        <f t="shared" si="0"/>
        <v>4455040</v>
      </c>
    </row>
    <row r="79" spans="1:17" ht="25.5" x14ac:dyDescent="0.2">
      <c r="A79" s="121" t="s">
        <v>195</v>
      </c>
      <c r="B79" s="122"/>
      <c r="C79" s="123"/>
      <c r="D79" s="151" t="s">
        <v>88</v>
      </c>
      <c r="E79" s="127">
        <f>E80+E81+E82</f>
        <v>4055040</v>
      </c>
      <c r="F79" s="165">
        <f>F80+F81+F82</f>
        <v>3974609.21</v>
      </c>
      <c r="G79" s="165">
        <f t="shared" ref="G79:I79" si="11">G80+G81+G82</f>
        <v>1296000</v>
      </c>
      <c r="H79" s="165">
        <f t="shared" si="11"/>
        <v>55000</v>
      </c>
      <c r="I79" s="165">
        <f t="shared" si="11"/>
        <v>0</v>
      </c>
      <c r="J79" s="127">
        <f>J80+J81+J6+J89+J86</f>
        <v>400000</v>
      </c>
      <c r="K79" s="132">
        <v>100000</v>
      </c>
      <c r="L79" s="132">
        <f t="shared" ref="L79:N79" si="12">L80+L81+L82</f>
        <v>0</v>
      </c>
      <c r="M79" s="132">
        <f t="shared" si="12"/>
        <v>0</v>
      </c>
      <c r="N79" s="132">
        <f t="shared" si="12"/>
        <v>0</v>
      </c>
      <c r="O79" s="132">
        <v>400000</v>
      </c>
      <c r="P79" s="127">
        <f t="shared" si="0"/>
        <v>4455040</v>
      </c>
    </row>
    <row r="80" spans="1:17" ht="38.25" x14ac:dyDescent="0.2">
      <c r="A80" s="133" t="s">
        <v>196</v>
      </c>
      <c r="B80" s="133" t="s">
        <v>47</v>
      </c>
      <c r="C80" s="134" t="s">
        <v>20</v>
      </c>
      <c r="D80" s="135" t="s">
        <v>48</v>
      </c>
      <c r="E80" s="138">
        <f>F80</f>
        <v>1695800</v>
      </c>
      <c r="F80" s="186">
        <v>1695800</v>
      </c>
      <c r="G80" s="186">
        <v>1296000</v>
      </c>
      <c r="H80" s="186">
        <v>55000</v>
      </c>
      <c r="I80" s="186"/>
      <c r="J80" s="138"/>
      <c r="K80" s="137"/>
      <c r="L80" s="137"/>
      <c r="M80" s="137"/>
      <c r="N80" s="137"/>
      <c r="O80" s="137"/>
      <c r="P80" s="138">
        <f t="shared" si="0"/>
        <v>1695800</v>
      </c>
    </row>
    <row r="81" spans="1:17" ht="18.75" customHeight="1" x14ac:dyDescent="0.2">
      <c r="A81" s="133" t="s">
        <v>197</v>
      </c>
      <c r="B81" s="133" t="s">
        <v>198</v>
      </c>
      <c r="C81" s="134" t="s">
        <v>23</v>
      </c>
      <c r="D81" s="135" t="s">
        <v>199</v>
      </c>
      <c r="E81" s="138">
        <v>80430.789999999994</v>
      </c>
      <c r="F81" s="137"/>
      <c r="G81" s="137"/>
      <c r="H81" s="137"/>
      <c r="I81" s="137"/>
      <c r="J81" s="138"/>
      <c r="K81" s="137"/>
      <c r="L81" s="137"/>
      <c r="M81" s="137"/>
      <c r="N81" s="137"/>
      <c r="O81" s="137"/>
      <c r="P81" s="138">
        <f t="shared" si="0"/>
        <v>80430.789999999994</v>
      </c>
    </row>
    <row r="82" spans="1:17" ht="18" customHeight="1" x14ac:dyDescent="0.2">
      <c r="A82" s="121">
        <v>3719770</v>
      </c>
      <c r="B82" s="121">
        <v>9770</v>
      </c>
      <c r="C82" s="214" t="s">
        <v>22</v>
      </c>
      <c r="D82" s="153" t="s">
        <v>200</v>
      </c>
      <c r="E82" s="127">
        <f>E83+E84+E90+E89+E85+E87+E88</f>
        <v>2278809.21</v>
      </c>
      <c r="F82" s="126">
        <f>F83+F84+F90+F89+F85+F87+F88</f>
        <v>2278809.21</v>
      </c>
      <c r="G82" s="137"/>
      <c r="H82" s="137"/>
      <c r="I82" s="137"/>
      <c r="J82" s="127">
        <v>100000</v>
      </c>
      <c r="K82" s="126">
        <v>100000</v>
      </c>
      <c r="L82" s="137"/>
      <c r="M82" s="137"/>
      <c r="N82" s="137"/>
      <c r="O82" s="126">
        <v>100000</v>
      </c>
      <c r="P82" s="127">
        <f t="shared" si="0"/>
        <v>2378809.21</v>
      </c>
    </row>
    <row r="83" spans="1:17" ht="56.25" customHeight="1" x14ac:dyDescent="0.2">
      <c r="A83" s="133"/>
      <c r="B83" s="133"/>
      <c r="C83" s="134"/>
      <c r="D83" s="213" t="s">
        <v>229</v>
      </c>
      <c r="E83" s="138">
        <v>30000</v>
      </c>
      <c r="F83" s="137">
        <v>30000</v>
      </c>
      <c r="G83" s="137"/>
      <c r="H83" s="137"/>
      <c r="I83" s="137"/>
      <c r="J83" s="138"/>
      <c r="K83" s="137"/>
      <c r="L83" s="137"/>
      <c r="M83" s="137"/>
      <c r="N83" s="137"/>
      <c r="O83" s="137"/>
      <c r="P83" s="138">
        <v>30000</v>
      </c>
    </row>
    <row r="84" spans="1:17" ht="42.75" customHeight="1" x14ac:dyDescent="0.2">
      <c r="A84" s="133"/>
      <c r="B84" s="133"/>
      <c r="C84" s="134"/>
      <c r="D84" s="153" t="s">
        <v>158</v>
      </c>
      <c r="E84" s="138">
        <v>1000000</v>
      </c>
      <c r="F84" s="137">
        <v>1000000</v>
      </c>
      <c r="G84" s="137"/>
      <c r="H84" s="137"/>
      <c r="I84" s="137"/>
      <c r="J84" s="138"/>
      <c r="K84" s="137"/>
      <c r="L84" s="137"/>
      <c r="M84" s="137"/>
      <c r="N84" s="137"/>
      <c r="O84" s="137"/>
      <c r="P84" s="138">
        <v>1000000</v>
      </c>
    </row>
    <row r="85" spans="1:17" ht="42.75" customHeight="1" x14ac:dyDescent="0.2">
      <c r="A85" s="133"/>
      <c r="B85" s="133"/>
      <c r="C85" s="134"/>
      <c r="D85" s="204" t="s">
        <v>207</v>
      </c>
      <c r="E85" s="205">
        <v>348809.21</v>
      </c>
      <c r="F85" s="137">
        <v>348809.21</v>
      </c>
      <c r="G85" s="137"/>
      <c r="H85" s="137"/>
      <c r="I85" s="137"/>
      <c r="J85" s="138"/>
      <c r="K85" s="137"/>
      <c r="L85" s="137"/>
      <c r="M85" s="137"/>
      <c r="N85" s="137"/>
      <c r="O85" s="137"/>
      <c r="P85" s="205">
        <v>348809.21</v>
      </c>
    </row>
    <row r="86" spans="1:17" ht="51" customHeight="1" x14ac:dyDescent="0.2">
      <c r="A86" s="133"/>
      <c r="B86" s="133"/>
      <c r="C86" s="134"/>
      <c r="D86" s="210" t="s">
        <v>215</v>
      </c>
      <c r="E86" s="205"/>
      <c r="F86" s="137"/>
      <c r="G86" s="137"/>
      <c r="H86" s="137"/>
      <c r="I86" s="137"/>
      <c r="J86" s="138">
        <v>100000</v>
      </c>
      <c r="K86" s="137">
        <v>100000</v>
      </c>
      <c r="L86" s="137"/>
      <c r="M86" s="137"/>
      <c r="N86" s="137"/>
      <c r="O86" s="137">
        <v>100000</v>
      </c>
      <c r="P86" s="138">
        <v>100000</v>
      </c>
    </row>
    <row r="87" spans="1:17" ht="63.75" customHeight="1" x14ac:dyDescent="0.2">
      <c r="A87" s="133"/>
      <c r="B87" s="133"/>
      <c r="C87" s="134"/>
      <c r="D87" s="210" t="s">
        <v>224</v>
      </c>
      <c r="E87" s="205">
        <v>100000</v>
      </c>
      <c r="F87" s="137">
        <v>100000</v>
      </c>
      <c r="G87" s="137"/>
      <c r="H87" s="137"/>
      <c r="I87" s="137"/>
      <c r="J87" s="138"/>
      <c r="K87" s="137"/>
      <c r="L87" s="137"/>
      <c r="M87" s="137"/>
      <c r="N87" s="137"/>
      <c r="O87" s="137"/>
      <c r="P87" s="138">
        <v>100000</v>
      </c>
    </row>
    <row r="88" spans="1:17" ht="43.5" customHeight="1" x14ac:dyDescent="0.2">
      <c r="A88" s="133"/>
      <c r="B88" s="133"/>
      <c r="C88" s="134"/>
      <c r="D88" s="210" t="s">
        <v>243</v>
      </c>
      <c r="E88" s="205">
        <v>800000</v>
      </c>
      <c r="F88" s="137">
        <v>800000</v>
      </c>
      <c r="G88" s="137"/>
      <c r="H88" s="137"/>
      <c r="I88" s="137"/>
      <c r="J88" s="138"/>
      <c r="K88" s="137"/>
      <c r="L88" s="137"/>
      <c r="M88" s="137"/>
      <c r="N88" s="137"/>
      <c r="O88" s="137"/>
      <c r="P88" s="138">
        <v>800000</v>
      </c>
    </row>
    <row r="89" spans="1:17" ht="42.75" customHeight="1" x14ac:dyDescent="0.2">
      <c r="A89" s="121">
        <v>3719740</v>
      </c>
      <c r="B89" s="121">
        <v>9740</v>
      </c>
      <c r="C89" s="214" t="s">
        <v>22</v>
      </c>
      <c r="D89" s="206" t="s">
        <v>205</v>
      </c>
      <c r="E89" s="138">
        <v>0</v>
      </c>
      <c r="F89" s="137">
        <v>0</v>
      </c>
      <c r="G89" s="137"/>
      <c r="H89" s="137"/>
      <c r="I89" s="137"/>
      <c r="J89" s="127">
        <v>300000</v>
      </c>
      <c r="K89" s="137"/>
      <c r="L89" s="137">
        <v>0</v>
      </c>
      <c r="M89" s="137"/>
      <c r="N89" s="137"/>
      <c r="O89" s="126">
        <v>300000</v>
      </c>
      <c r="P89" s="127">
        <v>300000</v>
      </c>
    </row>
    <row r="90" spans="1:17" ht="78" customHeight="1" x14ac:dyDescent="0.2">
      <c r="A90" s="133"/>
      <c r="B90" s="133"/>
      <c r="C90" s="134"/>
      <c r="D90" s="250" t="s">
        <v>206</v>
      </c>
      <c r="E90" s="138"/>
      <c r="F90" s="137"/>
      <c r="G90" s="137"/>
      <c r="H90" s="137"/>
      <c r="I90" s="137"/>
      <c r="J90" s="138">
        <v>300000</v>
      </c>
      <c r="K90" s="137"/>
      <c r="L90" s="137">
        <v>0</v>
      </c>
      <c r="M90" s="137"/>
      <c r="N90" s="137"/>
      <c r="O90" s="137">
        <v>300000</v>
      </c>
      <c r="P90" s="138">
        <f t="shared" si="0"/>
        <v>300000</v>
      </c>
      <c r="Q90" s="111"/>
    </row>
    <row r="91" spans="1:17" x14ac:dyDescent="0.2">
      <c r="A91" s="187" t="s">
        <v>6</v>
      </c>
      <c r="B91" s="188" t="s">
        <v>6</v>
      </c>
      <c r="C91" s="189" t="s">
        <v>6</v>
      </c>
      <c r="D91" s="190" t="s">
        <v>89</v>
      </c>
      <c r="E91" s="127">
        <f>E15+E53+E68+E24+E78+E63</f>
        <v>175782237</v>
      </c>
      <c r="F91" s="127">
        <f>F16+F53+F68+F24+F78+F63</f>
        <v>174701806.21000001</v>
      </c>
      <c r="G91" s="127">
        <f>G15+G53+G68+G24+G78+G63</f>
        <v>87640771.370000005</v>
      </c>
      <c r="H91" s="127">
        <f>H15+H53+H68+H24+H78+H63</f>
        <v>20008410.57</v>
      </c>
      <c r="I91" s="127">
        <f>I15+I24+I63+I67+I78</f>
        <v>1000000</v>
      </c>
      <c r="J91" s="127">
        <f>J15+J53+J68+J24+J79</f>
        <v>23726372.600000001</v>
      </c>
      <c r="K91" s="127">
        <f>K15+K53+K68+K24+K78</f>
        <v>12633437.600000001</v>
      </c>
      <c r="L91" s="127">
        <f>L15+L53+L68+L24+L78</f>
        <v>2836600</v>
      </c>
      <c r="M91" s="127">
        <v>0</v>
      </c>
      <c r="N91" s="127">
        <v>0</v>
      </c>
      <c r="O91" s="127">
        <f>O16+O24+O53+O68+O78</f>
        <v>20889772.600000001</v>
      </c>
      <c r="P91" s="127">
        <f>E91+J91</f>
        <v>199508609.59999999</v>
      </c>
      <c r="Q91" s="148"/>
    </row>
    <row r="92" spans="1:17" x14ac:dyDescent="0.2">
      <c r="E92" s="191"/>
      <c r="F92" s="191"/>
      <c r="G92" s="192"/>
      <c r="H92" s="193"/>
      <c r="I92" s="194"/>
      <c r="J92" s="193"/>
      <c r="K92" s="193"/>
      <c r="L92" s="193"/>
      <c r="M92" s="194"/>
      <c r="N92" s="194"/>
      <c r="O92" s="193"/>
      <c r="P92" s="191"/>
    </row>
    <row r="93" spans="1:17" x14ac:dyDescent="0.2">
      <c r="D93" s="182"/>
      <c r="E93" s="191"/>
      <c r="F93" s="195"/>
      <c r="G93" s="196"/>
      <c r="H93" s="196"/>
      <c r="I93" s="197"/>
      <c r="J93" s="196"/>
      <c r="K93" s="196"/>
      <c r="L93" s="196"/>
      <c r="M93" s="197"/>
      <c r="N93" s="197"/>
      <c r="O93" s="196"/>
      <c r="P93" s="196"/>
      <c r="Q93" s="198"/>
    </row>
    <row r="94" spans="1:17" x14ac:dyDescent="0.2">
      <c r="B94" s="199" t="s">
        <v>7</v>
      </c>
      <c r="E94" s="256" t="s">
        <v>242</v>
      </c>
      <c r="F94" s="194"/>
      <c r="G94" s="247"/>
      <c r="H94" s="200"/>
      <c r="I94" s="5"/>
      <c r="J94" s="212"/>
    </row>
    <row r="95" spans="1:17" x14ac:dyDescent="0.2">
      <c r="E95" s="148"/>
      <c r="F95" s="148"/>
      <c r="G95" s="148"/>
      <c r="H95" s="148"/>
      <c r="J95" s="148"/>
      <c r="K95" s="148"/>
      <c r="L95" s="148"/>
      <c r="O95" s="148"/>
      <c r="P95" s="148"/>
    </row>
  </sheetData>
  <mergeCells count="25">
    <mergeCell ref="K2:P4"/>
    <mergeCell ref="R59:S59"/>
    <mergeCell ref="L11:L13"/>
    <mergeCell ref="M11:N11"/>
    <mergeCell ref="O11:O13"/>
    <mergeCell ref="A6:P6"/>
    <mergeCell ref="A7:P7"/>
    <mergeCell ref="A10:A13"/>
    <mergeCell ref="B10:B13"/>
    <mergeCell ref="C10:C13"/>
    <mergeCell ref="D10:D13"/>
    <mergeCell ref="E10:I10"/>
    <mergeCell ref="J10:O10"/>
    <mergeCell ref="E11:E13"/>
    <mergeCell ref="G12:G13"/>
    <mergeCell ref="H12:H13"/>
    <mergeCell ref="F11:F13"/>
    <mergeCell ref="G11:H11"/>
    <mergeCell ref="R55:T55"/>
    <mergeCell ref="P10:P13"/>
    <mergeCell ref="N12:N13"/>
    <mergeCell ref="I11:I13"/>
    <mergeCell ref="J11:J13"/>
    <mergeCell ref="K11:K13"/>
    <mergeCell ref="M12:M13"/>
  </mergeCells>
  <pageMargins left="0.23622047244094491" right="0.23622047244094491" top="0.35433070866141736" bottom="0.35433070866141736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zoomScale="90" zoomScaleNormal="90" workbookViewId="0">
      <selection activeCell="G3" sqref="G3:J3"/>
    </sheetView>
  </sheetViews>
  <sheetFormatPr defaultColWidth="9.140625" defaultRowHeight="12.75" x14ac:dyDescent="0.2"/>
  <cols>
    <col min="1" max="1" width="10.5703125" style="2" customWidth="1"/>
    <col min="2" max="2" width="10.28515625" style="2" customWidth="1"/>
    <col min="3" max="3" width="11" style="2" customWidth="1"/>
    <col min="4" max="4" width="31.7109375" style="2" customWidth="1"/>
    <col min="5" max="5" width="41.28515625" style="2" customWidth="1"/>
    <col min="6" max="6" width="33.140625" style="2" customWidth="1"/>
    <col min="7" max="7" width="14.7109375" style="209" customWidth="1"/>
    <col min="8" max="8" width="15.7109375" style="234" customWidth="1"/>
    <col min="9" max="9" width="14" style="245" customWidth="1"/>
    <col min="10" max="10" width="13.7109375" style="234" customWidth="1"/>
    <col min="11" max="16384" width="9.140625" style="2"/>
  </cols>
  <sheetData>
    <row r="1" spans="1:10" x14ac:dyDescent="0.2">
      <c r="A1" s="1"/>
      <c r="B1" s="1"/>
      <c r="C1" s="1"/>
      <c r="D1" s="1"/>
      <c r="E1" s="1"/>
      <c r="G1" s="9" t="s">
        <v>9</v>
      </c>
      <c r="H1" s="231"/>
      <c r="I1" s="239"/>
      <c r="J1" s="231"/>
    </row>
    <row r="2" spans="1:10" s="6" customFormat="1" ht="33.75" customHeight="1" x14ac:dyDescent="0.2">
      <c r="D2" s="278"/>
      <c r="E2" s="279"/>
      <c r="F2" s="279"/>
      <c r="G2" s="280" t="s">
        <v>246</v>
      </c>
      <c r="H2" s="278"/>
      <c r="I2" s="278"/>
      <c r="J2" s="278"/>
    </row>
    <row r="3" spans="1:10" s="6" customFormat="1" ht="36.75" customHeight="1" x14ac:dyDescent="0.2">
      <c r="D3" s="279"/>
      <c r="E3" s="279"/>
      <c r="F3" s="279"/>
      <c r="G3" s="261" t="s">
        <v>208</v>
      </c>
      <c r="H3" s="262"/>
      <c r="I3" s="262"/>
      <c r="J3" s="262"/>
    </row>
    <row r="4" spans="1:10" ht="15" customHeight="1" x14ac:dyDescent="0.2">
      <c r="A4" s="1"/>
      <c r="B4" s="1"/>
      <c r="C4" s="1"/>
      <c r="D4" s="260"/>
      <c r="E4" s="260"/>
      <c r="F4" s="260"/>
      <c r="G4" s="260"/>
      <c r="H4" s="260"/>
      <c r="I4" s="260"/>
      <c r="J4" s="260"/>
    </row>
    <row r="5" spans="1:10" ht="17.45" customHeight="1" x14ac:dyDescent="0.2">
      <c r="A5" s="7"/>
      <c r="B5" s="7"/>
      <c r="C5" s="7"/>
      <c r="D5" s="283" t="s">
        <v>112</v>
      </c>
      <c r="E5" s="283"/>
      <c r="F5" s="283"/>
      <c r="G5" s="283"/>
      <c r="H5" s="283"/>
      <c r="I5" s="283"/>
      <c r="J5" s="232"/>
    </row>
    <row r="6" spans="1:10" ht="14.25" x14ac:dyDescent="0.2">
      <c r="A6" s="113" t="s">
        <v>151</v>
      </c>
      <c r="B6" s="7"/>
      <c r="C6" s="7"/>
      <c r="D6" s="283"/>
      <c r="E6" s="283"/>
      <c r="F6" s="283"/>
      <c r="G6" s="283"/>
      <c r="H6" s="232"/>
      <c r="I6" s="240"/>
      <c r="J6" s="232"/>
    </row>
    <row r="7" spans="1:10" x14ac:dyDescent="0.2">
      <c r="A7" s="58" t="s">
        <v>98</v>
      </c>
      <c r="B7" s="1"/>
      <c r="C7" s="1"/>
      <c r="D7" s="1"/>
      <c r="E7" s="8"/>
      <c r="F7" s="1"/>
      <c r="G7" s="9"/>
      <c r="H7" s="231"/>
      <c r="I7" s="239"/>
      <c r="J7" s="231"/>
    </row>
    <row r="8" spans="1:10" ht="9.6" customHeight="1" x14ac:dyDescent="0.2">
      <c r="A8" s="1"/>
      <c r="B8" s="1"/>
      <c r="C8" s="1"/>
      <c r="D8" s="1"/>
      <c r="E8" s="1"/>
      <c r="F8" s="1"/>
      <c r="G8" s="9"/>
      <c r="H8" s="231"/>
      <c r="I8" s="239"/>
      <c r="J8" s="231" t="s">
        <v>11</v>
      </c>
    </row>
    <row r="9" spans="1:10" ht="13.9" customHeight="1" x14ac:dyDescent="0.2">
      <c r="A9" s="284" t="s">
        <v>12</v>
      </c>
      <c r="B9" s="284" t="s">
        <v>13</v>
      </c>
      <c r="C9" s="284" t="s">
        <v>14</v>
      </c>
      <c r="D9" s="258" t="s">
        <v>15</v>
      </c>
      <c r="E9" s="258" t="s">
        <v>90</v>
      </c>
      <c r="F9" s="284" t="s">
        <v>91</v>
      </c>
      <c r="G9" s="286" t="s">
        <v>1</v>
      </c>
      <c r="H9" s="281" t="s">
        <v>2</v>
      </c>
      <c r="I9" s="263" t="s">
        <v>3</v>
      </c>
      <c r="J9" s="264"/>
    </row>
    <row r="10" spans="1:10" ht="98.25" customHeight="1" x14ac:dyDescent="0.2">
      <c r="A10" s="285"/>
      <c r="B10" s="285"/>
      <c r="C10" s="285"/>
      <c r="D10" s="259"/>
      <c r="E10" s="259"/>
      <c r="F10" s="285"/>
      <c r="G10" s="287"/>
      <c r="H10" s="282"/>
      <c r="I10" s="248" t="s">
        <v>4</v>
      </c>
      <c r="J10" s="15" t="s">
        <v>5</v>
      </c>
    </row>
    <row r="11" spans="1:10" x14ac:dyDescent="0.2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11">
        <v>6</v>
      </c>
      <c r="G11" s="221">
        <v>7</v>
      </c>
      <c r="H11" s="56">
        <v>8</v>
      </c>
      <c r="I11" s="241">
        <v>9</v>
      </c>
      <c r="J11" s="56">
        <v>10</v>
      </c>
    </row>
    <row r="12" spans="1:10" ht="15.75" customHeight="1" x14ac:dyDescent="0.2">
      <c r="A12" s="64" t="s">
        <v>16</v>
      </c>
      <c r="B12" s="11"/>
      <c r="C12" s="11"/>
      <c r="D12" s="65" t="s">
        <v>93</v>
      </c>
      <c r="E12" s="11"/>
      <c r="F12" s="11"/>
      <c r="G12" s="12">
        <f>H12+I12</f>
        <v>19793373.629999999</v>
      </c>
      <c r="H12" s="228">
        <f>H15+H16+H17+H18+H19</f>
        <v>19368373.629999999</v>
      </c>
      <c r="I12" s="242">
        <f>I13</f>
        <v>425000</v>
      </c>
      <c r="J12" s="246">
        <v>285000</v>
      </c>
    </row>
    <row r="13" spans="1:10" ht="18.75" customHeight="1" x14ac:dyDescent="0.2">
      <c r="A13" s="64" t="s">
        <v>17</v>
      </c>
      <c r="B13" s="63" t="s">
        <v>92</v>
      </c>
      <c r="C13" s="63" t="s">
        <v>92</v>
      </c>
      <c r="D13" s="65" t="s">
        <v>93</v>
      </c>
      <c r="E13" s="63" t="s">
        <v>92</v>
      </c>
      <c r="F13" s="63" t="s">
        <v>92</v>
      </c>
      <c r="G13" s="12">
        <f>H13+I13</f>
        <v>19793373.629999999</v>
      </c>
      <c r="H13" s="228">
        <f>SUM(H15:H19)</f>
        <v>19368373.629999999</v>
      </c>
      <c r="I13" s="66">
        <f>SUM(I15:I19)</f>
        <v>425000</v>
      </c>
      <c r="J13" s="228">
        <f>SUM(J15:J19)</f>
        <v>285000</v>
      </c>
    </row>
    <row r="14" spans="1:10" x14ac:dyDescent="0.2">
      <c r="A14" s="64"/>
      <c r="B14" s="63"/>
      <c r="C14" s="63"/>
      <c r="D14" s="65"/>
      <c r="E14" s="63"/>
      <c r="F14" s="63"/>
      <c r="G14" s="12"/>
      <c r="H14" s="228"/>
      <c r="I14" s="66"/>
      <c r="J14" s="228"/>
    </row>
    <row r="15" spans="1:10" ht="76.5" x14ac:dyDescent="0.2">
      <c r="A15" s="13" t="s">
        <v>18</v>
      </c>
      <c r="B15" s="3" t="s">
        <v>19</v>
      </c>
      <c r="C15" s="3" t="s">
        <v>20</v>
      </c>
      <c r="D15" s="14" t="s">
        <v>21</v>
      </c>
      <c r="E15" s="35" t="s">
        <v>120</v>
      </c>
      <c r="F15" s="15" t="s">
        <v>122</v>
      </c>
      <c r="G15" s="16">
        <f>H15+I15</f>
        <v>17741368.09</v>
      </c>
      <c r="H15" s="137">
        <v>17566368.09</v>
      </c>
      <c r="I15" s="17">
        <v>175000</v>
      </c>
      <c r="J15" s="57">
        <v>35000</v>
      </c>
    </row>
    <row r="16" spans="1:10" ht="44.25" customHeight="1" x14ac:dyDescent="0.2">
      <c r="A16" s="3" t="s">
        <v>36</v>
      </c>
      <c r="B16" s="10">
        <v>7680</v>
      </c>
      <c r="C16" s="4" t="s">
        <v>37</v>
      </c>
      <c r="D16" s="22" t="s">
        <v>38</v>
      </c>
      <c r="E16" s="35" t="s">
        <v>120</v>
      </c>
      <c r="F16" s="15" t="s">
        <v>122</v>
      </c>
      <c r="G16" s="16">
        <f t="shared" ref="G16" si="0">H16+I16</f>
        <v>38500</v>
      </c>
      <c r="H16" s="229">
        <v>38500</v>
      </c>
      <c r="I16" s="17"/>
      <c r="J16" s="57"/>
    </row>
    <row r="17" spans="1:10" ht="45" customHeight="1" x14ac:dyDescent="0.2">
      <c r="A17" s="23" t="s">
        <v>39</v>
      </c>
      <c r="B17" s="10">
        <v>8110</v>
      </c>
      <c r="C17" s="24" t="s">
        <v>40</v>
      </c>
      <c r="D17" s="25" t="s">
        <v>231</v>
      </c>
      <c r="E17" s="25" t="s">
        <v>138</v>
      </c>
      <c r="F17" s="15" t="s">
        <v>230</v>
      </c>
      <c r="G17" s="16">
        <f>I17+H17</f>
        <v>399825.31</v>
      </c>
      <c r="H17" s="144">
        <v>399825.31</v>
      </c>
      <c r="I17" s="17"/>
      <c r="J17" s="57"/>
    </row>
    <row r="18" spans="1:10" ht="63.75" customHeight="1" x14ac:dyDescent="0.2">
      <c r="A18" s="23" t="s">
        <v>42</v>
      </c>
      <c r="B18" s="3">
        <v>8240</v>
      </c>
      <c r="C18" s="24" t="s">
        <v>43</v>
      </c>
      <c r="D18" s="25" t="s">
        <v>44</v>
      </c>
      <c r="E18" s="25" t="s">
        <v>115</v>
      </c>
      <c r="F18" s="15" t="s">
        <v>116</v>
      </c>
      <c r="G18" s="16">
        <f t="shared" ref="G18:G21" si="1">H18</f>
        <v>35680.230000000003</v>
      </c>
      <c r="H18" s="144">
        <v>35680.230000000003</v>
      </c>
      <c r="I18" s="17"/>
      <c r="J18" s="57"/>
    </row>
    <row r="19" spans="1:10" ht="62.25" customHeight="1" x14ac:dyDescent="0.2">
      <c r="A19" s="103" t="s">
        <v>140</v>
      </c>
      <c r="B19" s="3">
        <v>9800</v>
      </c>
      <c r="C19" s="24" t="s">
        <v>22</v>
      </c>
      <c r="D19" s="25" t="s">
        <v>145</v>
      </c>
      <c r="E19" s="35"/>
      <c r="F19" s="15"/>
      <c r="G19" s="16">
        <f>H19+I19</f>
        <v>1578000</v>
      </c>
      <c r="H19" s="144">
        <v>1328000</v>
      </c>
      <c r="I19" s="17">
        <v>250000</v>
      </c>
      <c r="J19" s="57">
        <v>250000</v>
      </c>
    </row>
    <row r="20" spans="1:10" ht="102" customHeight="1" x14ac:dyDescent="0.2">
      <c r="A20" s="103"/>
      <c r="B20" s="3"/>
      <c r="C20" s="24"/>
      <c r="D20" s="25" t="s">
        <v>227</v>
      </c>
      <c r="E20" s="35" t="s">
        <v>146</v>
      </c>
      <c r="F20" s="15" t="s">
        <v>232</v>
      </c>
      <c r="G20" s="16">
        <f>H20+I20</f>
        <v>470000</v>
      </c>
      <c r="H20" s="57">
        <v>220000</v>
      </c>
      <c r="I20" s="17">
        <v>250000</v>
      </c>
      <c r="J20" s="57">
        <v>250000</v>
      </c>
    </row>
    <row r="21" spans="1:10" ht="77.25" customHeight="1" x14ac:dyDescent="0.2">
      <c r="A21" s="103"/>
      <c r="B21" s="3"/>
      <c r="C21" s="24"/>
      <c r="D21" s="25" t="s">
        <v>147</v>
      </c>
      <c r="E21" s="35" t="s">
        <v>120</v>
      </c>
      <c r="F21" s="15" t="s">
        <v>122</v>
      </c>
      <c r="G21" s="16">
        <f t="shared" si="1"/>
        <v>250000</v>
      </c>
      <c r="H21" s="57">
        <v>250000</v>
      </c>
      <c r="I21" s="17"/>
      <c r="J21" s="57"/>
    </row>
    <row r="22" spans="1:10" ht="57.75" customHeight="1" x14ac:dyDescent="0.2">
      <c r="A22" s="103"/>
      <c r="B22" s="3"/>
      <c r="C22" s="24"/>
      <c r="D22" s="25" t="s">
        <v>150</v>
      </c>
      <c r="E22" s="35" t="s">
        <v>120</v>
      </c>
      <c r="F22" s="15" t="s">
        <v>122</v>
      </c>
      <c r="G22" s="16">
        <f>H22+I22</f>
        <v>100000</v>
      </c>
      <c r="H22" s="57">
        <v>100000</v>
      </c>
      <c r="I22" s="17">
        <v>0</v>
      </c>
      <c r="J22" s="57">
        <v>0</v>
      </c>
    </row>
    <row r="23" spans="1:10" ht="69.75" customHeight="1" x14ac:dyDescent="0.2">
      <c r="A23" s="103"/>
      <c r="B23" s="3"/>
      <c r="C23" s="24"/>
      <c r="D23" s="25" t="s">
        <v>201</v>
      </c>
      <c r="E23" s="35" t="s">
        <v>203</v>
      </c>
      <c r="F23" s="15" t="s">
        <v>202</v>
      </c>
      <c r="G23" s="16">
        <v>100000</v>
      </c>
      <c r="H23" s="57">
        <v>100000</v>
      </c>
      <c r="I23" s="17"/>
      <c r="J23" s="57"/>
    </row>
    <row r="24" spans="1:10" ht="114" customHeight="1" x14ac:dyDescent="0.2">
      <c r="A24" s="103"/>
      <c r="B24" s="3"/>
      <c r="C24" s="24"/>
      <c r="D24" s="25" t="s">
        <v>244</v>
      </c>
      <c r="E24" s="25" t="s">
        <v>115</v>
      </c>
      <c r="F24" s="15" t="s">
        <v>116</v>
      </c>
      <c r="G24" s="16">
        <v>450000</v>
      </c>
      <c r="H24" s="57">
        <v>450000</v>
      </c>
      <c r="I24" s="17"/>
      <c r="J24" s="57"/>
    </row>
    <row r="25" spans="1:10" ht="61.5" customHeight="1" x14ac:dyDescent="0.2">
      <c r="A25" s="103"/>
      <c r="B25" s="3"/>
      <c r="C25" s="24"/>
      <c r="D25" s="22" t="s">
        <v>228</v>
      </c>
      <c r="E25" s="35" t="s">
        <v>120</v>
      </c>
      <c r="F25" s="15" t="s">
        <v>122</v>
      </c>
      <c r="G25" s="16">
        <v>8000</v>
      </c>
      <c r="H25" s="57">
        <v>8000</v>
      </c>
      <c r="I25" s="17"/>
      <c r="J25" s="57"/>
    </row>
    <row r="26" spans="1:10" ht="54.75" customHeight="1" x14ac:dyDescent="0.2">
      <c r="A26" s="103"/>
      <c r="B26" s="3"/>
      <c r="C26" s="24"/>
      <c r="D26" s="22" t="s">
        <v>235</v>
      </c>
      <c r="E26" s="25" t="s">
        <v>138</v>
      </c>
      <c r="F26" s="15" t="s">
        <v>230</v>
      </c>
      <c r="G26" s="16">
        <v>100000</v>
      </c>
      <c r="H26" s="57">
        <v>100000</v>
      </c>
      <c r="I26" s="17"/>
      <c r="J26" s="57"/>
    </row>
    <row r="27" spans="1:10" ht="116.25" customHeight="1" x14ac:dyDescent="0.2">
      <c r="A27" s="103"/>
      <c r="B27" s="3"/>
      <c r="C27" s="24"/>
      <c r="D27" s="25" t="s">
        <v>210</v>
      </c>
      <c r="E27" s="35" t="s">
        <v>120</v>
      </c>
      <c r="F27" s="15" t="s">
        <v>122</v>
      </c>
      <c r="G27" s="16">
        <v>100000</v>
      </c>
      <c r="H27" s="57">
        <v>100000</v>
      </c>
      <c r="I27" s="17"/>
      <c r="J27" s="57"/>
    </row>
    <row r="28" spans="1:10" ht="36" customHeight="1" x14ac:dyDescent="0.2">
      <c r="A28" s="67" t="s">
        <v>45</v>
      </c>
      <c r="B28" s="68"/>
      <c r="C28" s="68"/>
      <c r="D28" s="63" t="s">
        <v>94</v>
      </c>
      <c r="E28" s="68"/>
      <c r="F28" s="68"/>
      <c r="G28" s="61">
        <f>G29</f>
        <v>84006349.260000005</v>
      </c>
      <c r="H28" s="228">
        <f t="shared" ref="H28:J28" si="2">H29</f>
        <v>66355479.660000004</v>
      </c>
      <c r="I28" s="66">
        <f t="shared" si="2"/>
        <v>17650869.600000001</v>
      </c>
      <c r="J28" s="228">
        <f t="shared" si="2"/>
        <v>7137934.6000000006</v>
      </c>
    </row>
    <row r="29" spans="1:10" s="21" customFormat="1" ht="35.25" customHeight="1" x14ac:dyDescent="0.2">
      <c r="A29" s="67" t="s">
        <v>46</v>
      </c>
      <c r="B29" s="63" t="s">
        <v>92</v>
      </c>
      <c r="C29" s="69" t="s">
        <v>92</v>
      </c>
      <c r="D29" s="63" t="s">
        <v>94</v>
      </c>
      <c r="E29" s="63" t="s">
        <v>92</v>
      </c>
      <c r="F29" s="63" t="s">
        <v>92</v>
      </c>
      <c r="G29" s="61">
        <f>H29+I29</f>
        <v>84006349.260000005</v>
      </c>
      <c r="H29" s="97">
        <f>SUM(H30:H52)</f>
        <v>66355479.660000004</v>
      </c>
      <c r="I29" s="70">
        <f>SUM(I30:I53)</f>
        <v>17650869.600000001</v>
      </c>
      <c r="J29" s="97">
        <f>SUM(J30:J53)</f>
        <v>7137934.6000000006</v>
      </c>
    </row>
    <row r="30" spans="1:10" s="27" customFormat="1" ht="51" x14ac:dyDescent="0.2">
      <c r="A30" s="13" t="s">
        <v>95</v>
      </c>
      <c r="B30" s="3" t="s">
        <v>47</v>
      </c>
      <c r="C30" s="3" t="s">
        <v>20</v>
      </c>
      <c r="D30" s="15" t="s">
        <v>48</v>
      </c>
      <c r="E30" s="15" t="s">
        <v>96</v>
      </c>
      <c r="F30" s="15" t="s">
        <v>121</v>
      </c>
      <c r="G30" s="16">
        <f>H30+I30</f>
        <v>5564223.8899999997</v>
      </c>
      <c r="H30" s="137">
        <v>5564223.8899999997</v>
      </c>
      <c r="I30" s="17"/>
      <c r="J30" s="57"/>
    </row>
    <row r="31" spans="1:10" ht="54.75" customHeight="1" x14ac:dyDescent="0.2">
      <c r="A31" s="13" t="s">
        <v>49</v>
      </c>
      <c r="B31" s="10">
        <v>1010</v>
      </c>
      <c r="C31" s="3" t="s">
        <v>51</v>
      </c>
      <c r="D31" s="15" t="s">
        <v>52</v>
      </c>
      <c r="E31" s="15" t="s">
        <v>96</v>
      </c>
      <c r="F31" s="15" t="s">
        <v>121</v>
      </c>
      <c r="G31" s="219">
        <f>H31+I31</f>
        <v>15786576.91</v>
      </c>
      <c r="H31" s="137">
        <v>15406576.91</v>
      </c>
      <c r="I31" s="17">
        <v>380000</v>
      </c>
      <c r="J31" s="57">
        <v>120000</v>
      </c>
    </row>
    <row r="32" spans="1:10" ht="51" x14ac:dyDescent="0.2">
      <c r="A32" s="18" t="s">
        <v>53</v>
      </c>
      <c r="B32" s="10" t="s">
        <v>54</v>
      </c>
      <c r="C32" s="10" t="s">
        <v>55</v>
      </c>
      <c r="D32" s="15" t="s">
        <v>100</v>
      </c>
      <c r="E32" s="15" t="s">
        <v>96</v>
      </c>
      <c r="F32" s="15" t="s">
        <v>121</v>
      </c>
      <c r="G32" s="16">
        <f>H32+I32</f>
        <v>30812413.149999999</v>
      </c>
      <c r="H32" s="137">
        <v>30107413.149999999</v>
      </c>
      <c r="I32" s="17">
        <v>705000</v>
      </c>
      <c r="J32" s="57">
        <v>66000</v>
      </c>
    </row>
    <row r="33" spans="1:10" ht="51" x14ac:dyDescent="0.2">
      <c r="A33" s="13" t="s">
        <v>56</v>
      </c>
      <c r="B33" s="10">
        <v>1070</v>
      </c>
      <c r="C33" s="3" t="s">
        <v>57</v>
      </c>
      <c r="D33" s="14" t="s">
        <v>97</v>
      </c>
      <c r="E33" s="15" t="s">
        <v>96</v>
      </c>
      <c r="F33" s="15" t="s">
        <v>121</v>
      </c>
      <c r="G33" s="16">
        <f t="shared" ref="G33:G34" si="3">H33+I33</f>
        <v>5634934.9500000002</v>
      </c>
      <c r="H33" s="137">
        <v>5609934.9500000002</v>
      </c>
      <c r="I33" s="17">
        <v>25000</v>
      </c>
      <c r="J33" s="57"/>
    </row>
    <row r="34" spans="1:10" ht="51" x14ac:dyDescent="0.2">
      <c r="A34" s="13" t="s">
        <v>58</v>
      </c>
      <c r="B34" s="10">
        <v>1080</v>
      </c>
      <c r="C34" s="3" t="s">
        <v>57</v>
      </c>
      <c r="D34" s="50" t="s">
        <v>59</v>
      </c>
      <c r="E34" s="15" t="s">
        <v>96</v>
      </c>
      <c r="F34" s="15" t="s">
        <v>121</v>
      </c>
      <c r="G34" s="16">
        <f t="shared" si="3"/>
        <v>4869680</v>
      </c>
      <c r="H34" s="137">
        <v>4771680</v>
      </c>
      <c r="I34" s="17">
        <v>98000</v>
      </c>
      <c r="J34" s="57"/>
    </row>
    <row r="35" spans="1:10" ht="51" x14ac:dyDescent="0.2">
      <c r="A35" s="13" t="s">
        <v>60</v>
      </c>
      <c r="B35" s="10">
        <v>1142</v>
      </c>
      <c r="C35" s="29" t="s">
        <v>61</v>
      </c>
      <c r="D35" s="30" t="s">
        <v>62</v>
      </c>
      <c r="E35" s="15" t="s">
        <v>96</v>
      </c>
      <c r="F35" s="15" t="s">
        <v>121</v>
      </c>
      <c r="G35" s="59">
        <f>H35+I35</f>
        <v>10000</v>
      </c>
      <c r="H35" s="57">
        <v>10000</v>
      </c>
      <c r="I35" s="235"/>
      <c r="J35" s="28"/>
    </row>
    <row r="36" spans="1:10" ht="51" x14ac:dyDescent="0.2">
      <c r="A36" s="208" t="s">
        <v>212</v>
      </c>
      <c r="B36" s="208" t="s">
        <v>216</v>
      </c>
      <c r="C36" s="49" t="s">
        <v>61</v>
      </c>
      <c r="D36" s="206" t="s">
        <v>213</v>
      </c>
      <c r="E36" s="15" t="s">
        <v>96</v>
      </c>
      <c r="F36" s="15" t="s">
        <v>121</v>
      </c>
      <c r="G36" s="59">
        <f>H36+I36</f>
        <v>2000</v>
      </c>
      <c r="H36" s="57">
        <v>2000</v>
      </c>
      <c r="I36" s="235"/>
      <c r="J36" s="28"/>
    </row>
    <row r="37" spans="1:10" ht="51" x14ac:dyDescent="0.2">
      <c r="A37" s="48" t="s">
        <v>63</v>
      </c>
      <c r="B37" s="48" t="s">
        <v>64</v>
      </c>
      <c r="C37" s="49" t="s">
        <v>61</v>
      </c>
      <c r="D37" s="50" t="s">
        <v>65</v>
      </c>
      <c r="E37" s="15" t="s">
        <v>96</v>
      </c>
      <c r="F37" s="15" t="s">
        <v>121</v>
      </c>
      <c r="G37" s="222">
        <f>H37</f>
        <v>1007500</v>
      </c>
      <c r="H37" s="137">
        <v>1007500</v>
      </c>
      <c r="I37" s="235"/>
      <c r="J37" s="28"/>
    </row>
    <row r="38" spans="1:10" ht="51" x14ac:dyDescent="0.2">
      <c r="A38" s="90" t="s">
        <v>114</v>
      </c>
      <c r="B38" s="48">
        <v>1300</v>
      </c>
      <c r="C38" s="49" t="s">
        <v>61</v>
      </c>
      <c r="D38" s="91" t="s">
        <v>113</v>
      </c>
      <c r="E38" s="15" t="s">
        <v>96</v>
      </c>
      <c r="F38" s="15" t="s">
        <v>121</v>
      </c>
      <c r="G38" s="222">
        <f>H38+I38</f>
        <v>1565625.2</v>
      </c>
      <c r="H38" s="51"/>
      <c r="I38" s="137">
        <v>1565625.2</v>
      </c>
      <c r="J38" s="137">
        <v>1565625.2</v>
      </c>
    </row>
    <row r="39" spans="1:10" ht="38.25" x14ac:dyDescent="0.2">
      <c r="A39" s="18" t="s">
        <v>66</v>
      </c>
      <c r="B39" s="10" t="s">
        <v>67</v>
      </c>
      <c r="C39" s="10" t="s">
        <v>68</v>
      </c>
      <c r="D39" s="15" t="s">
        <v>69</v>
      </c>
      <c r="E39" s="15" t="s">
        <v>117</v>
      </c>
      <c r="F39" s="15" t="s">
        <v>118</v>
      </c>
      <c r="G39" s="16">
        <f>H39+I39</f>
        <v>446041.16</v>
      </c>
      <c r="H39" s="137">
        <v>446041.16</v>
      </c>
      <c r="I39" s="17"/>
      <c r="J39" s="57"/>
    </row>
    <row r="40" spans="1:10" ht="38.25" x14ac:dyDescent="0.2">
      <c r="A40" s="13" t="s">
        <v>70</v>
      </c>
      <c r="B40" s="10">
        <v>4060</v>
      </c>
      <c r="C40" s="3" t="s">
        <v>71</v>
      </c>
      <c r="D40" s="14" t="s">
        <v>130</v>
      </c>
      <c r="E40" s="15" t="s">
        <v>117</v>
      </c>
      <c r="F40" s="15" t="s">
        <v>118</v>
      </c>
      <c r="G40" s="16">
        <f>H40+I40</f>
        <v>1887500</v>
      </c>
      <c r="H40" s="137">
        <v>1887500</v>
      </c>
      <c r="I40" s="20"/>
      <c r="J40" s="57"/>
    </row>
    <row r="41" spans="1:10" ht="116.25" customHeight="1" x14ac:dyDescent="0.2">
      <c r="A41" s="13" t="s">
        <v>141</v>
      </c>
      <c r="B41" s="102">
        <v>1200</v>
      </c>
      <c r="C41" s="3" t="s">
        <v>61</v>
      </c>
      <c r="D41" s="14" t="s">
        <v>148</v>
      </c>
      <c r="E41" s="15" t="s">
        <v>96</v>
      </c>
      <c r="F41" s="15" t="s">
        <v>121</v>
      </c>
      <c r="G41" s="16">
        <f>H41</f>
        <v>202500</v>
      </c>
      <c r="H41" s="99">
        <v>202500</v>
      </c>
      <c r="I41" s="20"/>
      <c r="J41" s="57"/>
    </row>
    <row r="42" spans="1:10" ht="102" x14ac:dyDescent="0.2">
      <c r="A42" s="13" t="s">
        <v>142</v>
      </c>
      <c r="B42" s="102">
        <v>1184</v>
      </c>
      <c r="C42" s="3" t="s">
        <v>61</v>
      </c>
      <c r="D42" s="14" t="s">
        <v>149</v>
      </c>
      <c r="E42" s="15" t="s">
        <v>96</v>
      </c>
      <c r="F42" s="15" t="s">
        <v>121</v>
      </c>
      <c r="G42" s="16">
        <f>H42+I42</f>
        <v>507200</v>
      </c>
      <c r="H42" s="99">
        <v>359250</v>
      </c>
      <c r="I42" s="218">
        <v>147950</v>
      </c>
      <c r="J42" s="57">
        <v>147950</v>
      </c>
    </row>
    <row r="43" spans="1:10" ht="76.5" x14ac:dyDescent="0.2">
      <c r="A43" s="100" t="s">
        <v>155</v>
      </c>
      <c r="B43" s="109">
        <v>1252</v>
      </c>
      <c r="C43" s="107" t="s">
        <v>61</v>
      </c>
      <c r="D43" s="88" t="s">
        <v>152</v>
      </c>
      <c r="E43" s="15" t="s">
        <v>96</v>
      </c>
      <c r="F43" s="15" t="s">
        <v>121</v>
      </c>
      <c r="G43" s="223">
        <v>2199300</v>
      </c>
      <c r="H43" s="99"/>
      <c r="I43" s="226">
        <v>2199300</v>
      </c>
      <c r="J43" s="201">
        <v>2199300</v>
      </c>
    </row>
    <row r="44" spans="1:10" ht="102" x14ac:dyDescent="0.2">
      <c r="A44" s="100" t="s">
        <v>153</v>
      </c>
      <c r="B44" s="109">
        <v>1183</v>
      </c>
      <c r="C44" s="107" t="s">
        <v>61</v>
      </c>
      <c r="D44" s="88" t="s">
        <v>154</v>
      </c>
      <c r="E44" s="15" t="s">
        <v>96</v>
      </c>
      <c r="F44" s="15" t="s">
        <v>121</v>
      </c>
      <c r="G44" s="223">
        <v>126800</v>
      </c>
      <c r="H44" s="201">
        <v>0</v>
      </c>
      <c r="I44" s="20">
        <v>126800</v>
      </c>
      <c r="J44" s="57">
        <v>126800</v>
      </c>
    </row>
    <row r="45" spans="1:10" ht="89.25" x14ac:dyDescent="0.2">
      <c r="A45" s="100" t="s">
        <v>157</v>
      </c>
      <c r="B45" s="109">
        <v>1251</v>
      </c>
      <c r="C45" s="107" t="s">
        <v>61</v>
      </c>
      <c r="D45" s="108" t="s">
        <v>156</v>
      </c>
      <c r="E45" s="15" t="s">
        <v>96</v>
      </c>
      <c r="F45" s="15" t="s">
        <v>121</v>
      </c>
      <c r="G45" s="223">
        <f>H45+I45</f>
        <v>1530700</v>
      </c>
      <c r="H45" s="99"/>
      <c r="I45" s="226">
        <v>1530700</v>
      </c>
      <c r="J45" s="201">
        <v>1530700</v>
      </c>
    </row>
    <row r="46" spans="1:10" ht="131.25" customHeight="1" x14ac:dyDescent="0.2">
      <c r="A46" s="158" t="s">
        <v>222</v>
      </c>
      <c r="B46" s="133">
        <v>1501</v>
      </c>
      <c r="C46" s="154" t="s">
        <v>61</v>
      </c>
      <c r="D46" s="249" t="s">
        <v>223</v>
      </c>
      <c r="E46" s="15" t="s">
        <v>96</v>
      </c>
      <c r="F46" s="15" t="s">
        <v>121</v>
      </c>
      <c r="G46" s="216">
        <v>108000</v>
      </c>
      <c r="H46" s="99"/>
      <c r="I46" s="236">
        <v>108000</v>
      </c>
      <c r="J46" s="201"/>
    </row>
    <row r="47" spans="1:10" ht="63.75" x14ac:dyDescent="0.2">
      <c r="A47" s="101" t="s">
        <v>143</v>
      </c>
      <c r="B47" s="102">
        <v>1403</v>
      </c>
      <c r="C47" s="3" t="s">
        <v>61</v>
      </c>
      <c r="D47" s="251" t="s">
        <v>144</v>
      </c>
      <c r="E47" s="15" t="s">
        <v>96</v>
      </c>
      <c r="F47" s="15" t="s">
        <v>121</v>
      </c>
      <c r="G47" s="59">
        <f>H47+I47</f>
        <v>1133200</v>
      </c>
      <c r="H47" s="99"/>
      <c r="I47" s="20">
        <v>1133200</v>
      </c>
      <c r="J47" s="57"/>
    </row>
    <row r="48" spans="1:10" ht="99.75" customHeight="1" x14ac:dyDescent="0.2">
      <c r="A48" s="149" t="s">
        <v>220</v>
      </c>
      <c r="B48" s="133">
        <v>1279</v>
      </c>
      <c r="C48" s="134" t="s">
        <v>61</v>
      </c>
      <c r="D48" s="249" t="s">
        <v>221</v>
      </c>
      <c r="E48" s="15" t="s">
        <v>96</v>
      </c>
      <c r="F48" s="15" t="s">
        <v>121</v>
      </c>
      <c r="G48" s="219">
        <v>293400</v>
      </c>
      <c r="H48" s="99"/>
      <c r="I48" s="218">
        <v>293400</v>
      </c>
      <c r="J48" s="57"/>
    </row>
    <row r="49" spans="1:10" ht="89.25" x14ac:dyDescent="0.2">
      <c r="A49" s="149" t="s">
        <v>218</v>
      </c>
      <c r="B49" s="133">
        <v>1275</v>
      </c>
      <c r="C49" s="134" t="s">
        <v>61</v>
      </c>
      <c r="D49" s="249" t="s">
        <v>219</v>
      </c>
      <c r="E49" s="15" t="s">
        <v>96</v>
      </c>
      <c r="F49" s="15" t="s">
        <v>121</v>
      </c>
      <c r="G49" s="220">
        <v>885000</v>
      </c>
      <c r="H49" s="99">
        <v>1959.6</v>
      </c>
      <c r="I49" s="217">
        <v>883040.4</v>
      </c>
      <c r="J49" s="217">
        <v>883040.4</v>
      </c>
    </row>
    <row r="50" spans="1:10" ht="87" customHeight="1" x14ac:dyDescent="0.2">
      <c r="A50" s="101" t="s">
        <v>214</v>
      </c>
      <c r="B50" s="133">
        <v>1276</v>
      </c>
      <c r="C50" s="3" t="s">
        <v>61</v>
      </c>
      <c r="D50" s="135" t="s">
        <v>217</v>
      </c>
      <c r="E50" s="15" t="s">
        <v>96</v>
      </c>
      <c r="F50" s="15" t="s">
        <v>121</v>
      </c>
      <c r="G50" s="216">
        <v>7956335</v>
      </c>
      <c r="H50" s="99"/>
      <c r="I50" s="236">
        <v>7956335</v>
      </c>
      <c r="J50" s="57"/>
    </row>
    <row r="51" spans="1:10" ht="166.5" customHeight="1" x14ac:dyDescent="0.2">
      <c r="A51" s="254" t="s">
        <v>238</v>
      </c>
      <c r="B51" s="133">
        <v>1231</v>
      </c>
      <c r="C51" s="134" t="s">
        <v>61</v>
      </c>
      <c r="D51" s="135" t="s">
        <v>239</v>
      </c>
      <c r="E51" s="15" t="s">
        <v>96</v>
      </c>
      <c r="F51" s="15" t="s">
        <v>121</v>
      </c>
      <c r="G51" s="218">
        <v>50000</v>
      </c>
      <c r="H51" s="99"/>
      <c r="I51" s="218">
        <v>50000</v>
      </c>
      <c r="J51" s="218">
        <v>50000</v>
      </c>
    </row>
    <row r="52" spans="1:10" ht="59.25" customHeight="1" x14ac:dyDescent="0.2">
      <c r="A52" s="158" t="s">
        <v>233</v>
      </c>
      <c r="B52" s="133">
        <v>1702</v>
      </c>
      <c r="C52" s="154" t="s">
        <v>61</v>
      </c>
      <c r="D52" s="249" t="s">
        <v>234</v>
      </c>
      <c r="E52" s="15" t="s">
        <v>96</v>
      </c>
      <c r="F52" s="15" t="s">
        <v>121</v>
      </c>
      <c r="G52" s="205">
        <v>978900</v>
      </c>
      <c r="H52" s="137">
        <v>978900</v>
      </c>
      <c r="I52" s="236"/>
      <c r="J52" s="57"/>
    </row>
    <row r="53" spans="1:10" ht="165" customHeight="1" x14ac:dyDescent="0.2">
      <c r="A53" s="254" t="s">
        <v>240</v>
      </c>
      <c r="B53" s="133">
        <v>1232</v>
      </c>
      <c r="C53" s="154" t="s">
        <v>61</v>
      </c>
      <c r="D53" s="255" t="s">
        <v>241</v>
      </c>
      <c r="E53" s="15" t="s">
        <v>96</v>
      </c>
      <c r="F53" s="15" t="s">
        <v>121</v>
      </c>
      <c r="G53" s="218">
        <v>448519</v>
      </c>
      <c r="H53" s="137"/>
      <c r="I53" s="218">
        <v>448519</v>
      </c>
      <c r="J53" s="218">
        <v>448519</v>
      </c>
    </row>
    <row r="54" spans="1:10" ht="38.25" x14ac:dyDescent="0.2">
      <c r="A54" s="215">
        <v>800000</v>
      </c>
      <c r="B54" s="133"/>
      <c r="C54" s="3"/>
      <c r="D54" s="74" t="s">
        <v>131</v>
      </c>
      <c r="E54" s="63"/>
      <c r="F54" s="63"/>
      <c r="G54" s="12">
        <f>G55</f>
        <v>21484900</v>
      </c>
      <c r="H54" s="228">
        <f t="shared" ref="H54:I54" si="4">H55</f>
        <v>20258200</v>
      </c>
      <c r="I54" s="66">
        <f t="shared" si="4"/>
        <v>1226700</v>
      </c>
      <c r="J54" s="97">
        <f>J55</f>
        <v>1211700</v>
      </c>
    </row>
    <row r="55" spans="1:10" ht="38.25" x14ac:dyDescent="0.2">
      <c r="A55" s="71" t="s">
        <v>101</v>
      </c>
      <c r="B55" s="72"/>
      <c r="C55" s="73"/>
      <c r="D55" s="74" t="s">
        <v>131</v>
      </c>
      <c r="E55" s="75"/>
      <c r="F55" s="75"/>
      <c r="G55" s="31">
        <f>H55+I55</f>
        <v>21484900</v>
      </c>
      <c r="H55" s="76">
        <f>H56+H59+H57+H58+H60+H62+H63+H64+H61</f>
        <v>20258200</v>
      </c>
      <c r="I55" s="77">
        <f>I56+I59+I57+I58+I60+I62+I63+I64</f>
        <v>1226700</v>
      </c>
      <c r="J55" s="98">
        <f>J57+J56</f>
        <v>1211700</v>
      </c>
    </row>
    <row r="56" spans="1:10" ht="51" x14ac:dyDescent="0.2">
      <c r="A56" s="32" t="s">
        <v>73</v>
      </c>
      <c r="B56" s="32" t="s">
        <v>47</v>
      </c>
      <c r="C56" s="33" t="s">
        <v>20</v>
      </c>
      <c r="D56" s="34" t="s">
        <v>48</v>
      </c>
      <c r="E56" s="35" t="s">
        <v>120</v>
      </c>
      <c r="F56" s="15" t="s">
        <v>122</v>
      </c>
      <c r="G56" s="36">
        <v>2633000</v>
      </c>
      <c r="H56" s="144">
        <v>2610000</v>
      </c>
      <c r="I56" s="38">
        <v>23000</v>
      </c>
      <c r="J56" s="89">
        <v>23000</v>
      </c>
    </row>
    <row r="57" spans="1:10" ht="51" x14ac:dyDescent="0.2">
      <c r="A57" s="32" t="s">
        <v>74</v>
      </c>
      <c r="B57" s="40">
        <v>2020</v>
      </c>
      <c r="C57" s="33" t="s">
        <v>25</v>
      </c>
      <c r="D57" s="34" t="s">
        <v>26</v>
      </c>
      <c r="E57" s="35" t="s">
        <v>123</v>
      </c>
      <c r="F57" s="35" t="s">
        <v>124</v>
      </c>
      <c r="G57" s="36">
        <f>H57+I57</f>
        <v>10057600</v>
      </c>
      <c r="H57" s="167">
        <v>8868900</v>
      </c>
      <c r="I57" s="38">
        <v>1188700</v>
      </c>
      <c r="J57" s="89">
        <v>1188700</v>
      </c>
    </row>
    <row r="58" spans="1:10" ht="60.75" customHeight="1" x14ac:dyDescent="0.2">
      <c r="A58" s="32" t="s">
        <v>75</v>
      </c>
      <c r="B58" s="32" t="s">
        <v>76</v>
      </c>
      <c r="C58" s="33" t="s">
        <v>27</v>
      </c>
      <c r="D58" s="34" t="s">
        <v>28</v>
      </c>
      <c r="E58" s="41" t="s">
        <v>125</v>
      </c>
      <c r="F58" s="41" t="s">
        <v>124</v>
      </c>
      <c r="G58" s="36">
        <f t="shared" ref="G58:G64" si="5">H58</f>
        <v>2548300</v>
      </c>
      <c r="H58" s="144">
        <v>2548300</v>
      </c>
      <c r="I58" s="39"/>
      <c r="J58" s="89"/>
    </row>
    <row r="59" spans="1:10" ht="75.75" customHeight="1" x14ac:dyDescent="0.2">
      <c r="A59" s="32" t="s">
        <v>77</v>
      </c>
      <c r="B59" s="32">
        <v>3104</v>
      </c>
      <c r="C59" s="33" t="s">
        <v>78</v>
      </c>
      <c r="D59" s="34" t="s">
        <v>29</v>
      </c>
      <c r="E59" s="35" t="s">
        <v>120</v>
      </c>
      <c r="F59" s="15" t="s">
        <v>122</v>
      </c>
      <c r="G59" s="224">
        <f>H59+I59</f>
        <v>4201000</v>
      </c>
      <c r="H59" s="144">
        <v>4186000</v>
      </c>
      <c r="I59" s="237">
        <v>15000</v>
      </c>
      <c r="J59" s="89"/>
    </row>
    <row r="60" spans="1:10" ht="104.25" customHeight="1" x14ac:dyDescent="0.2">
      <c r="A60" s="32" t="s">
        <v>79</v>
      </c>
      <c r="B60" s="32">
        <v>3160</v>
      </c>
      <c r="C60" s="33" t="s">
        <v>50</v>
      </c>
      <c r="D60" s="94" t="s">
        <v>31</v>
      </c>
      <c r="E60" s="95" t="s">
        <v>134</v>
      </c>
      <c r="F60" s="41" t="s">
        <v>118</v>
      </c>
      <c r="G60" s="225">
        <f t="shared" si="5"/>
        <v>250000</v>
      </c>
      <c r="H60" s="144">
        <v>250000</v>
      </c>
      <c r="I60" s="39">
        <v>0</v>
      </c>
      <c r="J60" s="89"/>
    </row>
    <row r="61" spans="1:10" ht="63.75" customHeight="1" x14ac:dyDescent="0.2">
      <c r="A61" s="60" t="s">
        <v>80</v>
      </c>
      <c r="B61" s="43">
        <v>3230</v>
      </c>
      <c r="C61" s="44">
        <v>1070</v>
      </c>
      <c r="D61" s="92" t="s">
        <v>139</v>
      </c>
      <c r="E61" s="93" t="s">
        <v>132</v>
      </c>
      <c r="F61" s="41" t="s">
        <v>133</v>
      </c>
      <c r="G61" s="36">
        <f>H61</f>
        <v>151000</v>
      </c>
      <c r="H61" s="173">
        <v>151000</v>
      </c>
      <c r="I61" s="39"/>
      <c r="J61" s="89"/>
    </row>
    <row r="62" spans="1:10" ht="105.75" customHeight="1" x14ac:dyDescent="0.2">
      <c r="A62" s="32" t="s">
        <v>81</v>
      </c>
      <c r="B62" s="32">
        <v>3242</v>
      </c>
      <c r="C62" s="33" t="s">
        <v>32</v>
      </c>
      <c r="D62" s="94" t="s">
        <v>33</v>
      </c>
      <c r="E62" s="41" t="s">
        <v>119</v>
      </c>
      <c r="F62" s="41" t="s">
        <v>118</v>
      </c>
      <c r="G62" s="36">
        <f t="shared" si="5"/>
        <v>982000</v>
      </c>
      <c r="H62" s="37">
        <v>982000</v>
      </c>
      <c r="I62" s="39"/>
      <c r="J62" s="89"/>
    </row>
    <row r="63" spans="1:10" ht="51" x14ac:dyDescent="0.2">
      <c r="A63" s="32" t="s">
        <v>81</v>
      </c>
      <c r="B63" s="32">
        <v>3242</v>
      </c>
      <c r="C63" s="33" t="s">
        <v>32</v>
      </c>
      <c r="D63" s="94" t="s">
        <v>33</v>
      </c>
      <c r="E63" s="41" t="s">
        <v>135</v>
      </c>
      <c r="F63" s="41" t="s">
        <v>124</v>
      </c>
      <c r="G63" s="36">
        <f t="shared" si="5"/>
        <v>128800</v>
      </c>
      <c r="H63" s="42">
        <v>128800</v>
      </c>
      <c r="I63" s="39"/>
      <c r="J63" s="89"/>
    </row>
    <row r="64" spans="1:10" ht="51" customHeight="1" x14ac:dyDescent="0.2">
      <c r="A64" s="32" t="s">
        <v>81</v>
      </c>
      <c r="B64" s="32">
        <v>3242</v>
      </c>
      <c r="C64" s="33" t="s">
        <v>32</v>
      </c>
      <c r="D64" s="34" t="s">
        <v>33</v>
      </c>
      <c r="E64" s="35" t="s">
        <v>126</v>
      </c>
      <c r="F64" s="41" t="s">
        <v>124</v>
      </c>
      <c r="G64" s="36">
        <f t="shared" si="5"/>
        <v>533200</v>
      </c>
      <c r="H64" s="42">
        <v>533200</v>
      </c>
      <c r="I64" s="39"/>
      <c r="J64" s="89"/>
    </row>
    <row r="65" spans="1:10" ht="25.5" x14ac:dyDescent="0.2">
      <c r="A65" s="81" t="s">
        <v>103</v>
      </c>
      <c r="B65" s="81"/>
      <c r="C65" s="82"/>
      <c r="D65" s="62" t="s">
        <v>106</v>
      </c>
      <c r="E65" s="83"/>
      <c r="F65" s="75"/>
      <c r="G65" s="31">
        <f>H65</f>
        <v>1526700</v>
      </c>
      <c r="H65" s="84">
        <f>H67+H68</f>
        <v>1526700</v>
      </c>
      <c r="I65" s="85"/>
      <c r="J65" s="80"/>
    </row>
    <row r="66" spans="1:10" ht="40.5" customHeight="1" x14ac:dyDescent="0.2">
      <c r="A66" s="81" t="s">
        <v>105</v>
      </c>
      <c r="B66" s="81"/>
      <c r="C66" s="82"/>
      <c r="D66" s="62" t="s">
        <v>106</v>
      </c>
      <c r="E66" s="83"/>
      <c r="F66" s="75"/>
      <c r="G66" s="31">
        <f>G65</f>
        <v>1526700</v>
      </c>
      <c r="H66" s="84">
        <f>H65</f>
        <v>1526700</v>
      </c>
      <c r="I66" s="85"/>
      <c r="J66" s="80"/>
    </row>
    <row r="67" spans="1:10" ht="51.75" customHeight="1" x14ac:dyDescent="0.2">
      <c r="A67" s="32" t="s">
        <v>104</v>
      </c>
      <c r="B67" s="32" t="s">
        <v>47</v>
      </c>
      <c r="C67" s="33" t="s">
        <v>20</v>
      </c>
      <c r="D67" s="34" t="s">
        <v>48</v>
      </c>
      <c r="E67" s="35" t="s">
        <v>120</v>
      </c>
      <c r="F67" s="15" t="s">
        <v>122</v>
      </c>
      <c r="G67" s="36">
        <f>H67</f>
        <v>1444700</v>
      </c>
      <c r="H67" s="144">
        <v>1444700</v>
      </c>
      <c r="I67" s="39"/>
      <c r="J67" s="89"/>
    </row>
    <row r="68" spans="1:10" ht="63.75" x14ac:dyDescent="0.2">
      <c r="A68" s="13" t="s">
        <v>107</v>
      </c>
      <c r="B68" s="32">
        <v>3112</v>
      </c>
      <c r="C68" s="86">
        <v>1040</v>
      </c>
      <c r="D68" s="87" t="s">
        <v>30</v>
      </c>
      <c r="E68" s="96" t="s">
        <v>136</v>
      </c>
      <c r="F68" s="41" t="s">
        <v>118</v>
      </c>
      <c r="G68" s="36">
        <f>H68</f>
        <v>82000</v>
      </c>
      <c r="H68" s="42">
        <v>82000</v>
      </c>
      <c r="I68" s="39"/>
      <c r="J68" s="89"/>
    </row>
    <row r="69" spans="1:10" ht="38.25" x14ac:dyDescent="0.2">
      <c r="A69" s="71">
        <v>1500000</v>
      </c>
      <c r="B69" s="71"/>
      <c r="C69" s="78"/>
      <c r="D69" s="74" t="s">
        <v>82</v>
      </c>
      <c r="E69" s="75"/>
      <c r="F69" s="75"/>
      <c r="G69" s="31">
        <f>G70</f>
        <v>25946429.710000001</v>
      </c>
      <c r="H69" s="230">
        <f t="shared" ref="H69:J69" si="6">H70</f>
        <v>24684429.710000001</v>
      </c>
      <c r="I69" s="79">
        <f t="shared" si="6"/>
        <v>1262000</v>
      </c>
      <c r="J69" s="230">
        <f t="shared" si="6"/>
        <v>1137000</v>
      </c>
    </row>
    <row r="70" spans="1:10" ht="38.25" x14ac:dyDescent="0.2">
      <c r="A70" s="71">
        <v>1510000</v>
      </c>
      <c r="B70" s="72"/>
      <c r="C70" s="78"/>
      <c r="D70" s="74" t="s">
        <v>82</v>
      </c>
      <c r="E70" s="75"/>
      <c r="F70" s="75"/>
      <c r="G70" s="31">
        <f>H70+I70</f>
        <v>25946429.710000001</v>
      </c>
      <c r="H70" s="76">
        <f>H71+H72+H73+H74+H76+H77</f>
        <v>24684429.710000001</v>
      </c>
      <c r="I70" s="77">
        <f>I71+I72+I73+I76+I79+I77+I75+I78</f>
        <v>1262000</v>
      </c>
      <c r="J70" s="98">
        <f>J71+J72+J73+J76+J77+J79+J75+J78</f>
        <v>1137000</v>
      </c>
    </row>
    <row r="71" spans="1:10" ht="57" customHeight="1" x14ac:dyDescent="0.2">
      <c r="A71" s="32">
        <v>1510160</v>
      </c>
      <c r="B71" s="32" t="s">
        <v>47</v>
      </c>
      <c r="C71" s="33" t="s">
        <v>20</v>
      </c>
      <c r="D71" s="34" t="s">
        <v>48</v>
      </c>
      <c r="E71" s="35" t="s">
        <v>120</v>
      </c>
      <c r="F71" s="15" t="s">
        <v>122</v>
      </c>
      <c r="G71" s="36">
        <f>H71</f>
        <v>4386840</v>
      </c>
      <c r="H71" s="144">
        <v>4386840</v>
      </c>
      <c r="I71" s="38"/>
      <c r="J71" s="89"/>
    </row>
    <row r="72" spans="1:10" ht="38.25" x14ac:dyDescent="0.2">
      <c r="A72" s="32">
        <v>1510180</v>
      </c>
      <c r="B72" s="32" t="s">
        <v>22</v>
      </c>
      <c r="C72" s="33" t="s">
        <v>23</v>
      </c>
      <c r="D72" s="34" t="s">
        <v>24</v>
      </c>
      <c r="E72" s="35" t="s">
        <v>120</v>
      </c>
      <c r="F72" s="15" t="s">
        <v>122</v>
      </c>
      <c r="G72" s="36">
        <f>H72</f>
        <v>1856378.71</v>
      </c>
      <c r="H72" s="167">
        <v>1856378.71</v>
      </c>
      <c r="I72" s="38"/>
      <c r="J72" s="89"/>
    </row>
    <row r="73" spans="1:10" ht="32.25" customHeight="1" x14ac:dyDescent="0.2">
      <c r="A73" s="32">
        <v>1516030</v>
      </c>
      <c r="B73" s="32" t="s">
        <v>83</v>
      </c>
      <c r="C73" s="33" t="s">
        <v>34</v>
      </c>
      <c r="D73" s="34" t="s">
        <v>35</v>
      </c>
      <c r="E73" s="35" t="s">
        <v>137</v>
      </c>
      <c r="F73" s="15" t="s">
        <v>122</v>
      </c>
      <c r="G73" s="36">
        <f>H73+I73</f>
        <v>1887281</v>
      </c>
      <c r="H73" s="167">
        <v>1812281</v>
      </c>
      <c r="I73" s="227">
        <v>75000</v>
      </c>
      <c r="J73" s="89"/>
    </row>
    <row r="74" spans="1:10" ht="39.75" customHeight="1" x14ac:dyDescent="0.2">
      <c r="A74" s="32">
        <v>1517130</v>
      </c>
      <c r="B74" s="32">
        <v>7130</v>
      </c>
      <c r="C74" s="33" t="s">
        <v>108</v>
      </c>
      <c r="D74" s="34" t="s">
        <v>102</v>
      </c>
      <c r="E74" s="35" t="s">
        <v>127</v>
      </c>
      <c r="F74" s="15" t="s">
        <v>122</v>
      </c>
      <c r="G74" s="36">
        <f>H74</f>
        <v>183500</v>
      </c>
      <c r="H74" s="183">
        <v>183500</v>
      </c>
      <c r="I74" s="227"/>
      <c r="J74" s="89"/>
    </row>
    <row r="75" spans="1:10" ht="38.25" customHeight="1" x14ac:dyDescent="0.2">
      <c r="A75" s="32">
        <v>1517330</v>
      </c>
      <c r="B75" s="32">
        <v>7330</v>
      </c>
      <c r="C75" s="33" t="s">
        <v>110</v>
      </c>
      <c r="D75" s="34" t="s">
        <v>111</v>
      </c>
      <c r="E75" s="35" t="s">
        <v>128</v>
      </c>
      <c r="F75" s="15" t="s">
        <v>122</v>
      </c>
      <c r="G75" s="36">
        <f>I75</f>
        <v>1104000</v>
      </c>
      <c r="H75" s="37"/>
      <c r="I75" s="227">
        <v>1104000</v>
      </c>
      <c r="J75" s="89">
        <v>1104000</v>
      </c>
    </row>
    <row r="76" spans="1:10" ht="51" x14ac:dyDescent="0.2">
      <c r="A76" s="32">
        <v>1517461</v>
      </c>
      <c r="B76" s="40">
        <v>7461</v>
      </c>
      <c r="C76" s="33" t="s">
        <v>84</v>
      </c>
      <c r="D76" s="34" t="s">
        <v>85</v>
      </c>
      <c r="E76" s="35" t="s">
        <v>120</v>
      </c>
      <c r="F76" s="15" t="s">
        <v>122</v>
      </c>
      <c r="G76" s="36">
        <f>H76</f>
        <v>5790000</v>
      </c>
      <c r="H76" s="167">
        <v>5790000</v>
      </c>
      <c r="I76" s="38"/>
      <c r="J76" s="89"/>
    </row>
    <row r="77" spans="1:10" ht="42" customHeight="1" x14ac:dyDescent="0.2">
      <c r="A77" s="54">
        <v>1517693</v>
      </c>
      <c r="B77" s="54">
        <v>7693</v>
      </c>
      <c r="C77" s="33" t="s">
        <v>37</v>
      </c>
      <c r="D77" s="52" t="s">
        <v>109</v>
      </c>
      <c r="E77" s="35" t="s">
        <v>120</v>
      </c>
      <c r="F77" s="15" t="s">
        <v>122</v>
      </c>
      <c r="G77" s="36">
        <f>H77+I77</f>
        <v>10655430</v>
      </c>
      <c r="H77" s="167">
        <v>10655430</v>
      </c>
      <c r="I77" s="238"/>
      <c r="J77" s="53"/>
    </row>
    <row r="78" spans="1:10" ht="24.75" customHeight="1" x14ac:dyDescent="0.2">
      <c r="A78" s="184">
        <v>1517670</v>
      </c>
      <c r="B78" s="54">
        <v>7670</v>
      </c>
      <c r="C78" s="33" t="s">
        <v>37</v>
      </c>
      <c r="D78" s="252" t="s">
        <v>236</v>
      </c>
      <c r="E78" s="35" t="s">
        <v>120</v>
      </c>
      <c r="F78" s="15" t="s">
        <v>122</v>
      </c>
      <c r="G78" s="253">
        <v>33000</v>
      </c>
      <c r="H78" s="167"/>
      <c r="I78" s="238">
        <v>33000</v>
      </c>
      <c r="J78" s="53">
        <v>33000</v>
      </c>
    </row>
    <row r="79" spans="1:10" ht="38.25" x14ac:dyDescent="0.2">
      <c r="A79" s="32">
        <v>1518340</v>
      </c>
      <c r="B79" s="40">
        <v>8340</v>
      </c>
      <c r="C79" s="33" t="s">
        <v>86</v>
      </c>
      <c r="D79" s="34" t="s">
        <v>87</v>
      </c>
      <c r="E79" s="41" t="s">
        <v>129</v>
      </c>
      <c r="F79" s="15" t="s">
        <v>122</v>
      </c>
      <c r="G79" s="36">
        <f>H79+I79</f>
        <v>50000</v>
      </c>
      <c r="H79" s="37"/>
      <c r="I79" s="38">
        <v>50000</v>
      </c>
      <c r="J79" s="167"/>
    </row>
    <row r="80" spans="1:10" ht="25.5" x14ac:dyDescent="0.2">
      <c r="A80" s="71">
        <v>3700000</v>
      </c>
      <c r="B80" s="72"/>
      <c r="C80" s="78"/>
      <c r="D80" s="63" t="s">
        <v>88</v>
      </c>
      <c r="E80" s="75"/>
      <c r="F80" s="75"/>
      <c r="G80" s="31">
        <f>G81</f>
        <v>4374609.21</v>
      </c>
      <c r="H80" s="230">
        <f t="shared" ref="H80:J80" si="7">H81</f>
        <v>3974609.21</v>
      </c>
      <c r="I80" s="79">
        <v>400000</v>
      </c>
      <c r="J80" s="230">
        <f t="shared" si="7"/>
        <v>100000</v>
      </c>
    </row>
    <row r="81" spans="1:10" ht="27" customHeight="1" x14ac:dyDescent="0.2">
      <c r="A81" s="68">
        <v>3710000</v>
      </c>
      <c r="B81" s="63" t="s">
        <v>92</v>
      </c>
      <c r="C81" s="69" t="s">
        <v>92</v>
      </c>
      <c r="D81" s="63" t="s">
        <v>88</v>
      </c>
      <c r="E81" s="63" t="s">
        <v>92</v>
      </c>
      <c r="F81" s="63" t="s">
        <v>92</v>
      </c>
      <c r="G81" s="12">
        <f>G82+G84+G83</f>
        <v>4374609.21</v>
      </c>
      <c r="H81" s="97">
        <f>H82+H84</f>
        <v>3974609.21</v>
      </c>
      <c r="I81" s="70">
        <v>400000</v>
      </c>
      <c r="J81" s="97">
        <v>100000</v>
      </c>
    </row>
    <row r="82" spans="1:10" s="27" customFormat="1" ht="54.75" customHeight="1" x14ac:dyDescent="0.2">
      <c r="A82" s="13">
        <v>3710160</v>
      </c>
      <c r="B82" s="3" t="s">
        <v>47</v>
      </c>
      <c r="C82" s="3" t="s">
        <v>20</v>
      </c>
      <c r="D82" s="15" t="s">
        <v>48</v>
      </c>
      <c r="E82" s="35" t="s">
        <v>120</v>
      </c>
      <c r="F82" s="15" t="s">
        <v>122</v>
      </c>
      <c r="G82" s="16">
        <f>H82+I82</f>
        <v>1695800</v>
      </c>
      <c r="H82" s="186">
        <v>1695800</v>
      </c>
      <c r="I82" s="17"/>
      <c r="J82" s="57"/>
    </row>
    <row r="83" spans="1:10" s="27" customFormat="1" ht="47.25" customHeight="1" x14ac:dyDescent="0.2">
      <c r="A83" s="133">
        <v>3719740</v>
      </c>
      <c r="B83" s="133">
        <v>9740</v>
      </c>
      <c r="C83" s="134" t="s">
        <v>22</v>
      </c>
      <c r="D83" s="202" t="s">
        <v>204</v>
      </c>
      <c r="E83" s="41" t="s">
        <v>129</v>
      </c>
      <c r="F83" s="15" t="s">
        <v>122</v>
      </c>
      <c r="G83" s="216">
        <v>300000</v>
      </c>
      <c r="H83" s="57"/>
      <c r="I83" s="236">
        <v>300000</v>
      </c>
      <c r="J83" s="57"/>
    </row>
    <row r="84" spans="1:10" ht="38.25" x14ac:dyDescent="0.2">
      <c r="A84" s="18">
        <v>3719770</v>
      </c>
      <c r="B84" s="19">
        <v>9770</v>
      </c>
      <c r="C84" s="26" t="s">
        <v>22</v>
      </c>
      <c r="D84" s="30" t="s">
        <v>8</v>
      </c>
      <c r="E84" s="35" t="s">
        <v>120</v>
      </c>
      <c r="F84" s="15" t="s">
        <v>122</v>
      </c>
      <c r="G84" s="16">
        <f>H84+I84</f>
        <v>2378809.21</v>
      </c>
      <c r="H84" s="257">
        <v>2278809.21</v>
      </c>
      <c r="I84" s="20">
        <v>100000</v>
      </c>
      <c r="J84" s="99">
        <v>100000</v>
      </c>
    </row>
    <row r="85" spans="1:10" x14ac:dyDescent="0.2">
      <c r="A85" s="45" t="s">
        <v>6</v>
      </c>
      <c r="B85" s="45" t="s">
        <v>6</v>
      </c>
      <c r="C85" s="45" t="s">
        <v>6</v>
      </c>
      <c r="D85" s="46" t="s">
        <v>89</v>
      </c>
      <c r="E85" s="46" t="s">
        <v>6</v>
      </c>
      <c r="F85" s="46" t="s">
        <v>6</v>
      </c>
      <c r="G85" s="47">
        <f>G12+G28+G54+G65+G69+G80</f>
        <v>157132361.81</v>
      </c>
      <c r="H85" s="55">
        <f>H12+H28+H54+H65+H69+H80</f>
        <v>136167792.21000001</v>
      </c>
      <c r="I85" s="243">
        <f>I13+I28+I54+I69+I80</f>
        <v>20964569.600000001</v>
      </c>
      <c r="J85" s="55">
        <f>J13+J29+J55+J70+J81</f>
        <v>9871634.6000000015</v>
      </c>
    </row>
    <row r="86" spans="1:10" x14ac:dyDescent="0.2">
      <c r="A86" s="104"/>
      <c r="B86" s="104"/>
      <c r="C86" s="104"/>
      <c r="D86" s="105"/>
      <c r="E86" s="105"/>
      <c r="F86" s="105"/>
      <c r="G86" s="106"/>
      <c r="H86" s="233"/>
      <c r="I86" s="244"/>
      <c r="J86" s="233"/>
    </row>
    <row r="87" spans="1:10" x14ac:dyDescent="0.2">
      <c r="A87" s="104"/>
      <c r="B87" s="104"/>
      <c r="C87" s="104"/>
      <c r="D87" s="105"/>
      <c r="E87" s="105"/>
      <c r="F87" s="105"/>
      <c r="G87" s="106"/>
      <c r="H87" s="233"/>
      <c r="I87" s="244"/>
      <c r="J87" s="233"/>
    </row>
    <row r="88" spans="1:10" x14ac:dyDescent="0.2">
      <c r="A88" s="1"/>
      <c r="B88" s="5" t="s">
        <v>7</v>
      </c>
      <c r="C88" s="1"/>
      <c r="D88" s="1"/>
      <c r="E88" s="1"/>
      <c r="F88" s="5" t="s">
        <v>99</v>
      </c>
      <c r="G88" s="9"/>
      <c r="H88" s="231"/>
      <c r="I88" s="239"/>
      <c r="J88" s="231"/>
    </row>
    <row r="89" spans="1:10" x14ac:dyDescent="0.2">
      <c r="A89" s="1"/>
      <c r="B89" s="5"/>
      <c r="C89" s="1"/>
      <c r="D89" s="1"/>
      <c r="E89" s="1"/>
      <c r="F89" s="5"/>
      <c r="G89" s="9"/>
      <c r="H89" s="231"/>
      <c r="I89" s="239"/>
      <c r="J89" s="231"/>
    </row>
  </sheetData>
  <mergeCells count="17">
    <mergeCell ref="H9:H10"/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  <mergeCell ref="D2:F2"/>
    <mergeCell ref="G2:J2"/>
    <mergeCell ref="D3:F3"/>
    <mergeCell ref="G3:J3"/>
    <mergeCell ref="D4:F4"/>
    <mergeCell ref="G4:J4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Дод.3</vt:lpstr>
      <vt:lpstr>Дод.7</vt:lpstr>
      <vt:lpstr>Дод.3!Область_печати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2025-12-09T14:17:00Z</cp:lastPrinted>
  <dcterms:created xsi:type="dcterms:W3CDTF">2020-12-23T06:51:23Z</dcterms:created>
  <dcterms:modified xsi:type="dcterms:W3CDTF">2025-12-16T13:40:57Z</dcterms:modified>
</cp:coreProperties>
</file>