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2"/>
  </bookViews>
  <sheets>
    <sheet name="Дод.1" sheetId="16" r:id="rId1"/>
    <sheet name="Дод.3" sheetId="20" r:id="rId2"/>
    <sheet name="Дод.5" sheetId="17" r:id="rId3"/>
  </sheets>
  <definedNames>
    <definedName name="_xlnm.Print_Area" localSheetId="0">Дод.1!$A$1:$F$95</definedName>
    <definedName name="_xlnm.Print_Area" localSheetId="1">Дод.3!$A$1:$P$68</definedName>
    <definedName name="_xlnm.Print_Area" localSheetId="2">Дод.5!$A$1:$D$43</definedName>
  </definedNames>
  <calcPr calcId="145621"/>
</workbook>
</file>

<file path=xl/calcChain.xml><?xml version="1.0" encoding="utf-8"?>
<calcChain xmlns="http://schemas.openxmlformats.org/spreadsheetml/2006/main">
  <c r="E24" i="20" l="1"/>
  <c r="F24" i="20"/>
  <c r="E35" i="20"/>
  <c r="P35" i="20"/>
  <c r="D82" i="16"/>
  <c r="C84" i="16"/>
  <c r="O50" i="20" l="1"/>
  <c r="L50" i="20"/>
  <c r="K50" i="20"/>
  <c r="I50" i="20"/>
  <c r="I49" i="20" s="1"/>
  <c r="H50" i="20"/>
  <c r="G50" i="20"/>
  <c r="F50" i="20"/>
  <c r="I24" i="20"/>
  <c r="I23" i="20" s="1"/>
  <c r="H24" i="20"/>
  <c r="G24" i="20"/>
  <c r="I37" i="20"/>
  <c r="I36" i="20" s="1"/>
  <c r="D47" i="16"/>
  <c r="D16" i="16"/>
  <c r="I65" i="20" l="1"/>
  <c r="E41" i="20" l="1"/>
  <c r="D32" i="17" l="1"/>
  <c r="D37" i="17" s="1"/>
  <c r="O24" i="20" l="1"/>
  <c r="K24" i="20"/>
  <c r="P64" i="20"/>
  <c r="E57" i="20"/>
  <c r="J30" i="20"/>
  <c r="J29" i="20"/>
  <c r="J26" i="20"/>
  <c r="E25" i="20" l="1"/>
  <c r="E31" i="20"/>
  <c r="E32" i="20"/>
  <c r="E28" i="20"/>
  <c r="E22" i="20" l="1"/>
  <c r="E20" i="20"/>
  <c r="E19" i="20"/>
  <c r="D87" i="16" l="1"/>
  <c r="L24" i="20" l="1"/>
  <c r="F59" i="20" l="1"/>
  <c r="D38" i="16" l="1"/>
  <c r="F37" i="20" l="1"/>
  <c r="G37" i="20" l="1"/>
  <c r="H37" i="20"/>
  <c r="K37" i="20"/>
  <c r="L37" i="20"/>
  <c r="N37" i="20"/>
  <c r="N36" i="20" s="1"/>
  <c r="O37" i="20"/>
  <c r="O36" i="20" s="1"/>
  <c r="M37" i="20"/>
  <c r="M36" i="20" s="1"/>
  <c r="J39" i="20"/>
  <c r="J57" i="20" l="1"/>
  <c r="P57" i="20" s="1"/>
  <c r="E55" i="20" l="1"/>
  <c r="P55" i="20" s="1"/>
  <c r="C20" i="16" l="1"/>
  <c r="F16" i="20" l="1"/>
  <c r="E54" i="20" l="1"/>
  <c r="E34" i="20"/>
  <c r="E33" i="20"/>
  <c r="E30" i="20"/>
  <c r="E29" i="20"/>
  <c r="E26" i="20"/>
  <c r="E15" i="16" l="1"/>
  <c r="E52" i="16" l="1"/>
  <c r="E51" i="16" s="1"/>
  <c r="E14" i="16" s="1"/>
  <c r="E74" i="16"/>
  <c r="E73" i="16" s="1"/>
  <c r="C88" i="16"/>
  <c r="C87" i="16"/>
  <c r="C83" i="16"/>
  <c r="D79" i="16"/>
  <c r="C76" i="16"/>
  <c r="C75" i="16"/>
  <c r="C72" i="16"/>
  <c r="D71" i="16"/>
  <c r="C71" i="16" s="1"/>
  <c r="C69" i="16"/>
  <c r="C68" i="16"/>
  <c r="D67" i="16"/>
  <c r="C67" i="16" s="1"/>
  <c r="C66" i="16"/>
  <c r="D65" i="16"/>
  <c r="C65" i="16" s="1"/>
  <c r="C64" i="16"/>
  <c r="C63" i="16"/>
  <c r="C62" i="16"/>
  <c r="D61" i="16"/>
  <c r="C61" i="16" s="1"/>
  <c r="C59" i="16"/>
  <c r="D58" i="16"/>
  <c r="C58" i="16" s="1"/>
  <c r="C55" i="16"/>
  <c r="C54" i="16"/>
  <c r="C53" i="16"/>
  <c r="C52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D34" i="16"/>
  <c r="C34" i="16" s="1"/>
  <c r="C33" i="16"/>
  <c r="D32" i="16"/>
  <c r="C32" i="16" s="1"/>
  <c r="C31" i="16"/>
  <c r="D30" i="16"/>
  <c r="C28" i="16"/>
  <c r="C27" i="16"/>
  <c r="C26" i="16"/>
  <c r="C25" i="16"/>
  <c r="C24" i="16"/>
  <c r="C22" i="16"/>
  <c r="C21" i="16"/>
  <c r="C19" i="16"/>
  <c r="C18" i="16"/>
  <c r="C17" i="16"/>
  <c r="C16" i="16"/>
  <c r="D29" i="16" l="1"/>
  <c r="C74" i="16"/>
  <c r="C30" i="16"/>
  <c r="D78" i="16"/>
  <c r="C78" i="16" s="1"/>
  <c r="D70" i="16"/>
  <c r="C70" i="16" s="1"/>
  <c r="D15" i="16"/>
  <c r="C73" i="16"/>
  <c r="E56" i="16"/>
  <c r="E77" i="16" s="1"/>
  <c r="C51" i="16"/>
  <c r="D57" i="16"/>
  <c r="D37" i="16"/>
  <c r="C37" i="16" s="1"/>
  <c r="C82" i="16"/>
  <c r="D60" i="16"/>
  <c r="C60" i="16" s="1"/>
  <c r="D23" i="16"/>
  <c r="C23" i="16" s="1"/>
  <c r="D14" i="16" l="1"/>
  <c r="C15" i="16"/>
  <c r="C57" i="16"/>
  <c r="D56" i="16"/>
  <c r="C56" i="16" s="1"/>
  <c r="C79" i="16"/>
  <c r="E89" i="16"/>
  <c r="C29" i="16"/>
  <c r="D77" i="16" l="1"/>
  <c r="D89" i="16" s="1"/>
  <c r="C14" i="16"/>
  <c r="C89" i="16" l="1"/>
  <c r="C77" i="16"/>
  <c r="J17" i="20" l="1"/>
  <c r="H46" i="20" l="1"/>
  <c r="H45" i="20" s="1"/>
  <c r="G46" i="20"/>
  <c r="G45" i="20" s="1"/>
  <c r="F46" i="20"/>
  <c r="F45" i="20" s="1"/>
  <c r="E48" i="20"/>
  <c r="P48" i="20" s="1"/>
  <c r="E47" i="20"/>
  <c r="P47" i="20" s="1"/>
  <c r="E21" i="20"/>
  <c r="H16" i="20"/>
  <c r="G16" i="20"/>
  <c r="E18" i="20"/>
  <c r="E17" i="20"/>
  <c r="E16" i="20" l="1"/>
  <c r="E46" i="20"/>
  <c r="E60" i="20"/>
  <c r="E59" i="20" s="1"/>
  <c r="E45" i="20" l="1"/>
  <c r="P45" i="20" s="1"/>
  <c r="P46" i="20"/>
  <c r="E38" i="20"/>
  <c r="E39" i="20"/>
  <c r="E53" i="20" l="1"/>
  <c r="M49" i="20" l="1"/>
  <c r="N49" i="20"/>
  <c r="O49" i="20" l="1"/>
  <c r="F49" i="20"/>
  <c r="L49" i="20"/>
  <c r="H49" i="20"/>
  <c r="G49" i="20"/>
  <c r="F36" i="20" l="1"/>
  <c r="P28" i="20" l="1"/>
  <c r="J27" i="20" l="1"/>
  <c r="J24" i="20" s="1"/>
  <c r="P24" i="20" l="1"/>
  <c r="N16" i="20"/>
  <c r="M16" i="20"/>
  <c r="L16" i="20"/>
  <c r="K16" i="20"/>
  <c r="J16" i="20"/>
  <c r="I16" i="20"/>
  <c r="L59" i="20" l="1"/>
  <c r="M59" i="20"/>
  <c r="N59" i="20"/>
  <c r="O59" i="20"/>
  <c r="K59" i="20"/>
  <c r="J59" i="20"/>
  <c r="G59" i="20"/>
  <c r="H59" i="20"/>
  <c r="I59" i="20"/>
  <c r="D16" i="17" l="1"/>
  <c r="P63" i="20" l="1"/>
  <c r="P61" i="20"/>
  <c r="I58" i="20"/>
  <c r="H58" i="20"/>
  <c r="F58" i="20"/>
  <c r="O58" i="20"/>
  <c r="K58" i="20"/>
  <c r="J58" i="20"/>
  <c r="G58" i="20"/>
  <c r="J56" i="20"/>
  <c r="J52" i="20"/>
  <c r="E52" i="20"/>
  <c r="J51" i="20"/>
  <c r="E51" i="20"/>
  <c r="E50" i="20" s="1"/>
  <c r="K49" i="20"/>
  <c r="E44" i="20"/>
  <c r="P44" i="20" s="1"/>
  <c r="E43" i="20"/>
  <c r="P43" i="20" s="1"/>
  <c r="E42" i="20"/>
  <c r="J41" i="20"/>
  <c r="E40" i="20"/>
  <c r="P39" i="20"/>
  <c r="L36" i="20"/>
  <c r="K36" i="20"/>
  <c r="H36" i="20"/>
  <c r="P34" i="20"/>
  <c r="P33" i="20"/>
  <c r="P32" i="20"/>
  <c r="P31" i="20"/>
  <c r="P30" i="20"/>
  <c r="P29" i="20"/>
  <c r="P27" i="20"/>
  <c r="P26" i="20"/>
  <c r="P25" i="20"/>
  <c r="L23" i="20"/>
  <c r="K23" i="20"/>
  <c r="J23" i="20"/>
  <c r="H23" i="20"/>
  <c r="G23" i="20"/>
  <c r="F23" i="20"/>
  <c r="F65" i="20" s="1"/>
  <c r="O23" i="20"/>
  <c r="P22" i="20"/>
  <c r="P21" i="20"/>
  <c r="P20" i="20"/>
  <c r="P19" i="20"/>
  <c r="P18" i="20"/>
  <c r="L15" i="20"/>
  <c r="J15" i="20"/>
  <c r="H15" i="20"/>
  <c r="G15" i="20"/>
  <c r="J50" i="20" l="1"/>
  <c r="E49" i="20"/>
  <c r="P40" i="20"/>
  <c r="E37" i="20"/>
  <c r="J37" i="20"/>
  <c r="J36" i="20" s="1"/>
  <c r="P42" i="20"/>
  <c r="G65" i="20"/>
  <c r="H65" i="20"/>
  <c r="G36" i="20"/>
  <c r="P16" i="20"/>
  <c r="P38" i="20"/>
  <c r="P56" i="20"/>
  <c r="P54" i="20"/>
  <c r="P17" i="20"/>
  <c r="P52" i="20"/>
  <c r="P60" i="20"/>
  <c r="P59" i="20"/>
  <c r="P51" i="20"/>
  <c r="P62" i="20"/>
  <c r="P41" i="20"/>
  <c r="L65" i="20"/>
  <c r="O65" i="20"/>
  <c r="E23" i="20"/>
  <c r="K65" i="20"/>
  <c r="F15" i="20"/>
  <c r="E58" i="20"/>
  <c r="J65" i="20" l="1"/>
  <c r="P58" i="20"/>
  <c r="J49" i="20"/>
  <c r="P49" i="20" s="1"/>
  <c r="P37" i="20"/>
  <c r="P36" i="20" s="1"/>
  <c r="E36" i="20"/>
  <c r="P23" i="20"/>
  <c r="P50" i="20"/>
  <c r="E15" i="20"/>
  <c r="E65" i="20" s="1"/>
  <c r="P15" i="20" l="1"/>
  <c r="P65" i="20"/>
  <c r="D36" i="17" l="1"/>
  <c r="D24" i="17" l="1"/>
  <c r="D25" i="17" s="1"/>
</calcChain>
</file>

<file path=xl/sharedStrings.xml><?xml version="1.0" encoding="utf-8"?>
<sst xmlns="http://schemas.openxmlformats.org/spreadsheetml/2006/main" count="317" uniqueCount="247">
  <si>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</si>
  <si>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</si>
  <si>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</si>
  <si>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</si>
  <si>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</si>
  <si>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</si>
  <si>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</si>
  <si>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</si>
  <si>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</si>
  <si>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</si>
  <si>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</si>
  <si>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</si>
  <si>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</si>
  <si>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</si>
  <si>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</si>
  <si>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</si>
  <si>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</si>
  <si>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</si>
  <si>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</si>
  <si>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</si>
  <si>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</si>
  <si>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</si>
  <si>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</si>
  <si>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</si>
  <si>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</si>
  <si>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</si>
  <si>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</si>
  <si>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</si>
  <si>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</si>
  <si>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</si>
  <si>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</si>
  <si>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</si>
  <si>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</si>
  <si>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</si>
  <si>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</si>
  <si>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</si>
  <si>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</si>
  <si>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</si>
  <si>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</si>
  <si>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</si>
  <si>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</si>
  <si>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</si>
  <si>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</si>
  <si>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</si>
  <si>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</si>
  <si>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</si>
  <si>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</si>
  <si>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</si>
  <si>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</si>
  <si>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</si>
  <si>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</si>
  <si>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</si>
  <si>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</si>
  <si>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</si>
  <si>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</si>
  <si>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</si>
  <si>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</si>
  <si>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</si>
  <si>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</si>
  <si>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</si>
  <si>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</si>
  <si>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</si>
  <si>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</si>
  <si>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</si>
  <si>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</si>
  <si>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</si>
  <si>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</si>
  <si>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</si>
  <si>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</si>
  <si>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</si>
  <si>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</si>
  <si>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</si>
  <si>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</si>
  <si>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</si>
  <si>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</si>
  <si>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</si>
  <si>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</si>
  <si>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</si>
  <si>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</si>
  <si>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</si>
  <si>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</si>
  <si>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</si>
  <si>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</si>
  <si>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</si>
  <si>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</si>
  <si>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</si>
  <si>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</si>
  <si>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</si>
  <si>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</si>
  <si>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</si>
  <si>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</si>
  <si>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</si>
  <si>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</si>
  <si>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</si>
  <si>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</si>
  <si>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</si>
  <si>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</si>
  <si>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</si>
  <si>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</si>
  <si>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</si>
  <si>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</si>
  <si>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</si>
  <si>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</si>
  <si>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</si>
  <si>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</si>
  <si>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</si>
  <si>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</si>
  <si>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</si>
  <si>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</si>
  <si>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</si>
  <si>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</si>
  <si>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</si>
  <si>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</si>
  <si>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</si>
  <si>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</si>
  <si>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</si>
  <si>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</si>
  <si>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</si>
  <si>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</si>
  <si>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</si>
  <si>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</si>
  <si>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</si>
  <si>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</si>
  <si>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</si>
  <si>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</si>
  <si>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</si>
  <si>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</si>
  <si>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</si>
  <si>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</si>
  <si>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</si>
  <si>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</si>
  <si>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</si>
  <si>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</si>
  <si>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</si>
  <si>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</si>
  <si>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</si>
  <si>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</si>
  <si>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</si>
  <si>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</si>
  <si>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</si>
  <si>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</si>
  <si>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</si>
  <si>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</si>
  <si>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</si>
  <si>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</si>
  <si>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</si>
  <si>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</si>
  <si>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</si>
  <si>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</si>
  <si>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</si>
  <si>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</si>
  <si>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</si>
  <si>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</si>
  <si>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</si>
  <si>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</si>
  <si>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</si>
  <si>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</si>
  <si>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</si>
  <si>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</si>
  <si>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41020100</t>
  </si>
  <si>
    <t>( код бюджету)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</si>
  <si>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</si>
  <si>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</si>
  <si>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</si>
  <si>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</si>
  <si>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</si>
  <si>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</si>
  <si>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</si>
  <si>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</si>
  <si>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</si>
  <si>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</si>
  <si>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</si>
  <si>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</si>
  <si>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</si>
  <si>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</si>
  <si>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</si>
  <si>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</si>
  <si>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</si>
  <si>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</si>
  <si>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</si>
  <si>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</si>
  <si>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</si>
  <si>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</si>
  <si>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</si>
  <si>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</si>
  <si>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</si>
  <si>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</si>
  <si>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</si>
  <si>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</si>
  <si>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</si>
  <si>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</si>
  <si>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</si>
  <si>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</si>
  <si>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</si>
  <si>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</si>
  <si>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</si>
  <si>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</si>
  <si>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</si>
  <si>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</si>
  <si>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</si>
  <si>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</si>
  <si>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</si>
  <si>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</si>
  <si>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</si>
  <si>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</si>
  <si>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</si>
  <si>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</si>
  <si>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</si>
  <si>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</si>
  <si>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</si>
  <si>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</si>
  <si>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</si>
  <si>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</si>
  <si>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</si>
  <si>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</si>
  <si>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</si>
  <si>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</si>
  <si>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</si>
  <si>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</si>
  <si>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</si>
  <si>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</si>
  <si>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</si>
  <si>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</si>
  <si>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</si>
  <si>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</si>
  <si>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</si>
  <si>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</si>
  <si>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</si>
  <si>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</si>
  <si>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</si>
  <si>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0443</t>
  </si>
  <si>
    <t>Будівництво інших об'єктів комунальної власності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</si>
  <si>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</si>
  <si>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1151200000</t>
  </si>
  <si>
    <t>Міжбюджетні трансферти на 2026 рік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</si>
  <si>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2026 рік""</t>
  </si>
  <si>
    <t>ДОХОДИ_x000D_
місцевого бюджету на 2026 рік</t>
  </si>
  <si>
    <t>"Про бюджет Смолінської селищної територіальної громади на 2026 рік"</t>
  </si>
  <si>
    <t xml:space="preserve">видатків бюджету Смолінської селищної територіальної громади на 2026 рік </t>
  </si>
  <si>
    <t xml:space="preserve">Субвенція до Маловисківського міського бюджету надання фінансової підтримки КНП" Маловисківська лікарня" 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</si>
  <si>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</si>
  <si>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 xml:space="preserve">до рішення сесії Смолінської селищної ради від  09.01 2026 року № </t>
  </si>
  <si>
    <t>до рішення  сесії Смолінської селищної ради  від  01.09.2026 №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</si>
  <si>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</si>
  <si>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</si>
  <si>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</si>
  <si>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 xml:space="preserve">                                                                                                                              рішення сесії Смолінської селищної ради  від  09.01.2026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</si>
</sst>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42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6">
    <xf numFmtId="0" fontId="0" fillId="0" borderId="0"/>
    <xf numFmtId="0" fontId="24" fillId="0" borderId="0"/>
    <xf numFmtId="0" fontId="2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1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</cellStyleXfs>
  <cellXfs count="251">
    <xf numFmtId="0" fontId="0" fillId="0" borderId="0" xfId="0"/>
    <xf numFmtId="0" fontId="24" fillId="0" borderId="0" xfId="0" applyFont="1"/>
    <xf numFmtId="0" fontId="0" fillId="0" borderId="0" xfId="0"/>
    <xf numFmtId="0" fontId="24" fillId="0" borderId="0" xfId="0" applyFont="1" applyAlignment="1">
      <alignment horizontal="center" vertical="center"/>
    </xf>
    <xf numFmtId="0" fontId="18" fillId="0" borderId="0" xfId="113"/>
    <xf numFmtId="164" fontId="24" fillId="0" borderId="0" xfId="103" applyFont="1" applyAlignment="1"/>
    <xf numFmtId="164" fontId="24" fillId="0" borderId="0" xfId="103" applyFont="1"/>
    <xf numFmtId="0" fontId="17" fillId="0" borderId="0" xfId="115"/>
    <xf numFmtId="0" fontId="17" fillId="0" borderId="0" xfId="115" applyFont="1" applyAlignment="1"/>
    <xf numFmtId="0" fontId="24" fillId="0" borderId="0" xfId="0" applyFont="1" applyAlignment="1">
      <alignment wrapText="1"/>
    </xf>
    <xf numFmtId="164" fontId="24" fillId="0" borderId="0" xfId="103" applyFont="1" applyAlignment="1">
      <alignment horizontal="right"/>
    </xf>
    <xf numFmtId="4" fontId="24" fillId="0" borderId="0" xfId="103" applyNumberFormat="1" applyFont="1" applyAlignment="1">
      <alignment horizontal="center" vertical="center"/>
    </xf>
    <xf numFmtId="164" fontId="32" fillId="0" borderId="0" xfId="103" applyFont="1" applyAlignment="1">
      <alignment horizontal="left"/>
    </xf>
    <xf numFmtId="164" fontId="24" fillId="0" borderId="3" xfId="103" applyFont="1" applyBorder="1" applyAlignment="1">
      <alignment horizontal="center" vertical="top" wrapText="1"/>
    </xf>
    <xf numFmtId="4" fontId="24" fillId="0" borderId="4" xfId="103" applyNumberFormat="1" applyFont="1" applyBorder="1" applyAlignment="1">
      <alignment horizontal="center" vertical="center" wrapText="1"/>
    </xf>
    <xf numFmtId="166" fontId="24" fillId="0" borderId="7" xfId="103" applyNumberFormat="1" applyFont="1" applyBorder="1" applyAlignment="1">
      <alignment horizontal="center" vertical="top" wrapText="1"/>
    </xf>
    <xf numFmtId="1" fontId="24" fillId="0" borderId="8" xfId="103" applyNumberFormat="1" applyFont="1" applyBorder="1" applyAlignment="1">
      <alignment horizontal="center" vertical="center" wrapText="1"/>
    </xf>
    <xf numFmtId="164" fontId="25" fillId="0" borderId="3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Continuous" vertical="center" wrapText="1"/>
    </xf>
    <xf numFmtId="164" fontId="25" fillId="0" borderId="4" xfId="103" applyFont="1" applyBorder="1" applyAlignment="1">
      <alignment horizontal="centerContinuous" vertical="center"/>
    </xf>
    <xf numFmtId="4" fontId="25" fillId="2" borderId="4" xfId="103" applyNumberFormat="1" applyFont="1" applyFill="1" applyBorder="1" applyAlignment="1">
      <alignment horizontal="center" vertical="center"/>
    </xf>
    <xf numFmtId="164" fontId="24" fillId="0" borderId="3" xfId="103" applyFont="1" applyBorder="1" applyAlignment="1">
      <alignment horizontal="centerContinuous" vertical="center" wrapText="1"/>
    </xf>
    <xf numFmtId="164" fontId="24" fillId="0" borderId="4" xfId="103" applyFont="1" applyBorder="1" applyAlignment="1">
      <alignment horizontal="centerContinuous" vertical="center"/>
    </xf>
    <xf numFmtId="4" fontId="24" fillId="0" borderId="4" xfId="103" applyNumberFormat="1" applyFont="1" applyBorder="1" applyAlignment="1">
      <alignment horizontal="center" vertical="center"/>
    </xf>
    <xf numFmtId="164" fontId="25" fillId="3" borderId="3" xfId="103" applyFont="1" applyFill="1" applyBorder="1" applyAlignment="1">
      <alignment horizontal="center"/>
    </xf>
    <xf numFmtId="164" fontId="25" fillId="3" borderId="3" xfId="103" applyFont="1" applyFill="1" applyBorder="1" applyAlignment="1">
      <alignment horizontal="left" vertical="center"/>
    </xf>
    <xf numFmtId="164" fontId="25" fillId="3" borderId="4" xfId="103" applyFont="1" applyFill="1" applyBorder="1" applyAlignment="1">
      <alignment horizontal="centerContinuous" vertical="center"/>
    </xf>
    <xf numFmtId="4" fontId="25" fillId="3" borderId="4" xfId="103" applyNumberFormat="1" applyFont="1" applyFill="1" applyBorder="1" applyAlignment="1">
      <alignment horizontal="center" vertical="top"/>
    </xf>
    <xf numFmtId="4" fontId="25" fillId="3" borderId="4" xfId="103" applyNumberFormat="1" applyFont="1" applyFill="1" applyBorder="1" applyAlignment="1">
      <alignment horizontal="center" vertical="center"/>
    </xf>
    <xf numFmtId="164" fontId="24" fillId="0" borderId="2" xfId="103" applyFont="1" applyBorder="1" applyAlignment="1">
      <alignment horizontal="center" vertical="top" wrapText="1"/>
    </xf>
    <xf numFmtId="4" fontId="24" fillId="0" borderId="2" xfId="103" applyNumberFormat="1" applyFont="1" applyBorder="1" applyAlignment="1">
      <alignment horizontal="center" vertical="center" wrapText="1"/>
    </xf>
    <xf numFmtId="166" fontId="24" fillId="0" borderId="2" xfId="103" applyNumberFormat="1" applyFont="1" applyBorder="1" applyAlignment="1">
      <alignment horizontal="center" vertical="top" wrapText="1"/>
    </xf>
    <xf numFmtId="166" fontId="24" fillId="0" borderId="8" xfId="103" applyNumberFormat="1" applyFont="1" applyBorder="1" applyAlignment="1">
      <alignment horizontal="center" vertical="top" wrapText="1"/>
    </xf>
    <xf numFmtId="166" fontId="24" fillId="0" borderId="5" xfId="103" applyNumberFormat="1" applyFont="1" applyBorder="1" applyAlignment="1">
      <alignment horizontal="center" vertical="top" wrapText="1"/>
    </xf>
    <xf numFmtId="1" fontId="24" fillId="0" borderId="5" xfId="103" applyNumberFormat="1" applyFont="1" applyBorder="1" applyAlignment="1">
      <alignment horizontal="center" vertical="center" wrapText="1"/>
    </xf>
    <xf numFmtId="164" fontId="24" fillId="0" borderId="2" xfId="103" applyFont="1" applyBorder="1" applyAlignment="1">
      <alignment horizontal="center"/>
    </xf>
    <xf numFmtId="167" fontId="25" fillId="0" borderId="2" xfId="103" applyNumberFormat="1" applyFont="1" applyBorder="1" applyAlignment="1">
      <alignment horizontal="center"/>
    </xf>
    <xf numFmtId="4" fontId="24" fillId="2" borderId="2" xfId="103" applyNumberFormat="1" applyFont="1" applyFill="1" applyBorder="1" applyAlignment="1">
      <alignment horizontal="center" vertical="center"/>
    </xf>
    <xf numFmtId="0" fontId="25" fillId="0" borderId="2" xfId="103" applyNumberFormat="1" applyFont="1" applyBorder="1" applyAlignment="1">
      <alignment horizontal="centerContinuous" vertical="center"/>
    </xf>
    <xf numFmtId="164" fontId="25" fillId="0" borderId="2" xfId="103" applyFont="1" applyBorder="1" applyAlignment="1">
      <alignment horizontal="center" vertical="center"/>
    </xf>
    <xf numFmtId="164" fontId="25" fillId="0" borderId="4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" vertical="center" wrapText="1"/>
    </xf>
    <xf numFmtId="4" fontId="25" fillId="2" borderId="2" xfId="103" applyNumberFormat="1" applyFont="1" applyFill="1" applyBorder="1" applyAlignment="1">
      <alignment horizontal="center" vertical="center"/>
    </xf>
    <xf numFmtId="164" fontId="25" fillId="3" borderId="2" xfId="103" applyFont="1" applyFill="1" applyBorder="1" applyAlignment="1">
      <alignment horizontal="center" vertical="center"/>
    </xf>
    <xf numFmtId="164" fontId="25" fillId="3" borderId="4" xfId="103" applyFont="1" applyFill="1" applyBorder="1" applyAlignment="1">
      <alignment horizontal="center" vertical="center"/>
    </xf>
    <xf numFmtId="4" fontId="25" fillId="3" borderId="2" xfId="103" applyNumberFormat="1" applyFont="1" applyFill="1" applyBorder="1" applyAlignment="1">
      <alignment horizontal="center" vertical="center"/>
    </xf>
    <xf numFmtId="164" fontId="24" fillId="0" borderId="9" xfId="103" applyFont="1" applyBorder="1"/>
    <xf numFmtId="164" fontId="25" fillId="0" borderId="0" xfId="103" applyFont="1" applyAlignment="1">
      <alignment horizontal="left"/>
    </xf>
    <xf numFmtId="164" fontId="25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4" fillId="0" borderId="0" xfId="103" applyFont="1" applyAlignment="1">
      <alignment horizontal="left"/>
    </xf>
    <xf numFmtId="0" fontId="24" fillId="0" borderId="3" xfId="103" applyNumberFormat="1" applyFont="1" applyBorder="1" applyAlignment="1">
      <alignment horizontal="center" vertical="center"/>
    </xf>
    <xf numFmtId="164" fontId="24" fillId="0" borderId="4" xfId="103" applyFont="1" applyBorder="1" applyAlignment="1">
      <alignment horizontal="center" vertical="center"/>
    </xf>
    <xf numFmtId="0" fontId="25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5" fillId="0" borderId="2" xfId="103" quotePrefix="1" applyNumberFormat="1" applyFont="1" applyBorder="1" applyAlignment="1">
      <alignment horizontal="centerContinuous" vertical="center"/>
    </xf>
    <xf numFmtId="164" fontId="24" fillId="0" borderId="7" xfId="103" applyFont="1" applyBorder="1" applyAlignment="1">
      <alignment horizontal="centerContinuous" vertical="center" wrapText="1"/>
    </xf>
    <xf numFmtId="4" fontId="24" fillId="0" borderId="2" xfId="113" applyNumberFormat="1" applyFont="1" applyBorder="1" applyAlignment="1">
      <alignment horizontal="center" vertical="center"/>
    </xf>
    <xf numFmtId="0" fontId="24" fillId="0" borderId="2" xfId="0" quotePrefix="1" applyFont="1" applyBorder="1" applyAlignment="1">
      <alignment horizontal="center" vertical="center" wrapText="1"/>
    </xf>
    <xf numFmtId="4" fontId="24" fillId="0" borderId="2" xfId="0" quotePrefix="1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4" fillId="0" borderId="0" xfId="0" applyFont="1" applyAlignment="1"/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0" xfId="103" quotePrefix="1" applyNumberFormat="1" applyFont="1" applyBorder="1" applyAlignment="1">
      <alignment horizontal="centerContinuous" vertical="center"/>
    </xf>
    <xf numFmtId="164" fontId="24" fillId="0" borderId="0" xfId="103" applyFont="1" applyBorder="1" applyAlignment="1">
      <alignment horizontal="center"/>
    </xf>
    <xf numFmtId="0" fontId="0" fillId="0" borderId="0" xfId="0" applyBorder="1"/>
    <xf numFmtId="0" fontId="11" fillId="0" borderId="0" xfId="126"/>
    <xf numFmtId="0" fontId="11" fillId="0" borderId="0" xfId="126" applyFont="1"/>
    <xf numFmtId="0" fontId="11" fillId="0" borderId="0" xfId="127" applyFont="1" applyAlignment="1"/>
    <xf numFmtId="0" fontId="24" fillId="0" borderId="1" xfId="126" quotePrefix="1" applyFont="1" applyBorder="1" applyAlignment="1">
      <alignment horizontal="center"/>
    </xf>
    <xf numFmtId="0" fontId="11" fillId="0" borderId="0" xfId="126" applyAlignment="1">
      <alignment horizontal="center"/>
    </xf>
    <xf numFmtId="0" fontId="34" fillId="0" borderId="0" xfId="126" applyFont="1"/>
    <xf numFmtId="0" fontId="25" fillId="0" borderId="0" xfId="126" applyFont="1"/>
    <xf numFmtId="0" fontId="11" fillId="0" borderId="0" xfId="126" applyAlignment="1">
      <alignment horizontal="right"/>
    </xf>
    <xf numFmtId="0" fontId="11" fillId="0" borderId="2" xfId="126" applyBorder="1" applyAlignment="1">
      <alignment horizontal="center" vertical="center" wrapText="1"/>
    </xf>
    <xf numFmtId="0" fontId="11" fillId="2" borderId="2" xfId="126" applyFill="1" applyBorder="1" applyAlignment="1">
      <alignment horizontal="center" vertical="center" wrapText="1"/>
    </xf>
    <xf numFmtId="0" fontId="25" fillId="0" borderId="2" xfId="126" quotePrefix="1" applyFont="1" applyBorder="1" applyAlignment="1">
      <alignment horizontal="center" vertical="center" wrapText="1"/>
    </xf>
    <xf numFmtId="0" fontId="25" fillId="0" borderId="2" xfId="126" applyFont="1" applyBorder="1" applyAlignment="1">
      <alignment horizontal="center" vertical="center" wrapText="1"/>
    </xf>
    <xf numFmtId="4" fontId="25" fillId="0" borderId="2" xfId="126" applyNumberFormat="1" applyFont="1" applyBorder="1" applyAlignment="1">
      <alignment horizontal="center" vertical="center" wrapText="1"/>
    </xf>
    <xf numFmtId="4" fontId="25" fillId="0" borderId="2" xfId="126" quotePrefix="1" applyNumberFormat="1" applyFont="1" applyBorder="1" applyAlignment="1">
      <alignment vertical="center" wrapText="1"/>
    </xf>
    <xf numFmtId="4" fontId="25" fillId="2" borderId="2" xfId="126" applyNumberFormat="1" applyFont="1" applyFill="1" applyBorder="1" applyAlignment="1">
      <alignment vertical="center" wrapText="1"/>
    </xf>
    <xf numFmtId="4" fontId="25" fillId="0" borderId="2" xfId="126" applyNumberFormat="1" applyFont="1" applyBorder="1" applyAlignment="1">
      <alignment vertical="center" wrapText="1"/>
    </xf>
    <xf numFmtId="0" fontId="11" fillId="0" borderId="2" xfId="126" quotePrefix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vertical="center" wrapText="1"/>
    </xf>
    <xf numFmtId="4" fontId="11" fillId="2" borderId="2" xfId="127" applyNumberFormat="1" applyFill="1" applyBorder="1" applyAlignment="1">
      <alignment vertical="center" wrapText="1"/>
    </xf>
    <xf numFmtId="4" fontId="11" fillId="0" borderId="2" xfId="126" applyNumberFormat="1" applyBorder="1" applyAlignment="1">
      <alignment vertical="center" wrapText="1"/>
    </xf>
    <xf numFmtId="4" fontId="11" fillId="2" borderId="2" xfId="126" applyNumberFormat="1" applyFill="1" applyBorder="1" applyAlignment="1">
      <alignment vertical="center" wrapText="1"/>
    </xf>
    <xf numFmtId="4" fontId="11" fillId="0" borderId="0" xfId="126" applyNumberFormat="1" applyFont="1"/>
    <xf numFmtId="4" fontId="35" fillId="0" borderId="2" xfId="126" quotePrefix="1" applyNumberFormat="1" applyFont="1" applyBorder="1" applyAlignment="1">
      <alignment vertical="center" wrapText="1"/>
    </xf>
    <xf numFmtId="4" fontId="35" fillId="2" borderId="2" xfId="126" applyNumberFormat="1" applyFont="1" applyFill="1" applyBorder="1" applyAlignment="1">
      <alignment vertical="center" wrapText="1"/>
    </xf>
    <xf numFmtId="4" fontId="35" fillId="0" borderId="2" xfId="126" applyNumberFormat="1" applyFont="1" applyBorder="1" applyAlignment="1">
      <alignment vertical="center" wrapText="1"/>
    </xf>
    <xf numFmtId="0" fontId="35" fillId="0" borderId="2" xfId="126" quotePrefix="1" applyFont="1" applyBorder="1" applyAlignment="1">
      <alignment horizontal="center" vertical="center" wrapText="1"/>
    </xf>
    <xf numFmtId="4" fontId="35" fillId="0" borderId="2" xfId="126" quotePrefix="1" applyNumberFormat="1" applyFont="1" applyBorder="1" applyAlignment="1">
      <alignment horizontal="center" vertical="center" wrapText="1"/>
    </xf>
    <xf numFmtId="0" fontId="33" fillId="0" borderId="0" xfId="126" applyFont="1"/>
    <xf numFmtId="0" fontId="11" fillId="0" borderId="2" xfId="126" quotePrefix="1" applyFont="1" applyBorder="1" applyAlignment="1">
      <alignment horizontal="center" vertical="center" wrapText="1"/>
    </xf>
    <xf numFmtId="4" fontId="11" fillId="0" borderId="0" xfId="126" applyNumberFormat="1"/>
    <xf numFmtId="2" fontId="11" fillId="0" borderId="0" xfId="126" applyNumberFormat="1"/>
    <xf numFmtId="4" fontId="11" fillId="0" borderId="2" xfId="126" quotePrefix="1" applyNumberFormat="1" applyFont="1" applyBorder="1" applyAlignment="1">
      <alignment vertical="center" wrapText="1"/>
    </xf>
    <xf numFmtId="3" fontId="11" fillId="0" borderId="0" xfId="126" applyNumberFormat="1"/>
    <xf numFmtId="4" fontId="35" fillId="0" borderId="2" xfId="126" applyNumberFormat="1" applyFont="1" applyFill="1" applyBorder="1" applyAlignment="1">
      <alignment vertical="center" wrapText="1"/>
    </xf>
    <xf numFmtId="4" fontId="11" fillId="0" borderId="6" xfId="126" applyNumberFormat="1" applyFont="1" applyFill="1" applyBorder="1" applyAlignment="1">
      <alignment wrapText="1"/>
    </xf>
    <xf numFmtId="0" fontId="11" fillId="0" borderId="0" xfId="126" applyAlignment="1">
      <alignment wrapText="1"/>
    </xf>
    <xf numFmtId="0" fontId="37" fillId="0" borderId="2" xfId="128" quotePrefix="1" applyFont="1" applyFill="1" applyBorder="1" applyAlignment="1">
      <alignment horizontal="center" vertical="center" wrapText="1"/>
    </xf>
    <xf numFmtId="0" fontId="35" fillId="0" borderId="2" xfId="128" quotePrefix="1" applyFont="1" applyBorder="1" applyAlignment="1">
      <alignment horizontal="center" vertical="center" wrapText="1"/>
    </xf>
    <xf numFmtId="0" fontId="11" fillId="0" borderId="2" xfId="128" quotePrefix="1" applyNumberFormat="1" applyBorder="1" applyAlignment="1">
      <alignment horizontal="center" vertical="center" wrapText="1"/>
    </xf>
    <xf numFmtId="4" fontId="37" fillId="0" borderId="2" xfId="128" quotePrefix="1" applyNumberFormat="1" applyFont="1" applyFill="1" applyBorder="1" applyAlignment="1">
      <alignment vertical="center" wrapText="1"/>
    </xf>
    <xf numFmtId="4" fontId="35" fillId="0" borderId="2" xfId="128" applyNumberFormat="1" applyFont="1" applyFill="1" applyBorder="1" applyAlignment="1">
      <alignment vertical="center" wrapText="1"/>
    </xf>
    <xf numFmtId="4" fontId="35" fillId="2" borderId="2" xfId="128" applyNumberFormat="1" applyFont="1" applyFill="1" applyBorder="1" applyAlignment="1">
      <alignment vertical="center" wrapText="1"/>
    </xf>
    <xf numFmtId="4" fontId="37" fillId="0" borderId="2" xfId="126" quotePrefix="1" applyNumberFormat="1" applyFont="1" applyBorder="1" applyAlignment="1">
      <alignment horizontal="center" vertical="center" wrapText="1"/>
    </xf>
    <xf numFmtId="4" fontId="36" fillId="0" borderId="2" xfId="126" applyNumberFormat="1" applyFont="1" applyFill="1" applyBorder="1" applyAlignment="1">
      <alignment vertical="center" wrapText="1"/>
    </xf>
    <xf numFmtId="4" fontId="25" fillId="0" borderId="2" xfId="126" applyNumberFormat="1" applyFont="1" applyFill="1" applyBorder="1" applyAlignment="1">
      <alignment vertical="center" wrapText="1"/>
    </xf>
    <xf numFmtId="4" fontId="37" fillId="0" borderId="2" xfId="126" applyNumberFormat="1" applyFont="1" applyFill="1" applyBorder="1" applyAlignment="1">
      <alignment vertical="center" wrapText="1"/>
    </xf>
    <xf numFmtId="0" fontId="25" fillId="2" borderId="2" xfId="126" applyFont="1" applyFill="1" applyBorder="1" applyAlignment="1">
      <alignment horizontal="center" vertical="center" wrapText="1"/>
    </xf>
    <xf numFmtId="0" fontId="25" fillId="2" borderId="2" xfId="126" quotePrefix="1" applyFont="1" applyFill="1" applyBorder="1" applyAlignment="1">
      <alignment horizontal="center" vertical="center" wrapText="1"/>
    </xf>
    <xf numFmtId="4" fontId="25" fillId="2" borderId="2" xfId="126" applyNumberFormat="1" applyFont="1" applyFill="1" applyBorder="1" applyAlignment="1">
      <alignment horizontal="center" vertical="center" wrapText="1"/>
    </xf>
    <xf numFmtId="4" fontId="25" fillId="2" borderId="2" xfId="126" quotePrefix="1" applyNumberFormat="1" applyFont="1" applyFill="1" applyBorder="1" applyAlignment="1">
      <alignment vertical="center" wrapText="1"/>
    </xf>
    <xf numFmtId="4" fontId="25" fillId="0" borderId="0" xfId="126" applyNumberFormat="1" applyFont="1" applyFill="1" applyBorder="1" applyAlignment="1">
      <alignment vertical="center" wrapText="1"/>
    </xf>
    <xf numFmtId="3" fontId="11" fillId="0" borderId="0" xfId="126" applyNumberFormat="1" applyFill="1"/>
    <xf numFmtId="4" fontId="11" fillId="0" borderId="0" xfId="126" applyNumberFormat="1" applyFill="1"/>
    <xf numFmtId="0" fontId="11" fillId="0" borderId="0" xfId="126" applyFill="1"/>
    <xf numFmtId="4" fontId="38" fillId="0" borderId="0" xfId="126" applyNumberFormat="1" applyFont="1" applyFill="1" applyBorder="1"/>
    <xf numFmtId="4" fontId="38" fillId="0" borderId="0" xfId="126" applyNumberFormat="1" applyFont="1" applyFill="1"/>
    <xf numFmtId="0" fontId="38" fillId="0" borderId="0" xfId="126" applyFont="1" applyFill="1"/>
    <xf numFmtId="0" fontId="38" fillId="0" borderId="0" xfId="126" applyFont="1"/>
    <xf numFmtId="0" fontId="25" fillId="0" borderId="0" xfId="126" applyFont="1" applyAlignment="1">
      <alignment horizontal="left"/>
    </xf>
    <xf numFmtId="4" fontId="24" fillId="0" borderId="0" xfId="126" applyNumberFormat="1" applyFont="1" applyFill="1" applyBorder="1" applyAlignment="1">
      <alignment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Continuous" vertical="center" wrapText="1"/>
    </xf>
    <xf numFmtId="0" fontId="25" fillId="0" borderId="4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  <xf numFmtId="164" fontId="24" fillId="0" borderId="0" xfId="103" applyFont="1" applyAlignment="1">
      <alignment horizontal="center"/>
    </xf>
    <xf numFmtId="0" fontId="25" fillId="0" borderId="0" xfId="126" applyFont="1" applyAlignment="1"/>
    <xf numFmtId="0" fontId="25" fillId="0" borderId="0" xfId="0" applyFont="1" applyBorder="1" applyAlignment="1">
      <alignment horizontal="center" vertical="center"/>
    </xf>
    <xf numFmtId="166" fontId="24" fillId="0" borderId="1" xfId="103" applyNumberFormat="1" applyFont="1" applyBorder="1" applyAlignment="1">
      <alignment horizontal="center"/>
    </xf>
    <xf numFmtId="4" fontId="25" fillId="2" borderId="2" xfId="0" applyNumberFormat="1" applyFont="1" applyFill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4" fontId="24" fillId="2" borderId="2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 wrapText="1"/>
    </xf>
    <xf numFmtId="0" fontId="10" fillId="0" borderId="0" xfId="126" applyFont="1"/>
    <xf numFmtId="4" fontId="10" fillId="2" borderId="2" xfId="126" applyNumberFormat="1" applyFont="1" applyFill="1" applyBorder="1" applyAlignment="1">
      <alignment vertical="center" wrapText="1"/>
    </xf>
    <xf numFmtId="4" fontId="9" fillId="2" borderId="2" xfId="126" applyNumberFormat="1" applyFont="1" applyFill="1" applyBorder="1" applyAlignment="1">
      <alignment vertical="center" wrapText="1"/>
    </xf>
    <xf numFmtId="4" fontId="8" fillId="0" borderId="2" xfId="126" quotePrefix="1" applyNumberFormat="1" applyFont="1" applyBorder="1" applyAlignment="1">
      <alignment vertical="center" wrapText="1"/>
    </xf>
    <xf numFmtId="4" fontId="18" fillId="0" borderId="0" xfId="113" applyNumberFormat="1"/>
    <xf numFmtId="0" fontId="8" fillId="0" borderId="0" xfId="126" applyFont="1"/>
    <xf numFmtId="0" fontId="25" fillId="0" borderId="2" xfId="126" quotePrefix="1" applyFont="1" applyFill="1" applyBorder="1" applyAlignment="1">
      <alignment horizontal="center" vertical="center" wrapText="1"/>
    </xf>
    <xf numFmtId="0" fontId="25" fillId="0" borderId="2" xfId="126" applyFont="1" applyFill="1" applyBorder="1" applyAlignment="1">
      <alignment horizontal="center" vertical="center" wrapText="1"/>
    </xf>
    <xf numFmtId="4" fontId="25" fillId="0" borderId="2" xfId="126" applyNumberFormat="1" applyFont="1" applyFill="1" applyBorder="1" applyAlignment="1">
      <alignment horizontal="center" vertical="center" wrapText="1"/>
    </xf>
    <xf numFmtId="4" fontId="25" fillId="0" borderId="2" xfId="126" quotePrefix="1" applyNumberFormat="1" applyFont="1" applyFill="1" applyBorder="1" applyAlignment="1">
      <alignment vertical="center" wrapText="1"/>
    </xf>
    <xf numFmtId="4" fontId="25" fillId="5" borderId="2" xfId="126" applyNumberFormat="1" applyFont="1" applyFill="1" applyBorder="1" applyAlignment="1">
      <alignment vertical="center" wrapText="1"/>
    </xf>
    <xf numFmtId="0" fontId="36" fillId="0" borderId="2" xfId="126" quotePrefix="1" applyFont="1" applyFill="1" applyBorder="1" applyAlignment="1">
      <alignment horizontal="center" vertical="center" wrapText="1"/>
    </xf>
    <xf numFmtId="4" fontId="36" fillId="0" borderId="2" xfId="126" quotePrefix="1" applyNumberFormat="1" applyFont="1" applyFill="1" applyBorder="1" applyAlignment="1">
      <alignment horizontal="center" vertical="center" wrapText="1"/>
    </xf>
    <xf numFmtId="4" fontId="36" fillId="0" borderId="2" xfId="126" quotePrefix="1" applyNumberFormat="1" applyFont="1" applyFill="1" applyBorder="1" applyAlignment="1">
      <alignment vertical="center" wrapText="1"/>
    </xf>
    <xf numFmtId="4" fontId="36" fillId="0" borderId="2" xfId="127" applyNumberFormat="1" applyFont="1" applyFill="1" applyBorder="1" applyAlignment="1">
      <alignment vertical="center" wrapText="1"/>
    </xf>
    <xf numFmtId="4" fontId="36" fillId="5" borderId="2" xfId="127" applyNumberFormat="1" applyFont="1" applyFill="1" applyBorder="1" applyAlignment="1">
      <alignment vertical="center" wrapText="1"/>
    </xf>
    <xf numFmtId="4" fontId="36" fillId="5" borderId="2" xfId="126" applyNumberFormat="1" applyFont="1" applyFill="1" applyBorder="1" applyAlignment="1">
      <alignment vertical="center" wrapText="1"/>
    </xf>
    <xf numFmtId="0" fontId="36" fillId="0" borderId="2" xfId="126" quotePrefix="1" applyFont="1" applyBorder="1" applyAlignment="1">
      <alignment horizontal="center" vertical="center" wrapText="1"/>
    </xf>
    <xf numFmtId="4" fontId="36" fillId="0" borderId="2" xfId="126" quotePrefix="1" applyNumberFormat="1" applyFont="1" applyBorder="1" applyAlignment="1">
      <alignment horizontal="center" vertical="center" wrapText="1"/>
    </xf>
    <xf numFmtId="4" fontId="36" fillId="0" borderId="2" xfId="126" quotePrefix="1" applyNumberFormat="1" applyFont="1" applyBorder="1" applyAlignment="1">
      <alignment vertical="center" wrapText="1"/>
    </xf>
    <xf numFmtId="4" fontId="36" fillId="2" borderId="2" xfId="126" applyNumberFormat="1" applyFont="1" applyFill="1" applyBorder="1" applyAlignment="1">
      <alignment vertical="center" wrapText="1"/>
    </xf>
    <xf numFmtId="4" fontId="36" fillId="0" borderId="2" xfId="126" applyNumberFormat="1" applyFont="1" applyBorder="1" applyAlignment="1">
      <alignment vertical="center" wrapText="1"/>
    </xf>
    <xf numFmtId="0" fontId="35" fillId="0" borderId="2" xfId="126" quotePrefix="1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8" fillId="0" borderId="0" xfId="131"/>
    <xf numFmtId="0" fontId="25" fillId="2" borderId="2" xfId="0" applyFont="1" applyFill="1" applyBorder="1" applyAlignment="1">
      <alignment vertical="center"/>
    </xf>
    <xf numFmtId="0" fontId="25" fillId="0" borderId="2" xfId="131" applyFont="1" applyBorder="1" applyAlignment="1">
      <alignment horizontal="right" vertical="center"/>
    </xf>
    <xf numFmtId="0" fontId="25" fillId="0" borderId="2" xfId="131" applyFont="1" applyBorder="1" applyAlignment="1">
      <alignment vertical="center" wrapText="1"/>
    </xf>
    <xf numFmtId="4" fontId="25" fillId="0" borderId="2" xfId="132" applyNumberFormat="1" applyFont="1" applyBorder="1" applyAlignment="1">
      <alignment vertical="center"/>
    </xf>
    <xf numFmtId="0" fontId="24" fillId="0" borderId="2" xfId="131" applyFont="1" applyBorder="1" applyAlignment="1">
      <alignment horizontal="right" vertical="center"/>
    </xf>
    <xf numFmtId="0" fontId="24" fillId="0" borderId="2" xfId="131" applyFont="1" applyBorder="1" applyAlignment="1">
      <alignment vertical="center" wrapText="1"/>
    </xf>
    <xf numFmtId="4" fontId="24" fillId="5" borderId="2" xfId="132" applyNumberFormat="1" applyFont="1" applyFill="1" applyBorder="1" applyAlignment="1">
      <alignment vertical="center"/>
    </xf>
    <xf numFmtId="4" fontId="24" fillId="0" borderId="2" xfId="132" applyNumberFormat="1" applyFont="1" applyBorder="1" applyAlignment="1">
      <alignment vertical="center"/>
    </xf>
    <xf numFmtId="4" fontId="36" fillId="0" borderId="2" xfId="0" applyNumberFormat="1" applyFont="1" applyBorder="1" applyAlignment="1">
      <alignment vertical="center"/>
    </xf>
    <xf numFmtId="0" fontId="24" fillId="0" borderId="2" xfId="103" applyNumberFormat="1" applyFont="1" applyBorder="1" applyAlignment="1">
      <alignment horizontal="center" vertical="center" wrapText="1"/>
    </xf>
    <xf numFmtId="4" fontId="35" fillId="4" borderId="2" xfId="126" applyNumberFormat="1" applyFont="1" applyFill="1" applyBorder="1" applyAlignment="1">
      <alignment vertical="center" wrapText="1"/>
    </xf>
    <xf numFmtId="0" fontId="25" fillId="0" borderId="0" xfId="113" applyFont="1"/>
    <xf numFmtId="0" fontId="24" fillId="0" borderId="2" xfId="133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4" fontId="35" fillId="5" borderId="2" xfId="126" applyNumberFormat="1" applyFont="1" applyFill="1" applyBorder="1" applyAlignment="1">
      <alignment vertical="center" wrapText="1"/>
    </xf>
    <xf numFmtId="4" fontId="25" fillId="0" borderId="2" xfId="134" quotePrefix="1" applyNumberFormat="1" applyFont="1" applyBorder="1" applyAlignment="1">
      <alignment vertical="center" wrapText="1"/>
    </xf>
    <xf numFmtId="4" fontId="33" fillId="0" borderId="2" xfId="126" applyNumberFormat="1" applyFont="1" applyBorder="1" applyAlignment="1">
      <alignment vertical="center" wrapText="1"/>
    </xf>
    <xf numFmtId="167" fontId="25" fillId="2" borderId="2" xfId="0" applyNumberFormat="1" applyFont="1" applyFill="1" applyBorder="1" applyAlignment="1">
      <alignment horizontal="center" vertical="center"/>
    </xf>
    <xf numFmtId="167" fontId="24" fillId="0" borderId="2" xfId="0" applyNumberFormat="1" applyFont="1" applyBorder="1" applyAlignment="1">
      <alignment horizontal="center" vertical="center"/>
    </xf>
    <xf numFmtId="1" fontId="24" fillId="0" borderId="3" xfId="103" applyNumberFormat="1" applyFont="1" applyBorder="1" applyAlignment="1">
      <alignment horizontal="center" vertical="center"/>
    </xf>
    <xf numFmtId="4" fontId="36" fillId="2" borderId="2" xfId="0" applyNumberFormat="1" applyFont="1" applyFill="1" applyBorder="1" applyAlignment="1">
      <alignment vertical="center"/>
    </xf>
    <xf numFmtId="4" fontId="37" fillId="0" borderId="2" xfId="0" applyNumberFormat="1" applyFont="1" applyBorder="1" applyAlignment="1">
      <alignment vertical="center"/>
    </xf>
    <xf numFmtId="4" fontId="24" fillId="0" borderId="2" xfId="0" applyNumberFormat="1" applyFont="1" applyBorder="1" applyAlignment="1">
      <alignment horizontal="left" vertical="center" wrapText="1"/>
    </xf>
    <xf numFmtId="4" fontId="5" fillId="0" borderId="2" xfId="126" applyNumberFormat="1" applyFont="1" applyFill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4" fontId="25" fillId="5" borderId="2" xfId="0" applyNumberFormat="1" applyFont="1" applyFill="1" applyBorder="1" applyAlignment="1">
      <alignment vertical="center"/>
    </xf>
    <xf numFmtId="4" fontId="24" fillId="5" borderId="2" xfId="0" applyNumberFormat="1" applyFont="1" applyFill="1" applyBorder="1" applyAlignment="1">
      <alignment vertical="center"/>
    </xf>
    <xf numFmtId="4" fontId="25" fillId="4" borderId="2" xfId="0" applyNumberFormat="1" applyFont="1" applyFill="1" applyBorder="1" applyAlignment="1">
      <alignment vertical="center"/>
    </xf>
    <xf numFmtId="4" fontId="36" fillId="4" borderId="2" xfId="0" applyNumberFormat="1" applyFont="1" applyFill="1" applyBorder="1" applyAlignment="1">
      <alignment vertical="center"/>
    </xf>
    <xf numFmtId="4" fontId="25" fillId="0" borderId="2" xfId="0" applyNumberFormat="1" applyFont="1" applyFill="1" applyBorder="1" applyAlignment="1">
      <alignment vertical="center"/>
    </xf>
    <xf numFmtId="4" fontId="36" fillId="0" borderId="2" xfId="0" applyNumberFormat="1" applyFont="1" applyFill="1" applyBorder="1" applyAlignment="1">
      <alignment vertical="center"/>
    </xf>
    <xf numFmtId="4" fontId="24" fillId="0" borderId="2" xfId="0" applyNumberFormat="1" applyFont="1" applyFill="1" applyBorder="1" applyAlignment="1">
      <alignment vertical="center"/>
    </xf>
    <xf numFmtId="0" fontId="8" fillId="0" borderId="1" xfId="131" applyBorder="1" applyAlignment="1">
      <alignment horizontal="center"/>
    </xf>
    <xf numFmtId="0" fontId="8" fillId="0" borderId="0" xfId="131" applyBorder="1"/>
    <xf numFmtId="0" fontId="24" fillId="0" borderId="0" xfId="0" quotePrefix="1" applyFont="1" applyBorder="1" applyAlignment="1">
      <alignment horizontal="center"/>
    </xf>
    <xf numFmtId="0" fontId="8" fillId="0" borderId="0" xfId="131" applyBorder="1" applyAlignment="1">
      <alignment horizontal="center"/>
    </xf>
    <xf numFmtId="0" fontId="39" fillId="0" borderId="1" xfId="0" applyFont="1" applyBorder="1"/>
    <xf numFmtId="4" fontId="11" fillId="4" borderId="2" xfId="126" applyNumberFormat="1" applyFill="1" applyBorder="1" applyAlignment="1">
      <alignment vertical="center" wrapText="1"/>
    </xf>
    <xf numFmtId="0" fontId="4" fillId="0" borderId="0" xfId="127" applyFont="1" applyAlignment="1"/>
    <xf numFmtId="4" fontId="3" fillId="0" borderId="2" xfId="126" quotePrefix="1" applyNumberFormat="1" applyFont="1" applyBorder="1" applyAlignment="1">
      <alignment vertical="center" wrapText="1"/>
    </xf>
    <xf numFmtId="0" fontId="25" fillId="0" borderId="3" xfId="103" applyNumberFormat="1" applyFont="1" applyBorder="1" applyAlignment="1">
      <alignment horizontal="center" vertical="center"/>
    </xf>
    <xf numFmtId="49" fontId="25" fillId="0" borderId="4" xfId="103" applyNumberFormat="1" applyFont="1" applyBorder="1" applyAlignment="1">
      <alignment horizontal="centerContinuous" vertical="center"/>
    </xf>
    <xf numFmtId="49" fontId="25" fillId="0" borderId="4" xfId="103" applyNumberFormat="1" applyFont="1" applyBorder="1" applyAlignment="1">
      <alignment horizontal="centerContinuous" vertical="center" wrapText="1"/>
    </xf>
    <xf numFmtId="4" fontId="25" fillId="5" borderId="4" xfId="103" applyNumberFormat="1" applyFont="1" applyFill="1" applyBorder="1" applyAlignment="1">
      <alignment horizontal="center" vertical="center"/>
    </xf>
    <xf numFmtId="0" fontId="2" fillId="0" borderId="2" xfId="126" quotePrefix="1" applyFont="1" applyBorder="1" applyAlignment="1">
      <alignment horizontal="center" vertical="center" wrapText="1"/>
    </xf>
    <xf numFmtId="4" fontId="2" fillId="0" borderId="2" xfId="126" quotePrefix="1" applyNumberFormat="1" applyFont="1" applyBorder="1" applyAlignment="1">
      <alignment horizontal="center" vertical="center" wrapText="1"/>
    </xf>
    <xf numFmtId="4" fontId="2" fillId="0" borderId="2" xfId="126" quotePrefix="1" applyNumberFormat="1" applyFont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25" fillId="0" borderId="0" xfId="113" applyFont="1" applyAlignment="1">
      <alignment horizontal="center" wrapText="1"/>
    </xf>
    <xf numFmtId="0" fontId="18" fillId="0" borderId="0" xfId="113" applyAlignment="1">
      <alignment horizontal="center"/>
    </xf>
    <xf numFmtId="0" fontId="8" fillId="0" borderId="0" xfId="131" applyFont="1" applyAlignment="1">
      <alignment horizontal="left" wrapText="1"/>
    </xf>
    <xf numFmtId="0" fontId="18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18" fillId="0" borderId="0" xfId="113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11" fillId="0" borderId="2" xfId="126" applyBorder="1" applyAlignment="1">
      <alignment horizontal="center" vertical="center" wrapText="1"/>
    </xf>
    <xf numFmtId="0" fontId="11" fillId="0" borderId="0" xfId="126" applyFont="1" applyAlignment="1">
      <alignment horizontal="center" wrapText="1"/>
    </xf>
    <xf numFmtId="0" fontId="11" fillId="2" borderId="2" xfId="126" applyFill="1" applyBorder="1" applyAlignment="1">
      <alignment horizontal="center" vertical="center" wrapText="1"/>
    </xf>
    <xf numFmtId="0" fontId="2" fillId="0" borderId="0" xfId="126" applyFont="1" applyAlignment="1">
      <alignment horizontal="left"/>
    </xf>
    <xf numFmtId="0" fontId="11" fillId="0" borderId="0" xfId="126" applyFont="1" applyAlignment="1">
      <alignment horizontal="left"/>
    </xf>
    <xf numFmtId="0" fontId="11" fillId="0" borderId="0" xfId="126" applyAlignment="1">
      <alignment horizontal="left" wrapText="1"/>
    </xf>
    <xf numFmtId="0" fontId="25" fillId="0" borderId="0" xfId="126" applyFont="1" applyAlignment="1">
      <alignment horizontal="center"/>
    </xf>
    <xf numFmtId="0" fontId="11" fillId="0" borderId="0" xfId="126" applyAlignment="1">
      <alignment horizontal="center"/>
    </xf>
    <xf numFmtId="0" fontId="34" fillId="0" borderId="2" xfId="126" applyFont="1" applyBorder="1" applyAlignment="1">
      <alignment horizontal="center" vertical="center" wrapText="1"/>
    </xf>
    <xf numFmtId="164" fontId="24" fillId="0" borderId="5" xfId="103" applyFont="1" applyBorder="1" applyAlignment="1">
      <alignment horizontal="center"/>
    </xf>
    <xf numFmtId="164" fontId="24" fillId="0" borderId="2" xfId="103" applyFont="1" applyBorder="1" applyAlignment="1">
      <alignment horizontal="center"/>
    </xf>
    <xf numFmtId="164" fontId="26" fillId="0" borderId="0" xfId="103" applyFont="1" applyAlignment="1">
      <alignment horizontal="center"/>
    </xf>
    <xf numFmtId="164" fontId="25" fillId="0" borderId="0" xfId="103" applyFont="1" applyAlignment="1">
      <alignment horizontal="center"/>
    </xf>
    <xf numFmtId="164" fontId="24" fillId="0" borderId="0" xfId="103" applyFont="1" applyAlignment="1">
      <alignment horizontal="center"/>
    </xf>
    <xf numFmtId="164" fontId="24" fillId="0" borderId="3" xfId="103" applyFont="1" applyBorder="1" applyAlignment="1">
      <alignment horizontal="center" vertical="top" wrapText="1"/>
    </xf>
    <xf numFmtId="164" fontId="24" fillId="0" borderId="4" xfId="103" applyFont="1" applyBorder="1" applyAlignment="1">
      <alignment horizontal="center" vertical="top" wrapText="1"/>
    </xf>
    <xf numFmtId="166" fontId="24" fillId="0" borderId="7" xfId="103" applyNumberFormat="1" applyFont="1" applyBorder="1" applyAlignment="1">
      <alignment horizontal="center" vertical="top" wrapText="1"/>
    </xf>
    <xf numFmtId="166" fontId="24" fillId="0" borderId="8" xfId="103" applyNumberFormat="1" applyFont="1" applyBorder="1" applyAlignment="1">
      <alignment horizontal="center" vertical="top" wrapText="1"/>
    </xf>
    <xf numFmtId="0" fontId="1" fillId="0" borderId="0" xfId="115" applyFont="1" applyAlignment="1"/>
  </cellXfs>
  <cellStyles count="136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4"/>
    <cellStyle name="Обычный 5 7 3 2" xfId="133"/>
    <cellStyle name="Обычный 6" xfId="135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73" zoomScale="90" zoomScaleNormal="90" zoomScalePageLayoutView="55" workbookViewId="0">
      <selection activeCell="D83" sqref="D8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0" x14ac:dyDescent="0.2">
      <c r="C1" s="224" t="s">
        <v>0</v>
      </c>
      <c r="D1" s="224"/>
      <c r="E1" s="224"/>
      <c r="F1" s="224"/>
    </row>
    <row r="2" spans="1:10" ht="12.75" customHeight="1" x14ac:dyDescent="0.2">
      <c r="C2" s="225" t="s">
        <v>241</v>
      </c>
      <c r="D2" s="226"/>
      <c r="E2" s="226"/>
      <c r="F2" s="226"/>
    </row>
    <row r="3" spans="1:10" s="2" customFormat="1" ht="12.75" customHeight="1" x14ac:dyDescent="0.2">
      <c r="A3" s="1"/>
      <c r="B3" s="1"/>
      <c r="C3" s="227" t="s">
        <v>237</v>
      </c>
      <c r="D3" s="227"/>
      <c r="E3" s="227"/>
      <c r="F3" s="227"/>
      <c r="G3" s="220"/>
      <c r="H3" s="220"/>
      <c r="I3" s="220"/>
      <c r="J3" s="3"/>
    </row>
    <row r="4" spans="1:10" s="2" customFormat="1" ht="24" customHeight="1" x14ac:dyDescent="0.2">
      <c r="A4" s="1"/>
      <c r="B4" s="1"/>
      <c r="C4" s="1"/>
      <c r="D4" s="220"/>
      <c r="E4" s="220"/>
      <c r="F4" s="220"/>
      <c r="G4" s="220"/>
      <c r="H4" s="220"/>
      <c r="I4" s="220"/>
      <c r="J4" s="3"/>
    </row>
    <row r="5" spans="1:10" ht="28.5" customHeight="1" x14ac:dyDescent="0.2">
      <c r="A5" s="221" t="s">
        <v>236</v>
      </c>
      <c r="B5" s="222"/>
      <c r="C5" s="222"/>
      <c r="D5" s="222"/>
      <c r="E5" s="222"/>
      <c r="F5" s="222"/>
    </row>
    <row r="6" spans="1:10" ht="18" customHeight="1" x14ac:dyDescent="0.2">
      <c r="A6" s="206"/>
      <c r="B6" s="172"/>
      <c r="C6" s="223"/>
      <c r="D6" s="223"/>
      <c r="E6" s="223"/>
      <c r="F6" s="223"/>
    </row>
    <row r="7" spans="1:10" ht="12.2" customHeight="1" x14ac:dyDescent="0.2">
      <c r="A7" s="207"/>
      <c r="B7" s="1"/>
      <c r="C7" s="220"/>
      <c r="D7" s="220"/>
      <c r="E7" s="220"/>
      <c r="F7" s="220"/>
    </row>
    <row r="8" spans="1:10" ht="13.7" customHeight="1" x14ac:dyDescent="0.2">
      <c r="A8" s="207" t="s">
        <v>233</v>
      </c>
      <c r="B8" s="208"/>
      <c r="C8" s="208"/>
      <c r="D8" s="208"/>
      <c r="E8" s="208"/>
      <c r="F8" s="208"/>
    </row>
    <row r="9" spans="1:10" x14ac:dyDescent="0.2">
      <c r="A9" s="209" t="s">
        <v>46</v>
      </c>
      <c r="B9" s="205"/>
      <c r="C9" s="205"/>
      <c r="D9" s="205"/>
      <c r="E9" s="208"/>
      <c r="F9" s="208"/>
    </row>
    <row r="10" spans="1:10" ht="13.7" customHeight="1" x14ac:dyDescent="0.2">
      <c r="A10" s="228" t="s">
        <v>10</v>
      </c>
      <c r="B10" s="228" t="s">
        <v>11</v>
      </c>
      <c r="C10" s="230" t="s">
        <v>1</v>
      </c>
      <c r="D10" s="228" t="s">
        <v>2</v>
      </c>
      <c r="E10" s="229" t="s">
        <v>3</v>
      </c>
      <c r="F10" s="229"/>
    </row>
    <row r="11" spans="1:10" ht="13.7" customHeight="1" x14ac:dyDescent="0.2">
      <c r="A11" s="229"/>
      <c r="B11" s="229"/>
      <c r="C11" s="229"/>
      <c r="D11" s="229"/>
      <c r="E11" s="229" t="s">
        <v>4</v>
      </c>
      <c r="F11" s="231" t="s">
        <v>5</v>
      </c>
    </row>
    <row r="12" spans="1:10" x14ac:dyDescent="0.2">
      <c r="A12" s="229"/>
      <c r="B12" s="229"/>
      <c r="C12" s="229"/>
      <c r="D12" s="229"/>
      <c r="E12" s="229"/>
      <c r="F12" s="229"/>
    </row>
    <row r="13" spans="1:10" x14ac:dyDescent="0.2">
      <c r="A13" s="170">
        <v>1</v>
      </c>
      <c r="B13" s="170">
        <v>2</v>
      </c>
      <c r="C13" s="171">
        <v>3</v>
      </c>
      <c r="D13" s="170">
        <v>4</v>
      </c>
      <c r="E13" s="170">
        <v>5</v>
      </c>
      <c r="F13" s="170">
        <v>6</v>
      </c>
    </row>
    <row r="14" spans="1:10" ht="31.7" customHeight="1" x14ac:dyDescent="0.2">
      <c r="A14" s="65">
        <v>10000000</v>
      </c>
      <c r="B14" s="66" t="s">
        <v>175</v>
      </c>
      <c r="C14" s="140">
        <f t="shared" ref="C14:C77" si="0">D14+E14</f>
        <v>107025000</v>
      </c>
      <c r="D14" s="202">
        <f>D15+D23+D29+D37+D51</f>
        <v>106815000</v>
      </c>
      <c r="E14" s="203">
        <f>E15+E23+E29+E37+E51</f>
        <v>210000</v>
      </c>
      <c r="F14" s="202">
        <v>0</v>
      </c>
    </row>
    <row r="15" spans="1:10" ht="54" customHeight="1" x14ac:dyDescent="0.2">
      <c r="A15" s="65">
        <v>11000000</v>
      </c>
      <c r="B15" s="66" t="s">
        <v>176</v>
      </c>
      <c r="C15" s="140">
        <f t="shared" si="0"/>
        <v>64884400</v>
      </c>
      <c r="D15" s="202">
        <f>D16+D21</f>
        <v>64884400</v>
      </c>
      <c r="E15" s="202">
        <f>E16+E21</f>
        <v>0</v>
      </c>
      <c r="F15" s="202">
        <v>0</v>
      </c>
    </row>
    <row r="16" spans="1:10" ht="33" customHeight="1" x14ac:dyDescent="0.2">
      <c r="A16" s="65">
        <v>11010000</v>
      </c>
      <c r="B16" s="66" t="s">
        <v>12</v>
      </c>
      <c r="C16" s="140">
        <f t="shared" si="0"/>
        <v>64884400</v>
      </c>
      <c r="D16" s="202">
        <f>D17+D18+D19+D20</f>
        <v>64884400</v>
      </c>
      <c r="E16" s="204">
        <v>0</v>
      </c>
      <c r="F16" s="202">
        <v>0</v>
      </c>
    </row>
    <row r="17" spans="1:11" ht="36" customHeight="1" x14ac:dyDescent="0.2">
      <c r="A17" s="142">
        <v>11010100</v>
      </c>
      <c r="B17" s="67" t="s">
        <v>13</v>
      </c>
      <c r="C17" s="143">
        <f t="shared" si="0"/>
        <v>44238400</v>
      </c>
      <c r="D17" s="144">
        <v>44238400</v>
      </c>
      <c r="E17" s="144">
        <v>0</v>
      </c>
      <c r="F17" s="144">
        <v>0</v>
      </c>
    </row>
    <row r="18" spans="1:11" ht="25.5" x14ac:dyDescent="0.2">
      <c r="A18" s="142">
        <v>11010400</v>
      </c>
      <c r="B18" s="67" t="s">
        <v>14</v>
      </c>
      <c r="C18" s="143">
        <f t="shared" si="0"/>
        <v>16320000</v>
      </c>
      <c r="D18" s="144">
        <v>16320000</v>
      </c>
      <c r="E18" s="144">
        <v>0</v>
      </c>
      <c r="F18" s="144">
        <v>0</v>
      </c>
    </row>
    <row r="19" spans="1:11" ht="27.2" customHeight="1" x14ac:dyDescent="0.2">
      <c r="A19" s="142">
        <v>11010500</v>
      </c>
      <c r="B19" s="67" t="s">
        <v>15</v>
      </c>
      <c r="C19" s="143">
        <f t="shared" si="0"/>
        <v>150000</v>
      </c>
      <c r="D19" s="144">
        <v>150000</v>
      </c>
      <c r="E19" s="144">
        <v>0</v>
      </c>
      <c r="F19" s="144">
        <v>0</v>
      </c>
    </row>
    <row r="20" spans="1:11" ht="40.700000000000003" customHeight="1" x14ac:dyDescent="0.2">
      <c r="A20" s="142">
        <v>11011300</v>
      </c>
      <c r="B20" s="195" t="s">
        <v>229</v>
      </c>
      <c r="C20" s="143">
        <f>D20</f>
        <v>4176000</v>
      </c>
      <c r="D20" s="144">
        <v>4176000</v>
      </c>
      <c r="E20" s="144"/>
      <c r="F20" s="144"/>
    </row>
    <row r="21" spans="1:11" ht="36" customHeight="1" x14ac:dyDescent="0.2">
      <c r="A21" s="65">
        <v>11020000</v>
      </c>
      <c r="B21" s="66" t="s">
        <v>177</v>
      </c>
      <c r="C21" s="140">
        <f t="shared" si="0"/>
        <v>0</v>
      </c>
      <c r="D21" s="141">
        <v>0</v>
      </c>
      <c r="E21" s="141">
        <v>0</v>
      </c>
      <c r="F21" s="141">
        <v>0</v>
      </c>
    </row>
    <row r="22" spans="1:11" ht="39.75" customHeight="1" x14ac:dyDescent="0.2">
      <c r="A22" s="142">
        <v>11020200</v>
      </c>
      <c r="B22" s="67" t="s">
        <v>178</v>
      </c>
      <c r="C22" s="143">
        <f t="shared" si="0"/>
        <v>0</v>
      </c>
      <c r="D22" s="144">
        <v>0</v>
      </c>
      <c r="E22" s="144">
        <v>0</v>
      </c>
      <c r="F22" s="144">
        <v>0</v>
      </c>
    </row>
    <row r="23" spans="1:11" ht="24" customHeight="1" x14ac:dyDescent="0.2">
      <c r="A23" s="65">
        <v>13000000</v>
      </c>
      <c r="B23" s="66" t="s">
        <v>179</v>
      </c>
      <c r="C23" s="140">
        <f t="shared" si="0"/>
        <v>69000</v>
      </c>
      <c r="D23" s="141">
        <f>D24+D27</f>
        <v>69000</v>
      </c>
      <c r="E23" s="141">
        <v>0</v>
      </c>
      <c r="F23" s="141">
        <v>0</v>
      </c>
    </row>
    <row r="24" spans="1:11" x14ac:dyDescent="0.2">
      <c r="A24" s="65">
        <v>13010000</v>
      </c>
      <c r="B24" s="66" t="s">
        <v>180</v>
      </c>
      <c r="C24" s="140">
        <f t="shared" si="0"/>
        <v>68000</v>
      </c>
      <c r="D24" s="141">
        <v>68000</v>
      </c>
      <c r="E24" s="141">
        <v>0</v>
      </c>
      <c r="F24" s="141">
        <v>0</v>
      </c>
    </row>
    <row r="25" spans="1:11" ht="35.25" customHeight="1" x14ac:dyDescent="0.2">
      <c r="A25" s="142">
        <v>13010100</v>
      </c>
      <c r="B25" s="67" t="s">
        <v>181</v>
      </c>
      <c r="C25" s="143">
        <f t="shared" si="0"/>
        <v>36000</v>
      </c>
      <c r="D25" s="144">
        <v>36000</v>
      </c>
      <c r="E25" s="144">
        <v>0</v>
      </c>
      <c r="F25" s="144">
        <v>0</v>
      </c>
    </row>
    <row r="26" spans="1:11" ht="51" x14ac:dyDescent="0.2">
      <c r="A26" s="142">
        <v>13010200</v>
      </c>
      <c r="B26" s="67" t="s">
        <v>182</v>
      </c>
      <c r="C26" s="143">
        <f t="shared" si="0"/>
        <v>32000</v>
      </c>
      <c r="D26" s="144">
        <v>32000</v>
      </c>
      <c r="E26" s="144">
        <v>0</v>
      </c>
      <c r="F26" s="144">
        <v>0</v>
      </c>
    </row>
    <row r="27" spans="1:11" ht="25.5" x14ac:dyDescent="0.2">
      <c r="A27" s="65">
        <v>13030000</v>
      </c>
      <c r="B27" s="66" t="s">
        <v>16</v>
      </c>
      <c r="C27" s="140">
        <f t="shared" si="0"/>
        <v>1000</v>
      </c>
      <c r="D27" s="141">
        <v>1000</v>
      </c>
      <c r="E27" s="141">
        <v>0</v>
      </c>
      <c r="F27" s="141">
        <v>0</v>
      </c>
      <c r="K27" s="151"/>
    </row>
    <row r="28" spans="1:11" ht="25.5" x14ac:dyDescent="0.2">
      <c r="A28" s="142">
        <v>13030100</v>
      </c>
      <c r="B28" s="67" t="s">
        <v>17</v>
      </c>
      <c r="C28" s="143">
        <f t="shared" si="0"/>
        <v>1000</v>
      </c>
      <c r="D28" s="144">
        <v>1000</v>
      </c>
      <c r="E28" s="144">
        <v>0</v>
      </c>
      <c r="F28" s="144">
        <v>0</v>
      </c>
      <c r="K28" s="151"/>
    </row>
    <row r="29" spans="1:11" x14ac:dyDescent="0.2">
      <c r="A29" s="65">
        <v>14000000</v>
      </c>
      <c r="B29" s="66" t="s">
        <v>183</v>
      </c>
      <c r="C29" s="140">
        <f t="shared" si="0"/>
        <v>7946600</v>
      </c>
      <c r="D29" s="141">
        <f>D30+D32+D34</f>
        <v>7946600</v>
      </c>
      <c r="E29" s="141">
        <v>0</v>
      </c>
      <c r="F29" s="141">
        <v>0</v>
      </c>
    </row>
    <row r="30" spans="1:11" ht="25.5" x14ac:dyDescent="0.2">
      <c r="A30" s="65">
        <v>14020000</v>
      </c>
      <c r="B30" s="66" t="s">
        <v>184</v>
      </c>
      <c r="C30" s="140">
        <f t="shared" si="0"/>
        <v>306600</v>
      </c>
      <c r="D30" s="141">
        <f>D31</f>
        <v>306600</v>
      </c>
      <c r="E30" s="141">
        <v>0</v>
      </c>
      <c r="F30" s="141">
        <v>0</v>
      </c>
    </row>
    <row r="31" spans="1:11" x14ac:dyDescent="0.2">
      <c r="A31" s="142">
        <v>14021900</v>
      </c>
      <c r="B31" s="67" t="s">
        <v>18</v>
      </c>
      <c r="C31" s="143">
        <f t="shared" si="0"/>
        <v>306600</v>
      </c>
      <c r="D31" s="144">
        <v>306600</v>
      </c>
      <c r="E31" s="144">
        <v>0</v>
      </c>
      <c r="F31" s="144">
        <v>0</v>
      </c>
    </row>
    <row r="32" spans="1:11" ht="25.5" x14ac:dyDescent="0.2">
      <c r="A32" s="65">
        <v>14030000</v>
      </c>
      <c r="B32" s="66" t="s">
        <v>185</v>
      </c>
      <c r="C32" s="140">
        <f t="shared" si="0"/>
        <v>2100000</v>
      </c>
      <c r="D32" s="141">
        <f>D33</f>
        <v>2100000</v>
      </c>
      <c r="E32" s="141">
        <v>0</v>
      </c>
      <c r="F32" s="141">
        <v>0</v>
      </c>
    </row>
    <row r="33" spans="1:10" x14ac:dyDescent="0.2">
      <c r="A33" s="142">
        <v>14031900</v>
      </c>
      <c r="B33" s="67" t="s">
        <v>18</v>
      </c>
      <c r="C33" s="143">
        <f t="shared" si="0"/>
        <v>2100000</v>
      </c>
      <c r="D33" s="144">
        <v>2100000</v>
      </c>
      <c r="E33" s="144">
        <v>0</v>
      </c>
      <c r="F33" s="144">
        <v>0</v>
      </c>
      <c r="J33" s="151"/>
    </row>
    <row r="34" spans="1:10" ht="25.5" x14ac:dyDescent="0.2">
      <c r="A34" s="65">
        <v>14040000</v>
      </c>
      <c r="B34" s="66" t="s">
        <v>186</v>
      </c>
      <c r="C34" s="140">
        <f t="shared" si="0"/>
        <v>5540000</v>
      </c>
      <c r="D34" s="141">
        <f>D35+D36</f>
        <v>5540000</v>
      </c>
      <c r="E34" s="141">
        <v>0</v>
      </c>
      <c r="F34" s="141">
        <v>0</v>
      </c>
    </row>
    <row r="35" spans="1:10" ht="66" customHeight="1" x14ac:dyDescent="0.2">
      <c r="A35" s="142">
        <v>14040100</v>
      </c>
      <c r="B35" s="67" t="s">
        <v>187</v>
      </c>
      <c r="C35" s="143">
        <f t="shared" si="0"/>
        <v>3840000</v>
      </c>
      <c r="D35" s="144">
        <v>3840000</v>
      </c>
      <c r="E35" s="144">
        <v>0</v>
      </c>
      <c r="F35" s="144">
        <v>0</v>
      </c>
    </row>
    <row r="36" spans="1:10" ht="51" x14ac:dyDescent="0.2">
      <c r="A36" s="142">
        <v>14040200</v>
      </c>
      <c r="B36" s="67" t="s">
        <v>162</v>
      </c>
      <c r="C36" s="143">
        <f t="shared" si="0"/>
        <v>1700000</v>
      </c>
      <c r="D36" s="144">
        <v>1700000</v>
      </c>
      <c r="E36" s="144">
        <v>0</v>
      </c>
      <c r="F36" s="144">
        <v>0</v>
      </c>
    </row>
    <row r="37" spans="1:10" ht="25.5" x14ac:dyDescent="0.2">
      <c r="A37" s="65">
        <v>18000000</v>
      </c>
      <c r="B37" s="66" t="s">
        <v>19</v>
      </c>
      <c r="C37" s="140">
        <f t="shared" si="0"/>
        <v>33915000</v>
      </c>
      <c r="D37" s="141">
        <f>D38+D47</f>
        <v>33915000</v>
      </c>
      <c r="E37" s="141">
        <v>0</v>
      </c>
      <c r="F37" s="141">
        <v>0</v>
      </c>
    </row>
    <row r="38" spans="1:10" x14ac:dyDescent="0.2">
      <c r="A38" s="65">
        <v>18010000</v>
      </c>
      <c r="B38" s="66" t="s">
        <v>188</v>
      </c>
      <c r="C38" s="140">
        <f t="shared" si="0"/>
        <v>13012000</v>
      </c>
      <c r="D38" s="141">
        <f>D39+D40+D41+D42+D43+D44+D45+D46</f>
        <v>13012000</v>
      </c>
      <c r="E38" s="141">
        <v>0</v>
      </c>
      <c r="F38" s="141">
        <v>0</v>
      </c>
    </row>
    <row r="39" spans="1:10" ht="38.25" x14ac:dyDescent="0.2">
      <c r="A39" s="142">
        <v>18010200</v>
      </c>
      <c r="B39" s="67" t="s">
        <v>189</v>
      </c>
      <c r="C39" s="143">
        <f t="shared" si="0"/>
        <v>42000</v>
      </c>
      <c r="D39" s="144">
        <v>42000</v>
      </c>
      <c r="E39" s="144">
        <v>0</v>
      </c>
      <c r="F39" s="144">
        <v>0</v>
      </c>
    </row>
    <row r="40" spans="1:10" ht="38.25" x14ac:dyDescent="0.2">
      <c r="A40" s="142">
        <v>18010300</v>
      </c>
      <c r="B40" s="67" t="s">
        <v>190</v>
      </c>
      <c r="C40" s="143">
        <f t="shared" si="0"/>
        <v>230000</v>
      </c>
      <c r="D40" s="144">
        <v>230000</v>
      </c>
      <c r="E40" s="144">
        <v>0</v>
      </c>
      <c r="F40" s="144">
        <v>0</v>
      </c>
    </row>
    <row r="41" spans="1:10" ht="38.25" x14ac:dyDescent="0.2">
      <c r="A41" s="142">
        <v>18010400</v>
      </c>
      <c r="B41" s="67" t="s">
        <v>191</v>
      </c>
      <c r="C41" s="143">
        <f t="shared" si="0"/>
        <v>343000</v>
      </c>
      <c r="D41" s="144">
        <v>343000</v>
      </c>
      <c r="E41" s="144">
        <v>0</v>
      </c>
      <c r="F41" s="144">
        <v>0</v>
      </c>
    </row>
    <row r="42" spans="1:10" x14ac:dyDescent="0.2">
      <c r="A42" s="142">
        <v>18010500</v>
      </c>
      <c r="B42" s="67" t="s">
        <v>192</v>
      </c>
      <c r="C42" s="143">
        <f t="shared" si="0"/>
        <v>2800000</v>
      </c>
      <c r="D42" s="144">
        <v>2800000</v>
      </c>
      <c r="E42" s="144">
        <v>0</v>
      </c>
      <c r="F42" s="144">
        <v>0</v>
      </c>
    </row>
    <row r="43" spans="1:10" x14ac:dyDescent="0.2">
      <c r="A43" s="142">
        <v>18010600</v>
      </c>
      <c r="B43" s="67" t="s">
        <v>193</v>
      </c>
      <c r="C43" s="143">
        <f t="shared" si="0"/>
        <v>6200000</v>
      </c>
      <c r="D43" s="144">
        <v>6200000</v>
      </c>
      <c r="E43" s="144">
        <v>0</v>
      </c>
      <c r="F43" s="144">
        <v>0</v>
      </c>
    </row>
    <row r="44" spans="1:10" x14ac:dyDescent="0.2">
      <c r="A44" s="142">
        <v>18010700</v>
      </c>
      <c r="B44" s="67" t="s">
        <v>194</v>
      </c>
      <c r="C44" s="143">
        <f t="shared" si="0"/>
        <v>2081000</v>
      </c>
      <c r="D44" s="144">
        <v>2081000</v>
      </c>
      <c r="E44" s="144">
        <v>0</v>
      </c>
      <c r="F44" s="144">
        <v>0</v>
      </c>
    </row>
    <row r="45" spans="1:10" x14ac:dyDescent="0.2">
      <c r="A45" s="142">
        <v>18010900</v>
      </c>
      <c r="B45" s="67" t="s">
        <v>195</v>
      </c>
      <c r="C45" s="143">
        <f t="shared" si="0"/>
        <v>1276000</v>
      </c>
      <c r="D45" s="144">
        <v>1276000</v>
      </c>
      <c r="E45" s="144">
        <v>0</v>
      </c>
      <c r="F45" s="144">
        <v>0</v>
      </c>
    </row>
    <row r="46" spans="1:10" x14ac:dyDescent="0.2">
      <c r="A46" s="142">
        <v>18011100</v>
      </c>
      <c r="B46" s="67" t="s">
        <v>196</v>
      </c>
      <c r="C46" s="143">
        <f t="shared" si="0"/>
        <v>40000</v>
      </c>
      <c r="D46" s="144">
        <v>40000</v>
      </c>
      <c r="E46" s="144">
        <v>0</v>
      </c>
      <c r="F46" s="144">
        <v>0</v>
      </c>
    </row>
    <row r="47" spans="1:10" x14ac:dyDescent="0.2">
      <c r="A47" s="65">
        <v>18050000</v>
      </c>
      <c r="B47" s="66" t="s">
        <v>197</v>
      </c>
      <c r="C47" s="140">
        <f t="shared" si="0"/>
        <v>20903000</v>
      </c>
      <c r="D47" s="141">
        <f>D48+D49+D50</f>
        <v>20903000</v>
      </c>
      <c r="E47" s="141">
        <v>0</v>
      </c>
      <c r="F47" s="141">
        <v>0</v>
      </c>
    </row>
    <row r="48" spans="1:10" ht="43.5" customHeight="1" x14ac:dyDescent="0.2">
      <c r="A48" s="142">
        <v>18050300</v>
      </c>
      <c r="B48" s="67" t="s">
        <v>198</v>
      </c>
      <c r="C48" s="143">
        <f t="shared" si="0"/>
        <v>203000</v>
      </c>
      <c r="D48" s="144">
        <v>203000</v>
      </c>
      <c r="E48" s="144">
        <v>0</v>
      </c>
      <c r="F48" s="144">
        <v>0</v>
      </c>
    </row>
    <row r="49" spans="1:6" x14ac:dyDescent="0.2">
      <c r="A49" s="142">
        <v>18050400</v>
      </c>
      <c r="B49" s="67" t="s">
        <v>199</v>
      </c>
      <c r="C49" s="143">
        <f t="shared" si="0"/>
        <v>8500000</v>
      </c>
      <c r="D49" s="144">
        <v>8500000</v>
      </c>
      <c r="E49" s="144">
        <v>0</v>
      </c>
      <c r="F49" s="144">
        <v>0</v>
      </c>
    </row>
    <row r="50" spans="1:6" ht="45" customHeight="1" x14ac:dyDescent="0.2">
      <c r="A50" s="142">
        <v>18050500</v>
      </c>
      <c r="B50" s="67" t="s">
        <v>200</v>
      </c>
      <c r="C50" s="143">
        <f t="shared" si="0"/>
        <v>12200000</v>
      </c>
      <c r="D50" s="144">
        <v>12200000</v>
      </c>
      <c r="E50" s="144">
        <v>0</v>
      </c>
      <c r="F50" s="144">
        <v>0</v>
      </c>
    </row>
    <row r="51" spans="1:6" ht="57.2" customHeight="1" x14ac:dyDescent="0.2">
      <c r="A51" s="65">
        <v>19000000</v>
      </c>
      <c r="B51" s="66" t="s">
        <v>201</v>
      </c>
      <c r="C51" s="140">
        <f t="shared" si="0"/>
        <v>210000</v>
      </c>
      <c r="D51" s="141">
        <v>0</v>
      </c>
      <c r="E51" s="181">
        <f>E52</f>
        <v>210000</v>
      </c>
      <c r="F51" s="141">
        <v>0</v>
      </c>
    </row>
    <row r="52" spans="1:6" x14ac:dyDescent="0.2">
      <c r="A52" s="65">
        <v>19010000</v>
      </c>
      <c r="B52" s="66" t="s">
        <v>202</v>
      </c>
      <c r="C52" s="140">
        <f t="shared" si="0"/>
        <v>210000</v>
      </c>
      <c r="D52" s="141">
        <v>0</v>
      </c>
      <c r="E52" s="181">
        <f>E53+E54+E55</f>
        <v>210000</v>
      </c>
      <c r="F52" s="141">
        <v>0</v>
      </c>
    </row>
    <row r="53" spans="1:6" ht="51" x14ac:dyDescent="0.2">
      <c r="A53" s="142">
        <v>19010100</v>
      </c>
      <c r="B53" s="67" t="s">
        <v>20</v>
      </c>
      <c r="C53" s="143">
        <f t="shared" si="0"/>
        <v>56000</v>
      </c>
      <c r="D53" s="144">
        <v>0</v>
      </c>
      <c r="E53" s="144">
        <v>56000</v>
      </c>
      <c r="F53" s="144">
        <v>0</v>
      </c>
    </row>
    <row r="54" spans="1:6" ht="25.5" x14ac:dyDescent="0.2">
      <c r="A54" s="142">
        <v>19010200</v>
      </c>
      <c r="B54" s="67" t="s">
        <v>203</v>
      </c>
      <c r="C54" s="143">
        <f t="shared" si="0"/>
        <v>150000</v>
      </c>
      <c r="D54" s="144">
        <v>0</v>
      </c>
      <c r="E54" s="144">
        <v>150000</v>
      </c>
      <c r="F54" s="144">
        <v>0</v>
      </c>
    </row>
    <row r="55" spans="1:6" ht="38.25" x14ac:dyDescent="0.2">
      <c r="A55" s="142">
        <v>19010300</v>
      </c>
      <c r="B55" s="67" t="s">
        <v>204</v>
      </c>
      <c r="C55" s="143">
        <f t="shared" si="0"/>
        <v>4000</v>
      </c>
      <c r="D55" s="144">
        <v>0</v>
      </c>
      <c r="E55" s="144">
        <v>4000</v>
      </c>
      <c r="F55" s="144">
        <v>0</v>
      </c>
    </row>
    <row r="56" spans="1:6" x14ac:dyDescent="0.2">
      <c r="A56" s="65">
        <v>20000000</v>
      </c>
      <c r="B56" s="66" t="s">
        <v>205</v>
      </c>
      <c r="C56" s="140">
        <f t="shared" si="0"/>
        <v>2103000</v>
      </c>
      <c r="D56" s="141">
        <f>D57+D60+D70</f>
        <v>808000</v>
      </c>
      <c r="E56" s="181">
        <f>E57+E60+E70+E73</f>
        <v>1295000</v>
      </c>
      <c r="F56" s="141">
        <v>0</v>
      </c>
    </row>
    <row r="57" spans="1:6" x14ac:dyDescent="0.2">
      <c r="A57" s="65">
        <v>21000000</v>
      </c>
      <c r="B57" s="66" t="s">
        <v>206</v>
      </c>
      <c r="C57" s="140">
        <f t="shared" si="0"/>
        <v>284000</v>
      </c>
      <c r="D57" s="141">
        <f>D58</f>
        <v>284000</v>
      </c>
      <c r="E57" s="141">
        <v>0</v>
      </c>
      <c r="F57" s="141">
        <v>0</v>
      </c>
    </row>
    <row r="58" spans="1:6" x14ac:dyDescent="0.2">
      <c r="A58" s="65">
        <v>21080000</v>
      </c>
      <c r="B58" s="66" t="s">
        <v>207</v>
      </c>
      <c r="C58" s="140">
        <f t="shared" si="0"/>
        <v>284000</v>
      </c>
      <c r="D58" s="141">
        <f>D59</f>
        <v>284000</v>
      </c>
      <c r="E58" s="141">
        <v>0</v>
      </c>
      <c r="F58" s="141">
        <v>0</v>
      </c>
    </row>
    <row r="59" spans="1:6" x14ac:dyDescent="0.2">
      <c r="A59" s="142">
        <v>21081100</v>
      </c>
      <c r="B59" s="67" t="s">
        <v>208</v>
      </c>
      <c r="C59" s="143">
        <f t="shared" si="0"/>
        <v>284000</v>
      </c>
      <c r="D59" s="144">
        <v>284000</v>
      </c>
      <c r="E59" s="144">
        <v>0</v>
      </c>
      <c r="F59" s="144">
        <v>0</v>
      </c>
    </row>
    <row r="60" spans="1:6" ht="25.5" x14ac:dyDescent="0.2">
      <c r="A60" s="65">
        <v>22000000</v>
      </c>
      <c r="B60" s="66" t="s">
        <v>209</v>
      </c>
      <c r="C60" s="140">
        <f t="shared" si="0"/>
        <v>204000</v>
      </c>
      <c r="D60" s="141">
        <f>D61+D65+D67</f>
        <v>204000</v>
      </c>
      <c r="E60" s="141">
        <v>0</v>
      </c>
      <c r="F60" s="141">
        <v>0</v>
      </c>
    </row>
    <row r="61" spans="1:6" x14ac:dyDescent="0.2">
      <c r="A61" s="65">
        <v>22010000</v>
      </c>
      <c r="B61" s="66" t="s">
        <v>21</v>
      </c>
      <c r="C61" s="140">
        <f t="shared" si="0"/>
        <v>190000</v>
      </c>
      <c r="D61" s="141">
        <f>D62+D63+D64</f>
        <v>190000</v>
      </c>
      <c r="E61" s="141">
        <v>0</v>
      </c>
      <c r="F61" s="141">
        <v>0</v>
      </c>
    </row>
    <row r="62" spans="1:6" ht="40.5" customHeight="1" x14ac:dyDescent="0.2">
      <c r="A62" s="142">
        <v>22010300</v>
      </c>
      <c r="B62" s="67" t="s">
        <v>232</v>
      </c>
      <c r="C62" s="143">
        <f t="shared" si="0"/>
        <v>4000</v>
      </c>
      <c r="D62" s="144">
        <v>4000</v>
      </c>
      <c r="E62" s="144">
        <v>0</v>
      </c>
      <c r="F62" s="144">
        <v>0</v>
      </c>
    </row>
    <row r="63" spans="1:6" x14ac:dyDescent="0.2">
      <c r="A63" s="142">
        <v>22012500</v>
      </c>
      <c r="B63" s="67" t="s">
        <v>22</v>
      </c>
      <c r="C63" s="143">
        <f t="shared" si="0"/>
        <v>41000</v>
      </c>
      <c r="D63" s="144">
        <v>41000</v>
      </c>
      <c r="E63" s="144">
        <v>0</v>
      </c>
      <c r="F63" s="144">
        <v>0</v>
      </c>
    </row>
    <row r="64" spans="1:6" ht="25.5" x14ac:dyDescent="0.2">
      <c r="A64" s="142">
        <v>22012600</v>
      </c>
      <c r="B64" s="67" t="s">
        <v>210</v>
      </c>
      <c r="C64" s="143">
        <f t="shared" si="0"/>
        <v>145000</v>
      </c>
      <c r="D64" s="144">
        <v>145000</v>
      </c>
      <c r="E64" s="144">
        <v>0</v>
      </c>
      <c r="F64" s="144">
        <v>0</v>
      </c>
    </row>
    <row r="65" spans="1:6" ht="25.5" x14ac:dyDescent="0.2">
      <c r="A65" s="65">
        <v>22080000</v>
      </c>
      <c r="B65" s="66" t="s">
        <v>211</v>
      </c>
      <c r="C65" s="140">
        <f t="shared" si="0"/>
        <v>11000</v>
      </c>
      <c r="D65" s="141">
        <f>D66</f>
        <v>11000</v>
      </c>
      <c r="E65" s="141">
        <v>0</v>
      </c>
      <c r="F65" s="141">
        <v>0</v>
      </c>
    </row>
    <row r="66" spans="1:6" ht="38.25" x14ac:dyDescent="0.2">
      <c r="A66" s="142">
        <v>22080400</v>
      </c>
      <c r="B66" s="67" t="s">
        <v>23</v>
      </c>
      <c r="C66" s="143">
        <f t="shared" si="0"/>
        <v>11000</v>
      </c>
      <c r="D66" s="144">
        <v>11000</v>
      </c>
      <c r="E66" s="144">
        <v>0</v>
      </c>
      <c r="F66" s="144">
        <v>0</v>
      </c>
    </row>
    <row r="67" spans="1:6" ht="35.450000000000003" customHeight="1" x14ac:dyDescent="0.2">
      <c r="A67" s="65">
        <v>22090000</v>
      </c>
      <c r="B67" s="66" t="s">
        <v>212</v>
      </c>
      <c r="C67" s="140">
        <f t="shared" si="0"/>
        <v>3000</v>
      </c>
      <c r="D67" s="141">
        <f>D68+D69</f>
        <v>3000</v>
      </c>
      <c r="E67" s="141">
        <v>0</v>
      </c>
      <c r="F67" s="141">
        <v>0</v>
      </c>
    </row>
    <row r="68" spans="1:6" ht="38.25" x14ac:dyDescent="0.2">
      <c r="A68" s="142">
        <v>22090100</v>
      </c>
      <c r="B68" s="67" t="s">
        <v>213</v>
      </c>
      <c r="C68" s="143">
        <f t="shared" si="0"/>
        <v>3000</v>
      </c>
      <c r="D68" s="144">
        <v>3000</v>
      </c>
      <c r="E68" s="144">
        <v>0</v>
      </c>
      <c r="F68" s="144">
        <v>0</v>
      </c>
    </row>
    <row r="69" spans="1:6" ht="25.5" x14ac:dyDescent="0.2">
      <c r="A69" s="142">
        <v>22090400</v>
      </c>
      <c r="B69" s="67" t="s">
        <v>214</v>
      </c>
      <c r="C69" s="143">
        <f t="shared" si="0"/>
        <v>0</v>
      </c>
      <c r="D69" s="144">
        <v>0</v>
      </c>
      <c r="E69" s="144">
        <v>0</v>
      </c>
      <c r="F69" s="144">
        <v>0</v>
      </c>
    </row>
    <row r="70" spans="1:6" x14ac:dyDescent="0.2">
      <c r="A70" s="65">
        <v>24000000</v>
      </c>
      <c r="B70" s="66" t="s">
        <v>215</v>
      </c>
      <c r="C70" s="140">
        <f t="shared" si="0"/>
        <v>320000</v>
      </c>
      <c r="D70" s="141">
        <f>D71</f>
        <v>320000</v>
      </c>
      <c r="E70" s="141">
        <v>0</v>
      </c>
      <c r="F70" s="141">
        <v>0</v>
      </c>
    </row>
    <row r="71" spans="1:6" x14ac:dyDescent="0.2">
      <c r="A71" s="65">
        <v>24060000</v>
      </c>
      <c r="B71" s="66" t="s">
        <v>207</v>
      </c>
      <c r="C71" s="140">
        <f t="shared" si="0"/>
        <v>320000</v>
      </c>
      <c r="D71" s="141">
        <f>D72</f>
        <v>320000</v>
      </c>
      <c r="E71" s="141">
        <v>0</v>
      </c>
      <c r="F71" s="141">
        <v>0</v>
      </c>
    </row>
    <row r="72" spans="1:6" x14ac:dyDescent="0.2">
      <c r="A72" s="142">
        <v>24060300</v>
      </c>
      <c r="B72" s="67" t="s">
        <v>207</v>
      </c>
      <c r="C72" s="143">
        <f t="shared" si="0"/>
        <v>320000</v>
      </c>
      <c r="D72" s="144">
        <v>320000</v>
      </c>
      <c r="E72" s="194">
        <v>0</v>
      </c>
      <c r="F72" s="144">
        <v>0</v>
      </c>
    </row>
    <row r="73" spans="1:6" x14ac:dyDescent="0.2">
      <c r="A73" s="65">
        <v>25000000</v>
      </c>
      <c r="B73" s="66" t="s">
        <v>216</v>
      </c>
      <c r="C73" s="140">
        <f t="shared" si="0"/>
        <v>1295000</v>
      </c>
      <c r="D73" s="141">
        <v>0</v>
      </c>
      <c r="E73" s="181">
        <f>E74</f>
        <v>1295000</v>
      </c>
      <c r="F73" s="141">
        <v>0</v>
      </c>
    </row>
    <row r="74" spans="1:6" ht="25.5" x14ac:dyDescent="0.2">
      <c r="A74" s="65">
        <v>25010000</v>
      </c>
      <c r="B74" s="66" t="s">
        <v>217</v>
      </c>
      <c r="C74" s="140">
        <f t="shared" si="0"/>
        <v>1295000</v>
      </c>
      <c r="D74" s="141">
        <v>0</v>
      </c>
      <c r="E74" s="181">
        <f>E75+E76</f>
        <v>1295000</v>
      </c>
      <c r="F74" s="141">
        <v>0</v>
      </c>
    </row>
    <row r="75" spans="1:6" ht="25.5" x14ac:dyDescent="0.2">
      <c r="A75" s="142">
        <v>25010100</v>
      </c>
      <c r="B75" s="67" t="s">
        <v>218</v>
      </c>
      <c r="C75" s="143">
        <f t="shared" si="0"/>
        <v>1045000</v>
      </c>
      <c r="D75" s="144">
        <v>0</v>
      </c>
      <c r="E75" s="194">
        <v>1045000</v>
      </c>
      <c r="F75" s="144">
        <v>0</v>
      </c>
    </row>
    <row r="76" spans="1:6" ht="38.25" x14ac:dyDescent="0.2">
      <c r="A76" s="142">
        <v>25010300</v>
      </c>
      <c r="B76" s="67" t="s">
        <v>24</v>
      </c>
      <c r="C76" s="143">
        <f t="shared" si="0"/>
        <v>250000</v>
      </c>
      <c r="D76" s="144">
        <v>0</v>
      </c>
      <c r="E76" s="194">
        <v>250000</v>
      </c>
      <c r="F76" s="144">
        <v>0</v>
      </c>
    </row>
    <row r="77" spans="1:6" x14ac:dyDescent="0.2">
      <c r="A77" s="173"/>
      <c r="B77" s="146" t="s">
        <v>25</v>
      </c>
      <c r="C77" s="140">
        <f t="shared" si="0"/>
        <v>109128000</v>
      </c>
      <c r="D77" s="200">
        <f>D14+D56</f>
        <v>107623000</v>
      </c>
      <c r="E77" s="201">
        <f>E51+E56</f>
        <v>1505000</v>
      </c>
      <c r="F77" s="200">
        <v>0</v>
      </c>
    </row>
    <row r="78" spans="1:6" x14ac:dyDescent="0.2">
      <c r="A78" s="65">
        <v>40000000</v>
      </c>
      <c r="B78" s="66" t="s">
        <v>219</v>
      </c>
      <c r="C78" s="140">
        <f t="shared" ref="C78:C89" si="1">D78+E78</f>
        <v>50689800</v>
      </c>
      <c r="D78" s="141">
        <f>D79</f>
        <v>50689800</v>
      </c>
      <c r="E78" s="141"/>
      <c r="F78" s="141">
        <v>0</v>
      </c>
    </row>
    <row r="79" spans="1:6" x14ac:dyDescent="0.2">
      <c r="A79" s="65">
        <v>41000000</v>
      </c>
      <c r="B79" s="66" t="s">
        <v>220</v>
      </c>
      <c r="C79" s="140">
        <f t="shared" si="1"/>
        <v>50689800</v>
      </c>
      <c r="D79" s="141">
        <f>D80+D82+D85+D87</f>
        <v>50689800</v>
      </c>
      <c r="E79" s="141">
        <v>0</v>
      </c>
      <c r="F79" s="141">
        <v>0</v>
      </c>
    </row>
    <row r="80" spans="1:6" x14ac:dyDescent="0.2">
      <c r="A80" s="65">
        <v>41020000</v>
      </c>
      <c r="B80" s="66" t="s">
        <v>221</v>
      </c>
      <c r="C80" s="198">
        <v>14641500</v>
      </c>
      <c r="D80" s="141">
        <v>14641500</v>
      </c>
      <c r="E80" s="141"/>
      <c r="F80" s="141"/>
    </row>
    <row r="81" spans="1:6" ht="19.5" customHeight="1" x14ac:dyDescent="0.2">
      <c r="A81" s="142">
        <v>41020100</v>
      </c>
      <c r="B81" s="67" t="s">
        <v>222</v>
      </c>
      <c r="C81" s="199">
        <v>14641500</v>
      </c>
      <c r="D81" s="144">
        <v>14641500</v>
      </c>
      <c r="E81" s="144"/>
      <c r="F81" s="144"/>
    </row>
    <row r="82" spans="1:6" x14ac:dyDescent="0.2">
      <c r="A82" s="65">
        <v>41030000</v>
      </c>
      <c r="B82" s="66" t="s">
        <v>26</v>
      </c>
      <c r="C82" s="140">
        <f t="shared" si="1"/>
        <v>29939200</v>
      </c>
      <c r="D82" s="141">
        <f>D83+D84</f>
        <v>29939200</v>
      </c>
      <c r="E82" s="141">
        <v>0</v>
      </c>
      <c r="F82" s="141">
        <v>0</v>
      </c>
    </row>
    <row r="83" spans="1:6" ht="32.25" customHeight="1" x14ac:dyDescent="0.2">
      <c r="A83" s="142">
        <v>41033900</v>
      </c>
      <c r="B83" s="67" t="s">
        <v>223</v>
      </c>
      <c r="C83" s="143">
        <f t="shared" si="1"/>
        <v>28460400</v>
      </c>
      <c r="D83" s="144">
        <v>28460400</v>
      </c>
      <c r="E83" s="144">
        <v>0</v>
      </c>
      <c r="F83" s="144">
        <v>0</v>
      </c>
    </row>
    <row r="84" spans="1:6" ht="32.25" customHeight="1" x14ac:dyDescent="0.2">
      <c r="A84" s="142">
        <v>41031100</v>
      </c>
      <c r="B84" s="67" t="s">
        <v>243</v>
      </c>
      <c r="C84" s="143">
        <f>D84</f>
        <v>1478800</v>
      </c>
      <c r="D84" s="144">
        <v>1478800</v>
      </c>
      <c r="E84" s="144"/>
      <c r="F84" s="144"/>
    </row>
    <row r="85" spans="1:6" x14ac:dyDescent="0.2">
      <c r="A85" s="174">
        <v>41040000</v>
      </c>
      <c r="B85" s="175" t="s">
        <v>224</v>
      </c>
      <c r="C85" s="140">
        <v>6109100</v>
      </c>
      <c r="D85" s="176">
        <v>6109100</v>
      </c>
      <c r="E85" s="144"/>
      <c r="F85" s="144"/>
    </row>
    <row r="86" spans="1:6" ht="17.25" customHeight="1" x14ac:dyDescent="0.2">
      <c r="A86" s="177">
        <v>41021400</v>
      </c>
      <c r="B86" s="178" t="s">
        <v>225</v>
      </c>
      <c r="C86" s="179">
        <v>6109100</v>
      </c>
      <c r="D86" s="180">
        <v>6109100</v>
      </c>
      <c r="E86" s="144"/>
      <c r="F86" s="144"/>
    </row>
    <row r="87" spans="1:6" x14ac:dyDescent="0.2">
      <c r="A87" s="65">
        <v>41050000</v>
      </c>
      <c r="B87" s="66" t="s">
        <v>28</v>
      </c>
      <c r="C87" s="140">
        <f t="shared" si="1"/>
        <v>0</v>
      </c>
      <c r="D87" s="141">
        <f>D88</f>
        <v>0</v>
      </c>
      <c r="E87" s="141"/>
      <c r="F87" s="141">
        <v>0</v>
      </c>
    </row>
    <row r="88" spans="1:6" ht="25.5" x14ac:dyDescent="0.2">
      <c r="A88" s="142">
        <v>41051000</v>
      </c>
      <c r="B88" s="67" t="s">
        <v>29</v>
      </c>
      <c r="C88" s="140">
        <f t="shared" si="1"/>
        <v>0</v>
      </c>
      <c r="D88" s="141">
        <v>0</v>
      </c>
      <c r="E88" s="144"/>
      <c r="F88" s="144">
        <v>0</v>
      </c>
    </row>
    <row r="89" spans="1:6" x14ac:dyDescent="0.2">
      <c r="A89" s="145" t="s">
        <v>6</v>
      </c>
      <c r="B89" s="146" t="s">
        <v>30</v>
      </c>
      <c r="C89" s="140">
        <f t="shared" si="1"/>
        <v>159817800</v>
      </c>
      <c r="D89" s="140">
        <f>D77+D78</f>
        <v>158312800</v>
      </c>
      <c r="E89" s="193">
        <f>E51+E56</f>
        <v>1505000</v>
      </c>
      <c r="F89" s="140">
        <v>0</v>
      </c>
    </row>
    <row r="92" spans="1:6" x14ac:dyDescent="0.2">
      <c r="B92" s="184" t="s">
        <v>7</v>
      </c>
      <c r="C92" s="184"/>
      <c r="D92" s="184" t="s">
        <v>161</v>
      </c>
    </row>
  </sheetData>
  <mergeCells count="16">
    <mergeCell ref="C7:F7"/>
    <mergeCell ref="C1:F1"/>
    <mergeCell ref="C2:F2"/>
    <mergeCell ref="C3:F3"/>
    <mergeCell ref="A10:A12"/>
    <mergeCell ref="B10:B12"/>
    <mergeCell ref="C10:C12"/>
    <mergeCell ref="D10:D12"/>
    <mergeCell ref="E10:F10"/>
    <mergeCell ref="E11:E12"/>
    <mergeCell ref="F11:F12"/>
    <mergeCell ref="G3:I3"/>
    <mergeCell ref="D4:F4"/>
    <mergeCell ref="G4:I4"/>
    <mergeCell ref="A5:F5"/>
    <mergeCell ref="C6:F6"/>
  </mergeCells>
  <conditionalFormatting sqref="A79">
    <cfRule type="expression" dxfId="2" priority="2" stopIfTrue="1">
      <formula>XFC79=1</formula>
    </cfRule>
  </conditionalFormatting>
  <conditionalFormatting sqref="B79">
    <cfRule type="expression" dxfId="1" priority="5" stopIfTrue="1">
      <formula>XFC79=1</formula>
    </cfRule>
  </conditionalFormatting>
  <conditionalFormatting sqref="B20">
    <cfRule type="expression" dxfId="0" priority="1" stopIfTrue="1">
      <formula>XFD20=1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zoomScaleNormal="100" workbookViewId="0">
      <pane xSplit="10" ySplit="13" topLeftCell="K23" activePane="bottomRight" state="frozen"/>
      <selection pane="topRight" activeCell="K1" sqref="K1"/>
      <selection pane="bottomLeft" activeCell="A14" sqref="A14"/>
      <selection pane="bottomRight" activeCell="F35" sqref="F35"/>
    </sheetView>
  </sheetViews>
  <sheetFormatPr defaultRowHeight="12.75" x14ac:dyDescent="0.2"/>
  <cols>
    <col min="1" max="3" width="10.42578125" style="71" customWidth="1"/>
    <col min="4" max="4" width="39.5703125" style="71" customWidth="1"/>
    <col min="5" max="5" width="15.5703125" style="71" customWidth="1"/>
    <col min="6" max="6" width="16" style="71" customWidth="1"/>
    <col min="7" max="7" width="13.7109375" style="71" customWidth="1"/>
    <col min="8" max="8" width="12.7109375" style="71" customWidth="1"/>
    <col min="9" max="9" width="12.28515625" style="71" customWidth="1"/>
    <col min="10" max="10" width="12.140625" style="71" customWidth="1"/>
    <col min="11" max="11" width="12" style="71" customWidth="1"/>
    <col min="12" max="12" width="13" style="71" customWidth="1"/>
    <col min="13" max="13" width="9.42578125" style="71" customWidth="1"/>
    <col min="14" max="14" width="9.140625" style="71" customWidth="1"/>
    <col min="15" max="15" width="13.140625" style="71" customWidth="1"/>
    <col min="16" max="16" width="17.42578125" style="71" customWidth="1"/>
    <col min="17" max="17" width="16.7109375" style="71" customWidth="1"/>
    <col min="18" max="18" width="10" style="71" bestFit="1" customWidth="1"/>
    <col min="19" max="16384" width="9.140625" style="71"/>
  </cols>
  <sheetData>
    <row r="1" spans="1:16" x14ac:dyDescent="0.2">
      <c r="L1" s="152" t="s">
        <v>166</v>
      </c>
    </row>
    <row r="2" spans="1:16" x14ac:dyDescent="0.2">
      <c r="L2" s="235" t="s">
        <v>242</v>
      </c>
      <c r="M2" s="236"/>
      <c r="N2" s="236"/>
      <c r="O2" s="236"/>
      <c r="P2" s="236"/>
    </row>
    <row r="3" spans="1:16" ht="13.7" customHeight="1" x14ac:dyDescent="0.2">
      <c r="L3" s="211" t="s">
        <v>237</v>
      </c>
      <c r="M3" s="73"/>
      <c r="N3" s="73"/>
      <c r="O3" s="73"/>
      <c r="P3" s="73"/>
    </row>
    <row r="4" spans="1:16" ht="13.7" customHeight="1" x14ac:dyDescent="0.2">
      <c r="L4" s="237"/>
      <c r="M4" s="237"/>
      <c r="N4" s="237"/>
      <c r="O4" s="237"/>
      <c r="P4" s="237"/>
    </row>
    <row r="6" spans="1:16" x14ac:dyDescent="0.2">
      <c r="A6" s="238" t="s">
        <v>45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</row>
    <row r="7" spans="1:16" x14ac:dyDescent="0.2">
      <c r="A7" s="238" t="s">
        <v>238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</row>
    <row r="8" spans="1:16" x14ac:dyDescent="0.2">
      <c r="A8" s="74" t="s">
        <v>233</v>
      </c>
      <c r="B8" s="75"/>
      <c r="C8" s="75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75"/>
      <c r="P8" s="75"/>
    </row>
    <row r="9" spans="1:16" x14ac:dyDescent="0.2">
      <c r="A9" s="76" t="s">
        <v>46</v>
      </c>
      <c r="G9" s="77"/>
      <c r="H9" s="77"/>
      <c r="P9" s="78" t="s">
        <v>47</v>
      </c>
    </row>
    <row r="10" spans="1:16" x14ac:dyDescent="0.2">
      <c r="A10" s="240" t="s">
        <v>48</v>
      </c>
      <c r="B10" s="240" t="s">
        <v>49</v>
      </c>
      <c r="C10" s="240" t="s">
        <v>50</v>
      </c>
      <c r="D10" s="232" t="s">
        <v>51</v>
      </c>
      <c r="E10" s="232" t="s">
        <v>2</v>
      </c>
      <c r="F10" s="232"/>
      <c r="G10" s="232"/>
      <c r="H10" s="232"/>
      <c r="I10" s="232"/>
      <c r="J10" s="232" t="s">
        <v>3</v>
      </c>
      <c r="K10" s="232"/>
      <c r="L10" s="232"/>
      <c r="M10" s="232"/>
      <c r="N10" s="232"/>
      <c r="O10" s="232"/>
      <c r="P10" s="234" t="s">
        <v>52</v>
      </c>
    </row>
    <row r="11" spans="1:16" x14ac:dyDescent="0.2">
      <c r="A11" s="232"/>
      <c r="B11" s="232"/>
      <c r="C11" s="232"/>
      <c r="D11" s="232"/>
      <c r="E11" s="234" t="s">
        <v>4</v>
      </c>
      <c r="F11" s="232" t="s">
        <v>53</v>
      </c>
      <c r="G11" s="232" t="s">
        <v>54</v>
      </c>
      <c r="H11" s="232"/>
      <c r="I11" s="232" t="s">
        <v>55</v>
      </c>
      <c r="J11" s="234" t="s">
        <v>4</v>
      </c>
      <c r="K11" s="232" t="s">
        <v>5</v>
      </c>
      <c r="L11" s="232" t="s">
        <v>53</v>
      </c>
      <c r="M11" s="232" t="s">
        <v>54</v>
      </c>
      <c r="N11" s="232"/>
      <c r="O11" s="232" t="s">
        <v>55</v>
      </c>
      <c r="P11" s="232"/>
    </row>
    <row r="12" spans="1:16" x14ac:dyDescent="0.2">
      <c r="A12" s="232"/>
      <c r="B12" s="232"/>
      <c r="C12" s="232"/>
      <c r="D12" s="232"/>
      <c r="E12" s="232"/>
      <c r="F12" s="232"/>
      <c r="G12" s="232" t="s">
        <v>56</v>
      </c>
      <c r="H12" s="232" t="s">
        <v>57</v>
      </c>
      <c r="I12" s="232"/>
      <c r="J12" s="232"/>
      <c r="K12" s="232"/>
      <c r="L12" s="232"/>
      <c r="M12" s="232" t="s">
        <v>56</v>
      </c>
      <c r="N12" s="232" t="s">
        <v>57</v>
      </c>
      <c r="O12" s="232"/>
      <c r="P12" s="232"/>
    </row>
    <row r="13" spans="1:16" ht="49.5" customHeight="1" x14ac:dyDescent="0.2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</row>
    <row r="14" spans="1:16" x14ac:dyDescent="0.2">
      <c r="A14" s="79">
        <v>1</v>
      </c>
      <c r="B14" s="79">
        <v>2</v>
      </c>
      <c r="C14" s="79">
        <v>3</v>
      </c>
      <c r="D14" s="79">
        <v>4</v>
      </c>
      <c r="E14" s="80">
        <v>5</v>
      </c>
      <c r="F14" s="79">
        <v>6</v>
      </c>
      <c r="G14" s="79">
        <v>7</v>
      </c>
      <c r="H14" s="79">
        <v>8</v>
      </c>
      <c r="I14" s="79">
        <v>9</v>
      </c>
      <c r="J14" s="80">
        <v>10</v>
      </c>
      <c r="K14" s="79">
        <v>11</v>
      </c>
      <c r="L14" s="79">
        <v>12</v>
      </c>
      <c r="M14" s="79">
        <v>13</v>
      </c>
      <c r="N14" s="79">
        <v>14</v>
      </c>
      <c r="O14" s="79">
        <v>15</v>
      </c>
      <c r="P14" s="80">
        <v>16</v>
      </c>
    </row>
    <row r="15" spans="1:16" x14ac:dyDescent="0.2">
      <c r="A15" s="81" t="s">
        <v>58</v>
      </c>
      <c r="B15" s="82"/>
      <c r="C15" s="83"/>
      <c r="D15" s="84" t="s">
        <v>59</v>
      </c>
      <c r="E15" s="157">
        <f>E16</f>
        <v>19653500</v>
      </c>
      <c r="F15" s="86">
        <f>F16</f>
        <v>19653500</v>
      </c>
      <c r="G15" s="86">
        <f>G16</f>
        <v>11747736</v>
      </c>
      <c r="H15" s="86">
        <f>H16</f>
        <v>1638700</v>
      </c>
      <c r="I15" s="86">
        <v>0</v>
      </c>
      <c r="J15" s="85">
        <f>J16</f>
        <v>140000</v>
      </c>
      <c r="K15" s="86">
        <v>0</v>
      </c>
      <c r="L15" s="86">
        <f>L16</f>
        <v>140000</v>
      </c>
      <c r="M15" s="86">
        <v>0</v>
      </c>
      <c r="N15" s="86">
        <v>0</v>
      </c>
      <c r="O15" s="86">
        <v>0</v>
      </c>
      <c r="P15" s="85">
        <f t="shared" ref="P15:P65" si="0">E15+J15</f>
        <v>19793500</v>
      </c>
    </row>
    <row r="16" spans="1:16" ht="15" customHeight="1" x14ac:dyDescent="0.2">
      <c r="A16" s="153" t="s">
        <v>60</v>
      </c>
      <c r="B16" s="154"/>
      <c r="C16" s="155"/>
      <c r="D16" s="188" t="s">
        <v>59</v>
      </c>
      <c r="E16" s="157">
        <f>E17+E18+E19+E21</f>
        <v>19653500</v>
      </c>
      <c r="F16" s="116">
        <f>F17+F18+F19+F21</f>
        <v>19653500</v>
      </c>
      <c r="G16" s="116">
        <f>G17+G18+G19+G21</f>
        <v>11747736</v>
      </c>
      <c r="H16" s="116">
        <f>H17+H18+H19+H21</f>
        <v>1638700</v>
      </c>
      <c r="I16" s="116">
        <f>I17</f>
        <v>0</v>
      </c>
      <c r="J16" s="157">
        <f>J17+J19+J21</f>
        <v>140000</v>
      </c>
      <c r="K16" s="116">
        <f>K17+K19+K21</f>
        <v>0</v>
      </c>
      <c r="L16" s="116">
        <f>L17</f>
        <v>140000</v>
      </c>
      <c r="M16" s="116">
        <f>M17</f>
        <v>0</v>
      </c>
      <c r="N16" s="116">
        <f>N17</f>
        <v>0</v>
      </c>
      <c r="O16" s="116"/>
      <c r="P16" s="157">
        <f t="shared" si="0"/>
        <v>19793500</v>
      </c>
    </row>
    <row r="17" spans="1:18" ht="63.75" x14ac:dyDescent="0.2">
      <c r="A17" s="87" t="s">
        <v>61</v>
      </c>
      <c r="B17" s="87" t="s">
        <v>62</v>
      </c>
      <c r="C17" s="88" t="s">
        <v>63</v>
      </c>
      <c r="D17" s="89" t="s">
        <v>64</v>
      </c>
      <c r="E17" s="90">
        <f t="shared" ref="E17:E22" si="1">F17</f>
        <v>17491000</v>
      </c>
      <c r="F17" s="91">
        <v>17491000</v>
      </c>
      <c r="G17" s="91">
        <v>11747736</v>
      </c>
      <c r="H17" s="91">
        <v>1638700</v>
      </c>
      <c r="I17" s="91"/>
      <c r="J17" s="92">
        <f>L17</f>
        <v>140000</v>
      </c>
      <c r="K17" s="91"/>
      <c r="L17" s="91">
        <v>140000</v>
      </c>
      <c r="M17" s="91"/>
      <c r="N17" s="91"/>
      <c r="O17" s="91"/>
      <c r="P17" s="92">
        <f>E17+J17</f>
        <v>17631000</v>
      </c>
      <c r="Q17" s="93"/>
    </row>
    <row r="18" spans="1:18" ht="30.75" customHeight="1" x14ac:dyDescent="0.2">
      <c r="A18" s="87" t="s">
        <v>80</v>
      </c>
      <c r="B18" s="97">
        <v>7680</v>
      </c>
      <c r="C18" s="98" t="s">
        <v>81</v>
      </c>
      <c r="D18" s="94" t="s">
        <v>82</v>
      </c>
      <c r="E18" s="95">
        <f t="shared" si="1"/>
        <v>62500</v>
      </c>
      <c r="F18" s="96">
        <v>62500</v>
      </c>
      <c r="G18" s="96"/>
      <c r="H18" s="96"/>
      <c r="I18" s="91"/>
      <c r="J18" s="92"/>
      <c r="K18" s="91"/>
      <c r="L18" s="91"/>
      <c r="M18" s="91"/>
      <c r="N18" s="91"/>
      <c r="O18" s="91"/>
      <c r="P18" s="92">
        <f t="shared" ref="P18:P38" si="2">E18+J18</f>
        <v>62500</v>
      </c>
    </row>
    <row r="19" spans="1:18" ht="38.1" customHeight="1" x14ac:dyDescent="0.2">
      <c r="A19" s="100" t="s">
        <v>83</v>
      </c>
      <c r="B19" s="97">
        <v>8110</v>
      </c>
      <c r="C19" s="98" t="s">
        <v>84</v>
      </c>
      <c r="D19" s="94" t="s">
        <v>85</v>
      </c>
      <c r="E19" s="95">
        <f t="shared" si="1"/>
        <v>1100000</v>
      </c>
      <c r="F19" s="96">
        <v>1100000</v>
      </c>
      <c r="G19" s="96"/>
      <c r="H19" s="96"/>
      <c r="I19" s="91"/>
      <c r="J19" s="92"/>
      <c r="K19" s="91"/>
      <c r="L19" s="91"/>
      <c r="M19" s="91"/>
      <c r="N19" s="91"/>
      <c r="O19" s="91"/>
      <c r="P19" s="92">
        <f t="shared" si="2"/>
        <v>1100000</v>
      </c>
      <c r="Q19" s="101"/>
      <c r="R19" s="93"/>
    </row>
    <row r="20" spans="1:18" ht="52.5" customHeight="1" x14ac:dyDescent="0.2">
      <c r="A20" s="100"/>
      <c r="B20" s="97"/>
      <c r="C20" s="98"/>
      <c r="D20" s="94" t="s">
        <v>165</v>
      </c>
      <c r="E20" s="187">
        <f t="shared" si="1"/>
        <v>1100000</v>
      </c>
      <c r="F20" s="183">
        <v>1100000</v>
      </c>
      <c r="G20" s="96"/>
      <c r="H20" s="96"/>
      <c r="I20" s="91"/>
      <c r="J20" s="92"/>
      <c r="K20" s="91"/>
      <c r="L20" s="91"/>
      <c r="M20" s="91"/>
      <c r="N20" s="91"/>
      <c r="O20" s="91"/>
      <c r="P20" s="92">
        <f t="shared" si="2"/>
        <v>1100000</v>
      </c>
    </row>
    <row r="21" spans="1:18" ht="24.75" customHeight="1" x14ac:dyDescent="0.2">
      <c r="A21" s="100" t="s">
        <v>86</v>
      </c>
      <c r="B21" s="97">
        <v>8240</v>
      </c>
      <c r="C21" s="98" t="s">
        <v>87</v>
      </c>
      <c r="D21" s="94" t="s">
        <v>88</v>
      </c>
      <c r="E21" s="95">
        <f t="shared" si="1"/>
        <v>1000000</v>
      </c>
      <c r="F21" s="96">
        <v>1000000</v>
      </c>
      <c r="G21" s="96"/>
      <c r="H21" s="96"/>
      <c r="I21" s="91"/>
      <c r="J21" s="92"/>
      <c r="K21" s="91"/>
      <c r="L21" s="91"/>
      <c r="M21" s="91"/>
      <c r="N21" s="91"/>
      <c r="O21" s="91"/>
      <c r="P21" s="92">
        <f t="shared" si="2"/>
        <v>1000000</v>
      </c>
      <c r="Q21" s="102"/>
      <c r="R21" s="72"/>
    </row>
    <row r="22" spans="1:18" ht="52.5" customHeight="1" x14ac:dyDescent="0.2">
      <c r="A22" s="100"/>
      <c r="B22" s="97"/>
      <c r="C22" s="98"/>
      <c r="D22" s="94" t="s">
        <v>227</v>
      </c>
      <c r="E22" s="95">
        <f t="shared" si="1"/>
        <v>1000000</v>
      </c>
      <c r="F22" s="96">
        <v>1000000</v>
      </c>
      <c r="G22" s="96"/>
      <c r="H22" s="96"/>
      <c r="I22" s="91"/>
      <c r="J22" s="92"/>
      <c r="K22" s="91"/>
      <c r="L22" s="91"/>
      <c r="M22" s="91"/>
      <c r="N22" s="91"/>
      <c r="O22" s="91"/>
      <c r="P22" s="92">
        <f t="shared" si="2"/>
        <v>1000000</v>
      </c>
    </row>
    <row r="23" spans="1:18" x14ac:dyDescent="0.2">
      <c r="A23" s="153" t="s">
        <v>89</v>
      </c>
      <c r="B23" s="153"/>
      <c r="C23" s="155"/>
      <c r="D23" s="156" t="s">
        <v>90</v>
      </c>
      <c r="E23" s="157">
        <f t="shared" ref="E23:L23" si="3">E24</f>
        <v>86706156</v>
      </c>
      <c r="F23" s="116">
        <f t="shared" si="3"/>
        <v>85306156</v>
      </c>
      <c r="G23" s="116">
        <f t="shared" si="3"/>
        <v>53529574</v>
      </c>
      <c r="H23" s="116">
        <f t="shared" si="3"/>
        <v>14454000</v>
      </c>
      <c r="I23" s="116">
        <f t="shared" si="3"/>
        <v>1400000</v>
      </c>
      <c r="J23" s="157">
        <f t="shared" si="3"/>
        <v>1065000</v>
      </c>
      <c r="K23" s="116">
        <f t="shared" si="3"/>
        <v>0</v>
      </c>
      <c r="L23" s="116">
        <f t="shared" si="3"/>
        <v>1065000</v>
      </c>
      <c r="M23" s="116">
        <v>0</v>
      </c>
      <c r="N23" s="116">
        <v>0</v>
      </c>
      <c r="O23" s="116">
        <f>O24</f>
        <v>0</v>
      </c>
      <c r="P23" s="157">
        <f t="shared" si="2"/>
        <v>87771156</v>
      </c>
    </row>
    <row r="24" spans="1:18" x14ac:dyDescent="0.2">
      <c r="A24" s="81" t="s">
        <v>91</v>
      </c>
      <c r="B24" s="81"/>
      <c r="C24" s="83"/>
      <c r="D24" s="84" t="s">
        <v>92</v>
      </c>
      <c r="E24" s="85">
        <f>E25+E26+E27+E28+E29+E30+E31+E32+E33+E34+E35</f>
        <v>86706156</v>
      </c>
      <c r="F24" s="86">
        <f>F25+F26+F27+F28+F29+F30+F31+F32+F33+F34+F35</f>
        <v>85306156</v>
      </c>
      <c r="G24" s="86">
        <f t="shared" ref="G24:L24" si="4">G25+G26+G27+G28+G29+G30+G31+G32+G33+G34</f>
        <v>53529574</v>
      </c>
      <c r="H24" s="86">
        <f t="shared" si="4"/>
        <v>14454000</v>
      </c>
      <c r="I24" s="86">
        <f t="shared" si="4"/>
        <v>1400000</v>
      </c>
      <c r="J24" s="85">
        <f t="shared" si="4"/>
        <v>1065000</v>
      </c>
      <c r="K24" s="86">
        <f t="shared" si="4"/>
        <v>0</v>
      </c>
      <c r="L24" s="86">
        <f t="shared" si="4"/>
        <v>1065000</v>
      </c>
      <c r="M24" s="86">
        <v>0</v>
      </c>
      <c r="N24" s="86">
        <v>0</v>
      </c>
      <c r="O24" s="86">
        <f>O25+O26+O27+O28+O29+O30+O31+O32+O33+O34</f>
        <v>0</v>
      </c>
      <c r="P24" s="85">
        <f>E24+J24</f>
        <v>87771156</v>
      </c>
    </row>
    <row r="25" spans="1:18" ht="38.25" x14ac:dyDescent="0.2">
      <c r="A25" s="87" t="s">
        <v>93</v>
      </c>
      <c r="B25" s="87" t="s">
        <v>94</v>
      </c>
      <c r="C25" s="88" t="s">
        <v>63</v>
      </c>
      <c r="D25" s="89" t="s">
        <v>95</v>
      </c>
      <c r="E25" s="92">
        <f t="shared" ref="E25:E35" si="5">F25</f>
        <v>5219000</v>
      </c>
      <c r="F25" s="91">
        <v>5219000</v>
      </c>
      <c r="G25" s="91">
        <v>3934000</v>
      </c>
      <c r="H25" s="210">
        <v>219000</v>
      </c>
      <c r="I25" s="91"/>
      <c r="J25" s="92"/>
      <c r="K25" s="91"/>
      <c r="L25" s="91"/>
      <c r="M25" s="91"/>
      <c r="N25" s="91"/>
      <c r="O25" s="91"/>
      <c r="P25" s="92">
        <f t="shared" si="2"/>
        <v>5219000</v>
      </c>
      <c r="Q25" s="104"/>
    </row>
    <row r="26" spans="1:18" x14ac:dyDescent="0.2">
      <c r="A26" s="87" t="s">
        <v>96</v>
      </c>
      <c r="B26" s="87" t="s">
        <v>97</v>
      </c>
      <c r="C26" s="88" t="s">
        <v>98</v>
      </c>
      <c r="D26" s="89" t="s">
        <v>99</v>
      </c>
      <c r="E26" s="148">
        <f t="shared" si="5"/>
        <v>14595756</v>
      </c>
      <c r="F26" s="91">
        <v>14595756</v>
      </c>
      <c r="G26" s="91">
        <v>9334426</v>
      </c>
      <c r="H26" s="210">
        <v>2400000</v>
      </c>
      <c r="I26" s="91"/>
      <c r="J26" s="95">
        <f>L26</f>
        <v>300000</v>
      </c>
      <c r="K26" s="189"/>
      <c r="L26" s="183">
        <v>300000</v>
      </c>
      <c r="M26" s="91"/>
      <c r="N26" s="91"/>
      <c r="O26" s="91"/>
      <c r="P26" s="92">
        <f t="shared" si="2"/>
        <v>14895756</v>
      </c>
      <c r="Q26" s="101"/>
    </row>
    <row r="27" spans="1:18" ht="38.25" customHeight="1" x14ac:dyDescent="0.2">
      <c r="A27" s="87" t="s">
        <v>100</v>
      </c>
      <c r="B27" s="87" t="s">
        <v>101</v>
      </c>
      <c r="C27" s="88" t="s">
        <v>102</v>
      </c>
      <c r="D27" s="150" t="s">
        <v>163</v>
      </c>
      <c r="E27" s="92">
        <v>24683000</v>
      </c>
      <c r="F27" s="91">
        <v>23283000</v>
      </c>
      <c r="G27" s="91">
        <v>10395901</v>
      </c>
      <c r="H27" s="96">
        <v>8000000</v>
      </c>
      <c r="I27" s="210">
        <v>1400000</v>
      </c>
      <c r="J27" s="92">
        <f>K27+L27</f>
        <v>630000</v>
      </c>
      <c r="K27" s="91"/>
      <c r="L27" s="210">
        <v>630000</v>
      </c>
      <c r="M27" s="91"/>
      <c r="N27" s="91"/>
      <c r="O27" s="91"/>
      <c r="P27" s="92">
        <f t="shared" si="2"/>
        <v>25313000</v>
      </c>
      <c r="Q27" s="93"/>
    </row>
    <row r="28" spans="1:18" ht="37.5" customHeight="1" x14ac:dyDescent="0.2">
      <c r="A28" s="87" t="s">
        <v>103</v>
      </c>
      <c r="B28" s="87" t="s">
        <v>104</v>
      </c>
      <c r="C28" s="88" t="s">
        <v>102</v>
      </c>
      <c r="D28" s="150" t="s">
        <v>164</v>
      </c>
      <c r="E28" s="92">
        <f t="shared" si="5"/>
        <v>28460400</v>
      </c>
      <c r="F28" s="91">
        <v>28460400</v>
      </c>
      <c r="G28" s="91">
        <v>23328197</v>
      </c>
      <c r="H28" s="91"/>
      <c r="I28" s="91"/>
      <c r="J28" s="149"/>
      <c r="K28" s="91"/>
      <c r="L28" s="210"/>
      <c r="M28" s="91"/>
      <c r="N28" s="91"/>
      <c r="O28" s="91"/>
      <c r="P28" s="92">
        <f t="shared" si="2"/>
        <v>28460400</v>
      </c>
    </row>
    <row r="29" spans="1:18" ht="45.75" customHeight="1" x14ac:dyDescent="0.2">
      <c r="A29" s="87" t="s">
        <v>105</v>
      </c>
      <c r="B29" s="87" t="s">
        <v>73</v>
      </c>
      <c r="C29" s="88" t="s">
        <v>106</v>
      </c>
      <c r="D29" s="89" t="s">
        <v>107</v>
      </c>
      <c r="E29" s="92">
        <f t="shared" si="5"/>
        <v>5252000</v>
      </c>
      <c r="F29" s="91">
        <v>5252000</v>
      </c>
      <c r="G29" s="91">
        <v>1631148</v>
      </c>
      <c r="H29" s="91">
        <v>3162000</v>
      </c>
      <c r="I29" s="91"/>
      <c r="J29" s="92">
        <f>L29</f>
        <v>35000</v>
      </c>
      <c r="K29" s="91"/>
      <c r="L29" s="210">
        <v>35000</v>
      </c>
      <c r="M29" s="91"/>
      <c r="N29" s="91"/>
      <c r="O29" s="91"/>
      <c r="P29" s="92">
        <f t="shared" si="2"/>
        <v>5287000</v>
      </c>
    </row>
    <row r="30" spans="1:18" ht="25.5" x14ac:dyDescent="0.2">
      <c r="A30" s="87" t="s">
        <v>108</v>
      </c>
      <c r="B30" s="87" t="s">
        <v>109</v>
      </c>
      <c r="C30" s="88" t="s">
        <v>106</v>
      </c>
      <c r="D30" s="89" t="s">
        <v>110</v>
      </c>
      <c r="E30" s="92">
        <f t="shared" si="5"/>
        <v>4614000</v>
      </c>
      <c r="F30" s="91">
        <v>4614000</v>
      </c>
      <c r="G30" s="91">
        <v>3208197</v>
      </c>
      <c r="H30" s="91">
        <v>600000</v>
      </c>
      <c r="I30" s="91"/>
      <c r="J30" s="92">
        <f>L30</f>
        <v>100000</v>
      </c>
      <c r="K30" s="91"/>
      <c r="L30" s="210">
        <v>100000</v>
      </c>
      <c r="M30" s="91"/>
      <c r="N30" s="91"/>
      <c r="O30" s="91"/>
      <c r="P30" s="92">
        <f t="shared" si="2"/>
        <v>4714000</v>
      </c>
    </row>
    <row r="31" spans="1:18" x14ac:dyDescent="0.2">
      <c r="A31" s="87" t="s">
        <v>111</v>
      </c>
      <c r="B31" s="87" t="s">
        <v>112</v>
      </c>
      <c r="C31" s="88" t="s">
        <v>113</v>
      </c>
      <c r="D31" s="89" t="s">
        <v>114</v>
      </c>
      <c r="E31" s="92">
        <f t="shared" si="5"/>
        <v>2000</v>
      </c>
      <c r="F31" s="91">
        <v>2000</v>
      </c>
      <c r="G31" s="91"/>
      <c r="H31" s="91"/>
      <c r="I31" s="91"/>
      <c r="J31" s="92"/>
      <c r="K31" s="91"/>
      <c r="L31" s="91"/>
      <c r="M31" s="91"/>
      <c r="N31" s="91"/>
      <c r="O31" s="91"/>
      <c r="P31" s="92">
        <f t="shared" si="2"/>
        <v>2000</v>
      </c>
    </row>
    <row r="32" spans="1:18" ht="38.25" x14ac:dyDescent="0.2">
      <c r="A32" s="87" t="s">
        <v>115</v>
      </c>
      <c r="B32" s="87" t="s">
        <v>116</v>
      </c>
      <c r="C32" s="88" t="s">
        <v>113</v>
      </c>
      <c r="D32" s="89" t="s">
        <v>117</v>
      </c>
      <c r="E32" s="92">
        <f t="shared" si="5"/>
        <v>0</v>
      </c>
      <c r="F32" s="91"/>
      <c r="G32" s="91"/>
      <c r="H32" s="91"/>
      <c r="I32" s="91"/>
      <c r="J32" s="92"/>
      <c r="K32" s="91"/>
      <c r="L32" s="91"/>
      <c r="M32" s="91"/>
      <c r="N32" s="91"/>
      <c r="O32" s="91"/>
      <c r="P32" s="92">
        <f t="shared" si="2"/>
        <v>0</v>
      </c>
    </row>
    <row r="33" spans="1:21" x14ac:dyDescent="0.2">
      <c r="A33" s="87" t="s">
        <v>118</v>
      </c>
      <c r="B33" s="87" t="s">
        <v>119</v>
      </c>
      <c r="C33" s="88" t="s">
        <v>120</v>
      </c>
      <c r="D33" s="89" t="s">
        <v>121</v>
      </c>
      <c r="E33" s="92">
        <f t="shared" si="5"/>
        <v>547200</v>
      </c>
      <c r="F33" s="91">
        <v>547200</v>
      </c>
      <c r="G33" s="91">
        <v>325574</v>
      </c>
      <c r="H33" s="91">
        <v>53000</v>
      </c>
      <c r="I33" s="91"/>
      <c r="J33" s="92"/>
      <c r="K33" s="91"/>
      <c r="L33" s="91"/>
      <c r="M33" s="91"/>
      <c r="N33" s="91"/>
      <c r="O33" s="91"/>
      <c r="P33" s="92">
        <f t="shared" si="2"/>
        <v>547200</v>
      </c>
    </row>
    <row r="34" spans="1:21" ht="38.25" x14ac:dyDescent="0.2">
      <c r="A34" s="87" t="s">
        <v>122</v>
      </c>
      <c r="B34" s="87" t="s">
        <v>123</v>
      </c>
      <c r="C34" s="88" t="s">
        <v>124</v>
      </c>
      <c r="D34" s="89" t="s">
        <v>125</v>
      </c>
      <c r="E34" s="92">
        <f t="shared" si="5"/>
        <v>1854000</v>
      </c>
      <c r="F34" s="91">
        <v>1854000</v>
      </c>
      <c r="G34" s="91">
        <v>1372131</v>
      </c>
      <c r="H34" s="91">
        <v>20000</v>
      </c>
      <c r="I34" s="91"/>
      <c r="J34" s="92"/>
      <c r="K34" s="91"/>
      <c r="L34" s="91"/>
      <c r="M34" s="91"/>
      <c r="N34" s="91"/>
      <c r="O34" s="91"/>
      <c r="P34" s="92">
        <f t="shared" si="2"/>
        <v>1854000</v>
      </c>
    </row>
    <row r="35" spans="1:21" ht="38.25" x14ac:dyDescent="0.2">
      <c r="A35" s="217" t="s">
        <v>244</v>
      </c>
      <c r="B35" s="87">
        <v>1702</v>
      </c>
      <c r="C35" s="218" t="s">
        <v>113</v>
      </c>
      <c r="D35" s="219" t="s">
        <v>245</v>
      </c>
      <c r="E35" s="92">
        <f t="shared" si="5"/>
        <v>1478800</v>
      </c>
      <c r="F35" s="210">
        <v>1478800</v>
      </c>
      <c r="G35" s="91"/>
      <c r="H35" s="91"/>
      <c r="I35" s="91"/>
      <c r="J35" s="92"/>
      <c r="K35" s="91"/>
      <c r="L35" s="91"/>
      <c r="M35" s="91"/>
      <c r="N35" s="91"/>
      <c r="O35" s="91"/>
      <c r="P35" s="92">
        <f t="shared" si="2"/>
        <v>1478800</v>
      </c>
    </row>
    <row r="36" spans="1:21" ht="25.5" x14ac:dyDescent="0.2">
      <c r="A36" s="158" t="s">
        <v>126</v>
      </c>
      <c r="B36" s="158"/>
      <c r="C36" s="159"/>
      <c r="D36" s="160" t="s">
        <v>127</v>
      </c>
      <c r="E36" s="162">
        <f>E37</f>
        <v>23377412</v>
      </c>
      <c r="F36" s="161">
        <f t="shared" ref="F36:H36" si="6">F37</f>
        <v>19377412</v>
      </c>
      <c r="G36" s="161">
        <f t="shared" si="6"/>
        <v>5496600</v>
      </c>
      <c r="H36" s="161">
        <f t="shared" si="6"/>
        <v>107300</v>
      </c>
      <c r="I36" s="115">
        <f>I37</f>
        <v>4000000</v>
      </c>
      <c r="J36" s="163">
        <f>J37</f>
        <v>15000</v>
      </c>
      <c r="K36" s="115">
        <f t="shared" ref="K36:O36" si="7">K37</f>
        <v>0</v>
      </c>
      <c r="L36" s="115">
        <f t="shared" si="7"/>
        <v>15000</v>
      </c>
      <c r="M36" s="115">
        <f t="shared" si="7"/>
        <v>0</v>
      </c>
      <c r="N36" s="115">
        <f t="shared" si="7"/>
        <v>0</v>
      </c>
      <c r="O36" s="115">
        <f t="shared" si="7"/>
        <v>0</v>
      </c>
      <c r="P36" s="163">
        <f>P37</f>
        <v>23392412</v>
      </c>
    </row>
    <row r="37" spans="1:21" ht="25.5" x14ac:dyDescent="0.2">
      <c r="A37" s="158" t="s">
        <v>168</v>
      </c>
      <c r="B37" s="158"/>
      <c r="C37" s="159"/>
      <c r="D37" s="160" t="s">
        <v>127</v>
      </c>
      <c r="E37" s="162">
        <f>E38+E39+E40+E41+E42+E44+E43</f>
        <v>23377412</v>
      </c>
      <c r="F37" s="115">
        <f t="shared" ref="F37:O37" si="8">SUM(F38:F44)</f>
        <v>19377412</v>
      </c>
      <c r="G37" s="115">
        <f t="shared" si="8"/>
        <v>5496600</v>
      </c>
      <c r="H37" s="115">
        <f t="shared" si="8"/>
        <v>107300</v>
      </c>
      <c r="I37" s="115">
        <f>SUM(I38:I44)</f>
        <v>4000000</v>
      </c>
      <c r="J37" s="163">
        <f t="shared" si="8"/>
        <v>15000</v>
      </c>
      <c r="K37" s="115">
        <f t="shared" si="8"/>
        <v>0</v>
      </c>
      <c r="L37" s="115">
        <f t="shared" si="8"/>
        <v>15000</v>
      </c>
      <c r="M37" s="115">
        <f t="shared" si="8"/>
        <v>0</v>
      </c>
      <c r="N37" s="115">
        <f t="shared" si="8"/>
        <v>0</v>
      </c>
      <c r="O37" s="115">
        <f t="shared" si="8"/>
        <v>0</v>
      </c>
      <c r="P37" s="163">
        <f t="shared" si="2"/>
        <v>23392412</v>
      </c>
    </row>
    <row r="38" spans="1:21" ht="38.25" x14ac:dyDescent="0.2">
      <c r="A38" s="97" t="s">
        <v>128</v>
      </c>
      <c r="B38" s="97" t="s">
        <v>94</v>
      </c>
      <c r="C38" s="98" t="s">
        <v>63</v>
      </c>
      <c r="D38" s="94" t="s">
        <v>95</v>
      </c>
      <c r="E38" s="95">
        <f>F38</f>
        <v>2661012</v>
      </c>
      <c r="F38" s="96">
        <v>2661012</v>
      </c>
      <c r="G38" s="96">
        <v>1920600</v>
      </c>
      <c r="H38" s="96">
        <v>73300</v>
      </c>
      <c r="I38" s="96"/>
      <c r="J38" s="95"/>
      <c r="K38" s="96"/>
      <c r="L38" s="96"/>
      <c r="M38" s="96"/>
      <c r="N38" s="96"/>
      <c r="O38" s="96"/>
      <c r="P38" s="95">
        <f t="shared" si="2"/>
        <v>2661012</v>
      </c>
      <c r="R38" s="101"/>
    </row>
    <row r="39" spans="1:21" ht="25.5" x14ac:dyDescent="0.2">
      <c r="A39" s="97" t="s">
        <v>129</v>
      </c>
      <c r="B39" s="97" t="s">
        <v>67</v>
      </c>
      <c r="C39" s="98" t="s">
        <v>68</v>
      </c>
      <c r="D39" s="94" t="s">
        <v>69</v>
      </c>
      <c r="E39" s="95">
        <f>F39</f>
        <v>7000000</v>
      </c>
      <c r="F39" s="105">
        <v>7000000</v>
      </c>
      <c r="G39" s="96"/>
      <c r="H39" s="96"/>
      <c r="I39" s="96"/>
      <c r="J39" s="95">
        <f>L39+O39</f>
        <v>0</v>
      </c>
      <c r="K39" s="96"/>
      <c r="L39" s="96"/>
      <c r="M39" s="96"/>
      <c r="N39" s="96"/>
      <c r="O39" s="96"/>
      <c r="P39" s="95">
        <f t="shared" si="0"/>
        <v>7000000</v>
      </c>
      <c r="Q39" s="93"/>
      <c r="R39" s="233"/>
      <c r="S39" s="233"/>
      <c r="T39" s="233"/>
    </row>
    <row r="40" spans="1:21" ht="38.25" x14ac:dyDescent="0.2">
      <c r="A40" s="97" t="s">
        <v>130</v>
      </c>
      <c r="B40" s="97" t="s">
        <v>131</v>
      </c>
      <c r="C40" s="98" t="s">
        <v>70</v>
      </c>
      <c r="D40" s="94" t="s">
        <v>71</v>
      </c>
      <c r="E40" s="95">
        <f>F40</f>
        <v>2500000</v>
      </c>
      <c r="F40" s="96">
        <v>2500000</v>
      </c>
      <c r="G40" s="96"/>
      <c r="H40" s="96"/>
      <c r="I40" s="96"/>
      <c r="J40" s="95"/>
      <c r="K40" s="96"/>
      <c r="L40" s="96"/>
      <c r="M40" s="96"/>
      <c r="N40" s="96"/>
      <c r="O40" s="96"/>
      <c r="P40" s="95">
        <f t="shared" si="0"/>
        <v>2500000</v>
      </c>
      <c r="Q40" s="106"/>
      <c r="R40" s="107"/>
      <c r="S40" s="107"/>
      <c r="T40" s="107"/>
      <c r="U40" s="107"/>
    </row>
    <row r="41" spans="1:21" ht="51" x14ac:dyDescent="0.2">
      <c r="A41" s="97" t="s">
        <v>132</v>
      </c>
      <c r="B41" s="97" t="s">
        <v>133</v>
      </c>
      <c r="C41" s="98" t="s">
        <v>134</v>
      </c>
      <c r="D41" s="94" t="s">
        <v>72</v>
      </c>
      <c r="E41" s="95">
        <f>F41+I41</f>
        <v>9131200</v>
      </c>
      <c r="F41" s="96">
        <v>5131200</v>
      </c>
      <c r="G41" s="96">
        <v>3576000</v>
      </c>
      <c r="H41" s="96">
        <v>34000</v>
      </c>
      <c r="I41" s="96">
        <v>4000000</v>
      </c>
      <c r="J41" s="95">
        <f>L41+O41</f>
        <v>15000</v>
      </c>
      <c r="K41" s="96"/>
      <c r="L41" s="183">
        <v>15000</v>
      </c>
      <c r="M41" s="96"/>
      <c r="N41" s="96"/>
      <c r="O41" s="96"/>
      <c r="P41" s="95">
        <f t="shared" si="0"/>
        <v>9146200</v>
      </c>
    </row>
    <row r="42" spans="1:21" ht="76.5" x14ac:dyDescent="0.2">
      <c r="A42" s="97" t="s">
        <v>135</v>
      </c>
      <c r="B42" s="97" t="s">
        <v>136</v>
      </c>
      <c r="C42" s="98" t="s">
        <v>97</v>
      </c>
      <c r="D42" s="94" t="s">
        <v>75</v>
      </c>
      <c r="E42" s="95">
        <f t="shared" ref="E42:E44" si="9">F42</f>
        <v>241200</v>
      </c>
      <c r="F42" s="96">
        <v>241200</v>
      </c>
      <c r="G42" s="96"/>
      <c r="H42" s="96"/>
      <c r="I42" s="96"/>
      <c r="J42" s="95"/>
      <c r="K42" s="96"/>
      <c r="L42" s="96"/>
      <c r="M42" s="96"/>
      <c r="N42" s="96"/>
      <c r="O42" s="96"/>
      <c r="P42" s="95">
        <f t="shared" si="0"/>
        <v>241200</v>
      </c>
      <c r="Q42" s="72"/>
    </row>
    <row r="43" spans="1:21" ht="51" x14ac:dyDescent="0.2">
      <c r="A43" s="108" t="s">
        <v>137</v>
      </c>
      <c r="B43" s="109">
        <v>3230</v>
      </c>
      <c r="C43" s="110">
        <v>1070</v>
      </c>
      <c r="D43" s="111" t="s">
        <v>138</v>
      </c>
      <c r="E43" s="95">
        <f t="shared" si="9"/>
        <v>200000</v>
      </c>
      <c r="F43" s="112">
        <v>200000</v>
      </c>
      <c r="G43" s="96"/>
      <c r="H43" s="96"/>
      <c r="I43" s="96"/>
      <c r="J43" s="95"/>
      <c r="K43" s="96"/>
      <c r="L43" s="96"/>
      <c r="M43" s="96"/>
      <c r="N43" s="96"/>
      <c r="O43" s="96"/>
      <c r="P43" s="113">
        <f>E43+J43</f>
        <v>200000</v>
      </c>
      <c r="Q43" s="101"/>
      <c r="R43" s="233"/>
      <c r="S43" s="233"/>
    </row>
    <row r="44" spans="1:21" ht="25.5" x14ac:dyDescent="0.2">
      <c r="A44" s="97" t="s">
        <v>139</v>
      </c>
      <c r="B44" s="97" t="s">
        <v>140</v>
      </c>
      <c r="C44" s="98" t="s">
        <v>76</v>
      </c>
      <c r="D44" s="94" t="s">
        <v>77</v>
      </c>
      <c r="E44" s="95">
        <f t="shared" si="9"/>
        <v>1644000</v>
      </c>
      <c r="F44" s="96">
        <v>1644000</v>
      </c>
      <c r="G44" s="96"/>
      <c r="H44" s="96"/>
      <c r="I44" s="96"/>
      <c r="J44" s="95"/>
      <c r="K44" s="96"/>
      <c r="L44" s="96"/>
      <c r="M44" s="96"/>
      <c r="N44" s="96"/>
      <c r="O44" s="96"/>
      <c r="P44" s="95">
        <f t="shared" si="0"/>
        <v>1644000</v>
      </c>
      <c r="Q44" s="72"/>
    </row>
    <row r="45" spans="1:21" ht="25.5" x14ac:dyDescent="0.2">
      <c r="A45" s="158" t="s">
        <v>170</v>
      </c>
      <c r="B45" s="97"/>
      <c r="C45" s="98"/>
      <c r="D45" s="166" t="s">
        <v>173</v>
      </c>
      <c r="E45" s="167">
        <f>E46</f>
        <v>1699400</v>
      </c>
      <c r="F45" s="168">
        <f>F46</f>
        <v>1699400</v>
      </c>
      <c r="G45" s="168">
        <f>G46</f>
        <v>1221800</v>
      </c>
      <c r="H45" s="168">
        <f>H46</f>
        <v>54700</v>
      </c>
      <c r="I45" s="96"/>
      <c r="J45" s="95"/>
      <c r="K45" s="96"/>
      <c r="L45" s="96"/>
      <c r="M45" s="96"/>
      <c r="N45" s="96"/>
      <c r="O45" s="96"/>
      <c r="P45" s="95">
        <f t="shared" si="0"/>
        <v>1699400</v>
      </c>
      <c r="Q45" s="72"/>
    </row>
    <row r="46" spans="1:21" ht="25.5" x14ac:dyDescent="0.2">
      <c r="A46" s="158" t="s">
        <v>172</v>
      </c>
      <c r="B46" s="97"/>
      <c r="C46" s="98"/>
      <c r="D46" s="166" t="s">
        <v>173</v>
      </c>
      <c r="E46" s="167">
        <f>E48+E47</f>
        <v>1699400</v>
      </c>
      <c r="F46" s="168">
        <f>F47+F48</f>
        <v>1699400</v>
      </c>
      <c r="G46" s="168">
        <f>G47+G48</f>
        <v>1221800</v>
      </c>
      <c r="H46" s="168">
        <f>H47+H48</f>
        <v>54700</v>
      </c>
      <c r="I46" s="96"/>
      <c r="J46" s="95"/>
      <c r="K46" s="96"/>
      <c r="L46" s="96"/>
      <c r="M46" s="96"/>
      <c r="N46" s="96"/>
      <c r="O46" s="96"/>
      <c r="P46" s="95">
        <f>E46+J46</f>
        <v>1699400</v>
      </c>
      <c r="Q46" s="72"/>
    </row>
    <row r="47" spans="1:21" ht="38.25" x14ac:dyDescent="0.2">
      <c r="A47" s="97" t="s">
        <v>171</v>
      </c>
      <c r="B47" s="97" t="s">
        <v>94</v>
      </c>
      <c r="C47" s="98" t="s">
        <v>63</v>
      </c>
      <c r="D47" s="94" t="s">
        <v>95</v>
      </c>
      <c r="E47" s="95">
        <f>F47</f>
        <v>1597400</v>
      </c>
      <c r="F47" s="96">
        <v>1597400</v>
      </c>
      <c r="G47" s="96">
        <v>1221800</v>
      </c>
      <c r="H47" s="96">
        <v>54700</v>
      </c>
      <c r="I47" s="96"/>
      <c r="J47" s="95"/>
      <c r="K47" s="96"/>
      <c r="L47" s="96"/>
      <c r="M47" s="96"/>
      <c r="N47" s="96"/>
      <c r="O47" s="96"/>
      <c r="P47" s="95">
        <f>E47+J47</f>
        <v>1597400</v>
      </c>
      <c r="Q47" s="72"/>
    </row>
    <row r="48" spans="1:21" ht="25.5" x14ac:dyDescent="0.2">
      <c r="A48" s="97" t="s">
        <v>174</v>
      </c>
      <c r="B48" s="97">
        <v>3112</v>
      </c>
      <c r="C48" s="169">
        <v>1040</v>
      </c>
      <c r="D48" s="94" t="s">
        <v>74</v>
      </c>
      <c r="E48" s="95">
        <f>F48</f>
        <v>102000</v>
      </c>
      <c r="F48" s="96">
        <v>102000</v>
      </c>
      <c r="G48" s="96"/>
      <c r="H48" s="96"/>
      <c r="I48" s="96"/>
      <c r="J48" s="95"/>
      <c r="K48" s="96"/>
      <c r="L48" s="96"/>
      <c r="M48" s="96"/>
      <c r="N48" s="96"/>
      <c r="O48" s="96"/>
      <c r="P48" s="95">
        <f>E48+J48</f>
        <v>102000</v>
      </c>
      <c r="Q48" s="72"/>
    </row>
    <row r="49" spans="1:17" ht="38.25" x14ac:dyDescent="0.2">
      <c r="A49" s="158">
        <v>1500000</v>
      </c>
      <c r="B49" s="164"/>
      <c r="C49" s="165"/>
      <c r="D49" s="160" t="s">
        <v>141</v>
      </c>
      <c r="E49" s="167">
        <f>E50</f>
        <v>22376332</v>
      </c>
      <c r="F49" s="115">
        <f t="shared" ref="F49:H49" si="10">F50</f>
        <v>21376332</v>
      </c>
      <c r="G49" s="115">
        <f t="shared" si="10"/>
        <v>3860600</v>
      </c>
      <c r="H49" s="115">
        <f t="shared" si="10"/>
        <v>851000</v>
      </c>
      <c r="I49" s="168">
        <f>I50</f>
        <v>1000000</v>
      </c>
      <c r="J49" s="167">
        <f>J50</f>
        <v>285000</v>
      </c>
      <c r="K49" s="115">
        <f t="shared" ref="K49:O49" si="11">K50</f>
        <v>0</v>
      </c>
      <c r="L49" s="115">
        <f t="shared" si="11"/>
        <v>285000</v>
      </c>
      <c r="M49" s="115">
        <f t="shared" si="11"/>
        <v>0</v>
      </c>
      <c r="N49" s="115">
        <f t="shared" si="11"/>
        <v>0</v>
      </c>
      <c r="O49" s="115">
        <f t="shared" si="11"/>
        <v>0</v>
      </c>
      <c r="P49" s="167">
        <f t="shared" si="0"/>
        <v>22661332</v>
      </c>
      <c r="Q49" s="72"/>
    </row>
    <row r="50" spans="1:17" ht="38.25" x14ac:dyDescent="0.2">
      <c r="A50" s="158">
        <v>1510000</v>
      </c>
      <c r="B50" s="158"/>
      <c r="C50" s="159"/>
      <c r="D50" s="160" t="s">
        <v>141</v>
      </c>
      <c r="E50" s="163">
        <f>E51+E52+E54+E56+E53+E55+E57</f>
        <v>22376332</v>
      </c>
      <c r="F50" s="115">
        <f>F51+F52+F54+F56+F53+F55</f>
        <v>21376332</v>
      </c>
      <c r="G50" s="115">
        <f>G51+G52+G54+G56</f>
        <v>3860600</v>
      </c>
      <c r="H50" s="115">
        <f>H51+H52+H54+H56</f>
        <v>851000</v>
      </c>
      <c r="I50" s="115">
        <f>I51+I52+I53+I54+I55+I56+I57</f>
        <v>1000000</v>
      </c>
      <c r="J50" s="163">
        <f>J51+J54+J56+J52+J57</f>
        <v>285000</v>
      </c>
      <c r="K50" s="115">
        <f>K51+K52+K54+K56+K57</f>
        <v>0</v>
      </c>
      <c r="L50" s="115">
        <f>L51+L52+L54+L56</f>
        <v>285000</v>
      </c>
      <c r="M50" s="115"/>
      <c r="N50" s="115"/>
      <c r="O50" s="115">
        <f>O51+O52+O54+O56+O57</f>
        <v>0</v>
      </c>
      <c r="P50" s="163">
        <f>E50+J50</f>
        <v>22661332</v>
      </c>
    </row>
    <row r="51" spans="1:17" ht="38.25" x14ac:dyDescent="0.2">
      <c r="A51" s="97">
        <v>1510160</v>
      </c>
      <c r="B51" s="97" t="s">
        <v>94</v>
      </c>
      <c r="C51" s="114" t="s">
        <v>63</v>
      </c>
      <c r="D51" s="94" t="s">
        <v>95</v>
      </c>
      <c r="E51" s="95">
        <f>F51</f>
        <v>5036332</v>
      </c>
      <c r="F51" s="96">
        <v>5036332</v>
      </c>
      <c r="G51" s="96">
        <v>3860600</v>
      </c>
      <c r="H51" s="96">
        <v>139000</v>
      </c>
      <c r="I51" s="96"/>
      <c r="J51" s="95">
        <f t="shared" ref="J51:J52" si="12">L51+O51</f>
        <v>0</v>
      </c>
      <c r="K51" s="96"/>
      <c r="L51" s="96"/>
      <c r="M51" s="96"/>
      <c r="N51" s="96"/>
      <c r="O51" s="96"/>
      <c r="P51" s="95">
        <f>E51+J51</f>
        <v>5036332</v>
      </c>
    </row>
    <row r="52" spans="1:17" x14ac:dyDescent="0.2">
      <c r="A52" s="97">
        <v>1516030</v>
      </c>
      <c r="B52" s="97" t="s">
        <v>142</v>
      </c>
      <c r="C52" s="114" t="s">
        <v>78</v>
      </c>
      <c r="D52" s="94" t="s">
        <v>79</v>
      </c>
      <c r="E52" s="95">
        <f t="shared" ref="E52" si="13">F52</f>
        <v>1190000</v>
      </c>
      <c r="F52" s="105">
        <v>1190000</v>
      </c>
      <c r="G52" s="96"/>
      <c r="H52" s="96">
        <v>712000</v>
      </c>
      <c r="I52" s="96"/>
      <c r="J52" s="95">
        <f t="shared" si="12"/>
        <v>75000</v>
      </c>
      <c r="K52" s="96"/>
      <c r="L52" s="96">
        <v>75000</v>
      </c>
      <c r="M52" s="96"/>
      <c r="N52" s="96"/>
      <c r="O52" s="96"/>
      <c r="P52" s="95">
        <f t="shared" si="0"/>
        <v>1265000</v>
      </c>
      <c r="Q52" s="99"/>
    </row>
    <row r="53" spans="1:17" x14ac:dyDescent="0.2">
      <c r="A53" s="97">
        <v>1517130</v>
      </c>
      <c r="B53" s="97">
        <v>7130</v>
      </c>
      <c r="C53" s="114" t="s">
        <v>226</v>
      </c>
      <c r="D53" s="94" t="s">
        <v>169</v>
      </c>
      <c r="E53" s="95">
        <f>F53</f>
        <v>100000</v>
      </c>
      <c r="F53" s="196">
        <v>100000</v>
      </c>
      <c r="G53" s="96"/>
      <c r="H53" s="96"/>
      <c r="I53" s="96"/>
      <c r="J53" s="95"/>
      <c r="K53" s="96"/>
      <c r="L53" s="96"/>
      <c r="M53" s="96"/>
      <c r="N53" s="96"/>
      <c r="O53" s="96"/>
      <c r="P53" s="95">
        <v>100000</v>
      </c>
      <c r="Q53" s="99"/>
    </row>
    <row r="54" spans="1:17" ht="38.25" x14ac:dyDescent="0.2">
      <c r="A54" s="97">
        <v>1517461</v>
      </c>
      <c r="B54" s="97" t="s">
        <v>143</v>
      </c>
      <c r="C54" s="114" t="s">
        <v>144</v>
      </c>
      <c r="D54" s="94" t="s">
        <v>145</v>
      </c>
      <c r="E54" s="95">
        <f>F54</f>
        <v>8000000</v>
      </c>
      <c r="F54" s="105">
        <v>8000000</v>
      </c>
      <c r="G54" s="96"/>
      <c r="H54" s="96"/>
      <c r="I54" s="96"/>
      <c r="J54" s="95"/>
      <c r="K54" s="96"/>
      <c r="L54" s="96"/>
      <c r="M54" s="96"/>
      <c r="N54" s="96"/>
      <c r="O54" s="96"/>
      <c r="P54" s="95">
        <f>E54+J54</f>
        <v>8000000</v>
      </c>
    </row>
    <row r="55" spans="1:17" ht="25.5" x14ac:dyDescent="0.2">
      <c r="A55" s="185">
        <v>1517693</v>
      </c>
      <c r="B55" s="61">
        <v>7693</v>
      </c>
      <c r="C55" s="62" t="s">
        <v>81</v>
      </c>
      <c r="D55" s="186" t="s">
        <v>228</v>
      </c>
      <c r="E55" s="95">
        <f>F55</f>
        <v>7050000</v>
      </c>
      <c r="F55" s="105">
        <v>7050000</v>
      </c>
      <c r="G55" s="96"/>
      <c r="H55" s="96"/>
      <c r="I55" s="96"/>
      <c r="J55" s="95"/>
      <c r="K55" s="96"/>
      <c r="L55" s="96"/>
      <c r="M55" s="96"/>
      <c r="N55" s="96"/>
      <c r="O55" s="96"/>
      <c r="P55" s="95">
        <f>E55+J55</f>
        <v>7050000</v>
      </c>
    </row>
    <row r="56" spans="1:17" ht="32.65" customHeight="1" x14ac:dyDescent="0.2">
      <c r="A56" s="97">
        <v>1518340</v>
      </c>
      <c r="B56" s="97" t="s">
        <v>146</v>
      </c>
      <c r="C56" s="114" t="s">
        <v>147</v>
      </c>
      <c r="D56" s="94" t="s">
        <v>148</v>
      </c>
      <c r="E56" s="95"/>
      <c r="F56" s="96"/>
      <c r="G56" s="96"/>
      <c r="H56" s="96"/>
      <c r="I56" s="96"/>
      <c r="J56" s="95">
        <f>L56+O56</f>
        <v>210000</v>
      </c>
      <c r="K56" s="96"/>
      <c r="L56" s="96">
        <v>210000</v>
      </c>
      <c r="M56" s="96"/>
      <c r="N56" s="96"/>
      <c r="O56" s="96"/>
      <c r="P56" s="95">
        <f t="shared" ref="P56" si="14">E56+J56</f>
        <v>210000</v>
      </c>
    </row>
    <row r="57" spans="1:17" ht="32.65" customHeight="1" x14ac:dyDescent="0.2">
      <c r="A57" s="97">
        <v>1517330</v>
      </c>
      <c r="B57" s="97">
        <v>7330</v>
      </c>
      <c r="C57" s="114" t="s">
        <v>230</v>
      </c>
      <c r="D57" s="94" t="s">
        <v>231</v>
      </c>
      <c r="E57" s="95">
        <f>I57</f>
        <v>1000000</v>
      </c>
      <c r="F57" s="96"/>
      <c r="G57" s="96"/>
      <c r="H57" s="96"/>
      <c r="I57" s="183">
        <v>1000000</v>
      </c>
      <c r="J57" s="95">
        <f>K57</f>
        <v>0</v>
      </c>
      <c r="K57" s="96"/>
      <c r="L57" s="96"/>
      <c r="M57" s="96"/>
      <c r="N57" s="96"/>
      <c r="O57" s="96"/>
      <c r="P57" s="95">
        <f>E57+J57</f>
        <v>1000000</v>
      </c>
    </row>
    <row r="58" spans="1:17" ht="25.5" x14ac:dyDescent="0.2">
      <c r="A58" s="153" t="s">
        <v>149</v>
      </c>
      <c r="B58" s="154"/>
      <c r="C58" s="155"/>
      <c r="D58" s="156" t="s">
        <v>150</v>
      </c>
      <c r="E58" s="157">
        <f>E59</f>
        <v>4500000</v>
      </c>
      <c r="F58" s="116">
        <f t="shared" ref="F58:I58" si="15">F59</f>
        <v>2500000</v>
      </c>
      <c r="G58" s="116">
        <f t="shared" si="15"/>
        <v>1490000</v>
      </c>
      <c r="H58" s="116">
        <f t="shared" si="15"/>
        <v>53000</v>
      </c>
      <c r="I58" s="116">
        <f t="shared" si="15"/>
        <v>0</v>
      </c>
      <c r="J58" s="157">
        <f>J59</f>
        <v>0</v>
      </c>
      <c r="K58" s="116">
        <f>K59</f>
        <v>0</v>
      </c>
      <c r="L58" s="116">
        <v>0</v>
      </c>
      <c r="M58" s="116">
        <v>0</v>
      </c>
      <c r="N58" s="116">
        <v>0</v>
      </c>
      <c r="O58" s="116">
        <f>O59</f>
        <v>0</v>
      </c>
      <c r="P58" s="157">
        <f t="shared" si="0"/>
        <v>4500000</v>
      </c>
    </row>
    <row r="59" spans="1:17" ht="25.5" x14ac:dyDescent="0.2">
      <c r="A59" s="81" t="s">
        <v>151</v>
      </c>
      <c r="B59" s="82"/>
      <c r="C59" s="83"/>
      <c r="D59" s="156" t="s">
        <v>150</v>
      </c>
      <c r="E59" s="85">
        <f>E60+E61+E62</f>
        <v>4500000</v>
      </c>
      <c r="F59" s="115">
        <f>F60+F61+F62</f>
        <v>2500000</v>
      </c>
      <c r="G59" s="115">
        <f t="shared" ref="G59:I59" si="16">G60+G61+G62</f>
        <v>1490000</v>
      </c>
      <c r="H59" s="115">
        <f t="shared" si="16"/>
        <v>53000</v>
      </c>
      <c r="I59" s="115">
        <f t="shared" si="16"/>
        <v>0</v>
      </c>
      <c r="J59" s="85">
        <f>J60+J61+J62</f>
        <v>0</v>
      </c>
      <c r="K59" s="116">
        <f>K60+K61+K62</f>
        <v>0</v>
      </c>
      <c r="L59" s="116">
        <f t="shared" ref="L59:O59" si="17">L60+L61+L62</f>
        <v>0</v>
      </c>
      <c r="M59" s="116">
        <f t="shared" si="17"/>
        <v>0</v>
      </c>
      <c r="N59" s="116">
        <f t="shared" si="17"/>
        <v>0</v>
      </c>
      <c r="O59" s="116">
        <f t="shared" si="17"/>
        <v>0</v>
      </c>
      <c r="P59" s="85">
        <f t="shared" si="0"/>
        <v>4500000</v>
      </c>
    </row>
    <row r="60" spans="1:17" ht="38.25" x14ac:dyDescent="0.2">
      <c r="A60" s="87" t="s">
        <v>152</v>
      </c>
      <c r="B60" s="87" t="s">
        <v>94</v>
      </c>
      <c r="C60" s="88" t="s">
        <v>63</v>
      </c>
      <c r="D60" s="89" t="s">
        <v>95</v>
      </c>
      <c r="E60" s="92">
        <f>F60</f>
        <v>2200000</v>
      </c>
      <c r="F60" s="117">
        <v>2200000</v>
      </c>
      <c r="G60" s="117">
        <v>1490000</v>
      </c>
      <c r="H60" s="117">
        <v>53000</v>
      </c>
      <c r="I60" s="117"/>
      <c r="J60" s="92"/>
      <c r="K60" s="91"/>
      <c r="L60" s="91"/>
      <c r="M60" s="91"/>
      <c r="N60" s="91"/>
      <c r="O60" s="91"/>
      <c r="P60" s="92">
        <f t="shared" si="0"/>
        <v>2200000</v>
      </c>
    </row>
    <row r="61" spans="1:17" x14ac:dyDescent="0.2">
      <c r="A61" s="87" t="s">
        <v>153</v>
      </c>
      <c r="B61" s="87" t="s">
        <v>154</v>
      </c>
      <c r="C61" s="88" t="s">
        <v>66</v>
      </c>
      <c r="D61" s="89" t="s">
        <v>155</v>
      </c>
      <c r="E61" s="92">
        <v>2000000</v>
      </c>
      <c r="F61" s="91"/>
      <c r="G61" s="91"/>
      <c r="H61" s="91"/>
      <c r="I61" s="91"/>
      <c r="J61" s="92"/>
      <c r="K61" s="91"/>
      <c r="L61" s="91"/>
      <c r="M61" s="91"/>
      <c r="N61" s="91"/>
      <c r="O61" s="91"/>
      <c r="P61" s="92">
        <f t="shared" si="0"/>
        <v>2000000</v>
      </c>
    </row>
    <row r="62" spans="1:17" x14ac:dyDescent="0.2">
      <c r="A62" s="87">
        <v>3719770</v>
      </c>
      <c r="B62" s="87">
        <v>9770</v>
      </c>
      <c r="C62" s="88" t="s">
        <v>65</v>
      </c>
      <c r="D62" s="103" t="s">
        <v>156</v>
      </c>
      <c r="E62" s="92">
        <v>300000</v>
      </c>
      <c r="F62" s="91">
        <v>300000</v>
      </c>
      <c r="G62" s="91"/>
      <c r="H62" s="91"/>
      <c r="I62" s="91"/>
      <c r="J62" s="92"/>
      <c r="K62" s="91"/>
      <c r="L62" s="91"/>
      <c r="M62" s="91"/>
      <c r="N62" s="91"/>
      <c r="O62" s="91"/>
      <c r="P62" s="92">
        <f t="shared" ref="P62:P64" si="18">E62+J62</f>
        <v>300000</v>
      </c>
    </row>
    <row r="63" spans="1:17" ht="29.25" customHeight="1" x14ac:dyDescent="0.2">
      <c r="A63" s="87"/>
      <c r="B63" s="87"/>
      <c r="C63" s="88"/>
      <c r="D63" s="103" t="s">
        <v>157</v>
      </c>
      <c r="E63" s="92">
        <v>300000</v>
      </c>
      <c r="F63" s="91">
        <v>300000</v>
      </c>
      <c r="G63" s="91"/>
      <c r="H63" s="91"/>
      <c r="I63" s="91"/>
      <c r="J63" s="92"/>
      <c r="K63" s="91"/>
      <c r="L63" s="91"/>
      <c r="M63" s="91"/>
      <c r="N63" s="91"/>
      <c r="O63" s="91"/>
      <c r="P63" s="92">
        <f t="shared" si="18"/>
        <v>300000</v>
      </c>
      <c r="Q63" s="147"/>
    </row>
    <row r="64" spans="1:17" ht="29.25" customHeight="1" x14ac:dyDescent="0.2">
      <c r="A64" s="87"/>
      <c r="B64" s="87"/>
      <c r="C64" s="88"/>
      <c r="D64" s="212"/>
      <c r="E64" s="92"/>
      <c r="F64" s="91"/>
      <c r="G64" s="91"/>
      <c r="H64" s="91"/>
      <c r="I64" s="91"/>
      <c r="J64" s="92"/>
      <c r="K64" s="91"/>
      <c r="L64" s="91"/>
      <c r="M64" s="91"/>
      <c r="N64" s="91"/>
      <c r="O64" s="91"/>
      <c r="P64" s="92">
        <f t="shared" si="18"/>
        <v>0</v>
      </c>
      <c r="Q64" s="147"/>
    </row>
    <row r="65" spans="1:17" x14ac:dyDescent="0.2">
      <c r="A65" s="118" t="s">
        <v>6</v>
      </c>
      <c r="B65" s="119" t="s">
        <v>6</v>
      </c>
      <c r="C65" s="120" t="s">
        <v>6</v>
      </c>
      <c r="D65" s="121" t="s">
        <v>158</v>
      </c>
      <c r="E65" s="85">
        <f>E15+E37+E50+E23+E58+E45</f>
        <v>158312800</v>
      </c>
      <c r="F65" s="85">
        <f>F16+F37+F50+F23+F58+F45</f>
        <v>149912800</v>
      </c>
      <c r="G65" s="85">
        <f>G15+G37+G50+G23+G58+G45</f>
        <v>77346310</v>
      </c>
      <c r="H65" s="85">
        <f>H15+H37+H50+H23+H58+H45</f>
        <v>17158700</v>
      </c>
      <c r="I65" s="85">
        <f>I15+I23+I36+I49</f>
        <v>6400000</v>
      </c>
      <c r="J65" s="85">
        <f>J15+J37+J50+J23+J59</f>
        <v>1505000</v>
      </c>
      <c r="K65" s="85">
        <f>K15+K37+K50+K23+K58</f>
        <v>0</v>
      </c>
      <c r="L65" s="85">
        <f>L15+L37+L50+L23+L58</f>
        <v>1505000</v>
      </c>
      <c r="M65" s="85">
        <v>0</v>
      </c>
      <c r="N65" s="85">
        <v>0</v>
      </c>
      <c r="O65" s="85">
        <f>O16+O23+O37+O50+O58</f>
        <v>0</v>
      </c>
      <c r="P65" s="85">
        <f t="shared" si="0"/>
        <v>159817800</v>
      </c>
      <c r="Q65" s="102"/>
    </row>
    <row r="66" spans="1:17" x14ac:dyDescent="0.2">
      <c r="E66" s="122"/>
      <c r="F66" s="122"/>
      <c r="G66" s="123"/>
      <c r="H66" s="124"/>
      <c r="I66" s="125"/>
      <c r="J66" s="124"/>
      <c r="K66" s="124"/>
      <c r="L66" s="124"/>
      <c r="M66" s="125"/>
      <c r="N66" s="125"/>
      <c r="O66" s="124"/>
      <c r="P66" s="122"/>
    </row>
    <row r="67" spans="1:17" x14ac:dyDescent="0.2">
      <c r="D67" s="99"/>
      <c r="E67" s="122">
        <v>156834000</v>
      </c>
      <c r="F67" s="126"/>
      <c r="G67" s="127"/>
      <c r="H67" s="127"/>
      <c r="I67" s="128"/>
      <c r="J67" s="127"/>
      <c r="K67" s="127"/>
      <c r="L67" s="127"/>
      <c r="M67" s="128"/>
      <c r="N67" s="128"/>
      <c r="O67" s="127"/>
      <c r="P67" s="127"/>
      <c r="Q67" s="129"/>
    </row>
    <row r="68" spans="1:17" x14ac:dyDescent="0.2">
      <c r="B68" s="130" t="s">
        <v>7</v>
      </c>
      <c r="E68" s="131"/>
      <c r="F68" s="125"/>
      <c r="G68" s="125"/>
      <c r="H68" s="131"/>
      <c r="I68" s="63" t="s">
        <v>161</v>
      </c>
    </row>
  </sheetData>
  <mergeCells count="26">
    <mergeCell ref="R43:S43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G12:G13"/>
    <mergeCell ref="H12:H13"/>
    <mergeCell ref="M12:M13"/>
    <mergeCell ref="N12:N13"/>
    <mergeCell ref="R39:T39"/>
    <mergeCell ref="K11:K13"/>
    <mergeCell ref="L11:L13"/>
    <mergeCell ref="M11:N11"/>
    <mergeCell ref="I11:I13"/>
    <mergeCell ref="J11:J13"/>
  </mergeCells>
  <pageMargins left="0.25" right="0.25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13" zoomScaleNormal="100" zoomScalePageLayoutView="85" workbookViewId="0">
      <selection activeCell="C3" sqref="C3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9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" t="s">
        <v>167</v>
      </c>
      <c r="D1" s="5"/>
    </row>
    <row r="2" spans="1:11" s="7" customFormat="1" ht="12.2" customHeight="1" x14ac:dyDescent="0.2">
      <c r="C2" s="250" t="s">
        <v>246</v>
      </c>
      <c r="D2" s="8"/>
      <c r="E2" s="8"/>
      <c r="F2" s="8"/>
      <c r="G2" s="8"/>
    </row>
    <row r="3" spans="1:11" ht="13.7" customHeight="1" x14ac:dyDescent="0.2">
      <c r="A3" s="1"/>
      <c r="B3" s="1"/>
      <c r="C3" s="64" t="s">
        <v>235</v>
      </c>
      <c r="D3" s="64"/>
      <c r="E3" s="64"/>
      <c r="F3" s="64"/>
      <c r="G3" s="64"/>
      <c r="H3" s="64"/>
      <c r="I3" s="64"/>
      <c r="J3" s="64"/>
      <c r="K3" s="3"/>
    </row>
    <row r="4" spans="1:11" x14ac:dyDescent="0.2">
      <c r="A4" s="1"/>
      <c r="B4" s="1"/>
      <c r="C4" s="9"/>
      <c r="D4" s="9"/>
      <c r="E4" s="9"/>
      <c r="F4" s="9"/>
      <c r="G4" s="220"/>
      <c r="H4" s="220"/>
      <c r="I4" s="220"/>
      <c r="J4" s="220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244" t="s">
        <v>234</v>
      </c>
      <c r="B6" s="245"/>
      <c r="C6" s="245"/>
      <c r="D6" s="245"/>
    </row>
    <row r="7" spans="1:11" x14ac:dyDescent="0.2">
      <c r="A7" s="139">
        <v>1151200000</v>
      </c>
      <c r="B7" s="5"/>
      <c r="C7" s="5"/>
      <c r="D7" s="5"/>
    </row>
    <row r="8" spans="1:11" s="56" customFormat="1" x14ac:dyDescent="0.2">
      <c r="A8" s="136" t="s">
        <v>160</v>
      </c>
      <c r="B8" s="52"/>
      <c r="C8" s="138"/>
      <c r="D8" s="52"/>
    </row>
    <row r="9" spans="1:11" ht="15" x14ac:dyDescent="0.25">
      <c r="A9" s="12" t="s">
        <v>31</v>
      </c>
      <c r="B9" s="6"/>
      <c r="C9" s="6"/>
      <c r="D9" s="11"/>
    </row>
    <row r="10" spans="1:11" x14ac:dyDescent="0.2">
      <c r="A10" s="6"/>
      <c r="B10" s="6"/>
      <c r="C10" s="6"/>
      <c r="D10" s="11" t="s">
        <v>9</v>
      </c>
      <c r="G10" s="51"/>
    </row>
    <row r="11" spans="1:11" ht="38.25" x14ac:dyDescent="0.2">
      <c r="A11" s="13" t="s">
        <v>32</v>
      </c>
      <c r="B11" s="246" t="s">
        <v>33</v>
      </c>
      <c r="C11" s="247"/>
      <c r="D11" s="14" t="s">
        <v>1</v>
      </c>
    </row>
    <row r="12" spans="1:11" x14ac:dyDescent="0.2">
      <c r="A12" s="15">
        <v>1</v>
      </c>
      <c r="B12" s="248">
        <v>2</v>
      </c>
      <c r="C12" s="249"/>
      <c r="D12" s="16">
        <v>3</v>
      </c>
    </row>
    <row r="13" spans="1:11" x14ac:dyDescent="0.2">
      <c r="A13" s="241" t="s">
        <v>34</v>
      </c>
      <c r="B13" s="241"/>
      <c r="C13" s="241"/>
      <c r="D13" s="241"/>
    </row>
    <row r="14" spans="1:11" s="56" customFormat="1" x14ac:dyDescent="0.2">
      <c r="A14" s="132" t="s">
        <v>159</v>
      </c>
      <c r="B14" s="133"/>
      <c r="C14" s="134" t="s">
        <v>222</v>
      </c>
      <c r="D14" s="190">
        <v>14641500</v>
      </c>
      <c r="E14" s="135"/>
    </row>
    <row r="15" spans="1:11" s="56" customFormat="1" x14ac:dyDescent="0.2">
      <c r="A15" s="53">
        <v>99000000000</v>
      </c>
      <c r="B15" s="133"/>
      <c r="C15" s="197" t="s">
        <v>44</v>
      </c>
      <c r="D15" s="191">
        <v>14641500</v>
      </c>
      <c r="E15" s="135"/>
    </row>
    <row r="16" spans="1:11" x14ac:dyDescent="0.2">
      <c r="A16" s="17" t="s">
        <v>35</v>
      </c>
      <c r="B16" s="18" t="s">
        <v>27</v>
      </c>
      <c r="C16" s="214"/>
      <c r="D16" s="20">
        <f>D17</f>
        <v>28460400</v>
      </c>
    </row>
    <row r="17" spans="1:13" x14ac:dyDescent="0.2">
      <c r="A17" s="53">
        <v>99000000000</v>
      </c>
      <c r="B17" s="21"/>
      <c r="C17" s="22" t="s">
        <v>44</v>
      </c>
      <c r="D17" s="23">
        <v>28460400</v>
      </c>
    </row>
    <row r="18" spans="1:13" s="56" customFormat="1" ht="40.5" customHeight="1" x14ac:dyDescent="0.2">
      <c r="A18" s="213">
        <v>41021400</v>
      </c>
      <c r="B18" s="21"/>
      <c r="C18" s="215" t="s">
        <v>240</v>
      </c>
      <c r="D18" s="216">
        <v>6109100</v>
      </c>
    </row>
    <row r="19" spans="1:13" s="56" customFormat="1" x14ac:dyDescent="0.2">
      <c r="A19" s="53">
        <v>99000000000</v>
      </c>
      <c r="B19" s="21"/>
      <c r="C19" s="22" t="s">
        <v>44</v>
      </c>
      <c r="D19" s="23">
        <v>6109100</v>
      </c>
    </row>
    <row r="20" spans="1:13" x14ac:dyDescent="0.2">
      <c r="A20" s="213">
        <v>41031100</v>
      </c>
      <c r="B20" s="18" t="s">
        <v>243</v>
      </c>
      <c r="C20" s="19"/>
      <c r="D20" s="20">
        <v>1478800</v>
      </c>
    </row>
    <row r="21" spans="1:13" x14ac:dyDescent="0.2">
      <c r="A21" s="53">
        <v>99000000000</v>
      </c>
      <c r="B21" s="21"/>
      <c r="C21" s="22" t="s">
        <v>44</v>
      </c>
      <c r="D21" s="23">
        <v>1478800</v>
      </c>
    </row>
    <row r="22" spans="1:13" s="56" customFormat="1" ht="12.75" customHeight="1" x14ac:dyDescent="0.2">
      <c r="A22" s="192"/>
      <c r="B22" s="59"/>
      <c r="C22" s="54"/>
      <c r="D22" s="60"/>
    </row>
    <row r="23" spans="1:13" x14ac:dyDescent="0.2">
      <c r="A23" s="241" t="s">
        <v>36</v>
      </c>
      <c r="B23" s="241"/>
      <c r="C23" s="241"/>
      <c r="D23" s="241"/>
    </row>
    <row r="24" spans="1:13" x14ac:dyDescent="0.2">
      <c r="A24" s="24" t="s">
        <v>6</v>
      </c>
      <c r="B24" s="25" t="s">
        <v>37</v>
      </c>
      <c r="C24" s="26"/>
      <c r="D24" s="27">
        <f>D14+D16+D20+D18</f>
        <v>50689800</v>
      </c>
      <c r="E24" s="50"/>
    </row>
    <row r="25" spans="1:13" x14ac:dyDescent="0.2">
      <c r="A25" s="24" t="s">
        <v>6</v>
      </c>
      <c r="B25" s="25" t="s">
        <v>38</v>
      </c>
      <c r="C25" s="26"/>
      <c r="D25" s="28">
        <f>D24</f>
        <v>50689800</v>
      </c>
    </row>
    <row r="26" spans="1:13" x14ac:dyDescent="0.2">
      <c r="A26" s="24" t="s">
        <v>6</v>
      </c>
      <c r="B26" s="25" t="s">
        <v>39</v>
      </c>
      <c r="C26" s="26"/>
      <c r="D26" s="28"/>
    </row>
    <row r="27" spans="1:13" x14ac:dyDescent="0.2">
      <c r="A27" s="6"/>
      <c r="B27" s="6"/>
      <c r="C27" s="6"/>
      <c r="D27" s="11"/>
    </row>
    <row r="28" spans="1:13" ht="22.15" customHeight="1" x14ac:dyDescent="0.25">
      <c r="A28" s="12" t="s">
        <v>40</v>
      </c>
      <c r="B28" s="6"/>
      <c r="C28" s="6"/>
      <c r="D28" s="11" t="s">
        <v>9</v>
      </c>
      <c r="M28" s="70"/>
    </row>
    <row r="29" spans="1:13" ht="63.75" x14ac:dyDescent="0.2">
      <c r="A29" s="29" t="s">
        <v>41</v>
      </c>
      <c r="B29" s="29" t="s">
        <v>42</v>
      </c>
      <c r="C29" s="29" t="s">
        <v>43</v>
      </c>
      <c r="D29" s="30" t="s">
        <v>1</v>
      </c>
      <c r="E29" s="69"/>
      <c r="F29" s="68"/>
    </row>
    <row r="30" spans="1:13" x14ac:dyDescent="0.2">
      <c r="A30" s="31">
        <v>1</v>
      </c>
      <c r="B30" s="32">
        <v>2</v>
      </c>
      <c r="C30" s="33">
        <v>3</v>
      </c>
      <c r="D30" s="34">
        <v>4</v>
      </c>
    </row>
    <row r="31" spans="1:13" x14ac:dyDescent="0.2">
      <c r="A31" s="242" t="s">
        <v>34</v>
      </c>
      <c r="B31" s="242"/>
      <c r="C31" s="242"/>
      <c r="D31" s="242"/>
    </row>
    <row r="32" spans="1:13" x14ac:dyDescent="0.2">
      <c r="A32" s="58">
        <v>3719770</v>
      </c>
      <c r="B32" s="38">
        <v>9770</v>
      </c>
      <c r="C32" s="35" t="s">
        <v>8</v>
      </c>
      <c r="D32" s="36">
        <f>D33</f>
        <v>300000</v>
      </c>
    </row>
    <row r="33" spans="1:7" ht="45.75" customHeight="1" x14ac:dyDescent="0.2">
      <c r="A33" s="57">
        <v>11502000000</v>
      </c>
      <c r="B33" s="55"/>
      <c r="C33" s="182" t="s">
        <v>239</v>
      </c>
      <c r="D33" s="37">
        <v>300000</v>
      </c>
    </row>
    <row r="34" spans="1:7" ht="19.899999999999999" customHeight="1" x14ac:dyDescent="0.2">
      <c r="A34" s="242" t="s">
        <v>36</v>
      </c>
      <c r="B34" s="242"/>
      <c r="C34" s="242"/>
      <c r="D34" s="241"/>
    </row>
    <row r="35" spans="1:7" x14ac:dyDescent="0.2">
      <c r="A35" s="39"/>
      <c r="B35" s="40"/>
      <c r="C35" s="41" t="s">
        <v>8</v>
      </c>
      <c r="D35" s="42">
        <v>0</v>
      </c>
    </row>
    <row r="36" spans="1:7" x14ac:dyDescent="0.2">
      <c r="A36" s="43" t="s">
        <v>6</v>
      </c>
      <c r="B36" s="44" t="s">
        <v>6</v>
      </c>
      <c r="C36" s="25" t="s">
        <v>37</v>
      </c>
      <c r="D36" s="45">
        <f>D32</f>
        <v>300000</v>
      </c>
    </row>
    <row r="37" spans="1:7" x14ac:dyDescent="0.2">
      <c r="A37" s="43" t="s">
        <v>6</v>
      </c>
      <c r="B37" s="44" t="s">
        <v>6</v>
      </c>
      <c r="C37" s="25" t="s">
        <v>38</v>
      </c>
      <c r="D37" s="45">
        <f>D32</f>
        <v>300000</v>
      </c>
    </row>
    <row r="38" spans="1:7" x14ac:dyDescent="0.2">
      <c r="A38" s="43" t="s">
        <v>6</v>
      </c>
      <c r="B38" s="44" t="s">
        <v>6</v>
      </c>
      <c r="C38" s="25" t="s">
        <v>39</v>
      </c>
      <c r="D38" s="45">
        <v>0</v>
      </c>
    </row>
    <row r="39" spans="1:7" x14ac:dyDescent="0.2">
      <c r="A39" s="46"/>
      <c r="B39" s="6"/>
      <c r="C39" s="6"/>
      <c r="D39" s="11"/>
    </row>
    <row r="40" spans="1:7" x14ac:dyDescent="0.2">
      <c r="A40" s="6"/>
      <c r="B40" s="6"/>
      <c r="C40" s="6"/>
      <c r="D40" s="11"/>
    </row>
    <row r="41" spans="1:7" x14ac:dyDescent="0.2">
      <c r="A41" s="6"/>
      <c r="B41" s="6"/>
      <c r="C41" s="6"/>
      <c r="D41" s="11"/>
    </row>
    <row r="42" spans="1:7" x14ac:dyDescent="0.2">
      <c r="A42" s="6"/>
      <c r="B42" s="47" t="s">
        <v>7</v>
      </c>
      <c r="C42" s="48" t="s">
        <v>161</v>
      </c>
      <c r="D42" s="11"/>
    </row>
    <row r="43" spans="1:7" x14ac:dyDescent="0.2">
      <c r="A43" s="243"/>
      <c r="B43" s="243"/>
      <c r="C43" s="243"/>
      <c r="D43" s="243"/>
    </row>
    <row r="44" spans="1:7" x14ac:dyDescent="0.2">
      <c r="G44" s="70"/>
    </row>
  </sheetData>
  <mergeCells count="9">
    <mergeCell ref="G4:J4"/>
    <mergeCell ref="A23:D23"/>
    <mergeCell ref="A31:D31"/>
    <mergeCell ref="A34:D34"/>
    <mergeCell ref="A43:D43"/>
    <mergeCell ref="A6:D6"/>
    <mergeCell ref="B11:C11"/>
    <mergeCell ref="B12:C12"/>
    <mergeCell ref="A13:D13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Дод.1</vt:lpstr>
      <vt:lpstr>Дод.3</vt:lpstr>
      <vt:lpstr>Дод.5</vt:lpstr>
      <vt:lpstr>Дод.1!Область_печати</vt:lpstr>
      <vt:lpstr>Дод.3!Область_печати</vt:lpstr>
      <vt:lpstr>Дод.5!Область_печати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2026-01-02T07:28:12Z</cp:lastPrinted>
  <dcterms:created xsi:type="dcterms:W3CDTF">2020-12-23T06:51:23Z</dcterms:created>
  <dcterms:modified xsi:type="dcterms:W3CDTF">2026-01-07T11:42:26Z</dcterms:modified>
</cp:coreProperties>
</file>