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16" yWindow="312" windowWidth="23256" windowHeight="12468" activeTab="4"/>
  </bookViews>
  <sheets>
    <sheet name="Дод.1" sheetId="16" r:id="rId1"/>
    <sheet name="Дод.2" sheetId="22" r:id="rId2"/>
    <sheet name="Дод.3" sheetId="20" r:id="rId3"/>
    <sheet name="Дод.5" sheetId="17" r:id="rId4"/>
    <sheet name="Дод.7" sheetId="23" r:id="rId5"/>
  </sheets>
  <definedNames>
    <definedName name="_xlnm.Print_Area" localSheetId="0">Дод.1!$A$1:$F$99</definedName>
    <definedName name="_xlnm.Print_Area" localSheetId="2">Дод.3!$A$1:$P$70</definedName>
    <definedName name="_xlnm.Print_Area" localSheetId="3">Дод.5!$A$1:$D$50</definedName>
    <definedName name="_xlnm.Print_Area" localSheetId="4">Дод.7!$A$1:$J$69</definedName>
  </definedNames>
  <calcPr calcId="145621"/>
</workbook>
</file>

<file path=xl/calcChain.xml><?xml version="1.0" encoding="utf-8"?>
<calcChain xmlns="http://schemas.openxmlformats.org/spreadsheetml/2006/main">
  <c r="E55" i="20" l="1"/>
  <c r="J55" i="20"/>
  <c r="I55" i="20"/>
  <c r="H52" i="23" l="1"/>
  <c r="I52" i="23"/>
  <c r="J52" i="23"/>
  <c r="H25" i="23"/>
  <c r="G34" i="23"/>
  <c r="H13" i="23" l="1"/>
  <c r="H12" i="23" s="1"/>
  <c r="F25" i="20" l="1"/>
  <c r="F41" i="20"/>
  <c r="F16" i="20"/>
  <c r="E39" i="20"/>
  <c r="P39" i="20" s="1"/>
  <c r="E23" i="20" l="1"/>
  <c r="D82" i="16"/>
  <c r="P23" i="20" l="1"/>
  <c r="H48" i="23" l="1"/>
  <c r="H47" i="23" s="1"/>
  <c r="G3" i="23" l="1"/>
  <c r="C3" i="16"/>
  <c r="G64" i="23" l="1"/>
  <c r="G63" i="23"/>
  <c r="I62" i="23"/>
  <c r="I61" i="23" s="1"/>
  <c r="H62" i="23"/>
  <c r="H61" i="23" s="1"/>
  <c r="J61" i="23"/>
  <c r="G60" i="23"/>
  <c r="G58" i="23"/>
  <c r="G55" i="23"/>
  <c r="G53" i="23"/>
  <c r="J51" i="23"/>
  <c r="I51" i="23"/>
  <c r="H51" i="23"/>
  <c r="G50" i="23"/>
  <c r="G49" i="23"/>
  <c r="G47" i="23"/>
  <c r="G46" i="23"/>
  <c r="G45" i="23"/>
  <c r="G44" i="23"/>
  <c r="G43" i="23"/>
  <c r="G42" i="23"/>
  <c r="G40" i="23"/>
  <c r="G39" i="23"/>
  <c r="G38" i="23"/>
  <c r="J37" i="23"/>
  <c r="J36" i="23" s="1"/>
  <c r="I37" i="23"/>
  <c r="I36" i="23" s="1"/>
  <c r="H37" i="23"/>
  <c r="G33" i="23"/>
  <c r="G32" i="23"/>
  <c r="G31" i="23"/>
  <c r="G30" i="23"/>
  <c r="G29" i="23"/>
  <c r="G27" i="23"/>
  <c r="G26" i="23"/>
  <c r="J25" i="23"/>
  <c r="J24" i="23" s="1"/>
  <c r="I25" i="23"/>
  <c r="I24" i="23" s="1"/>
  <c r="G18" i="23"/>
  <c r="G17" i="23"/>
  <c r="G16" i="23"/>
  <c r="G15" i="23"/>
  <c r="J13" i="23"/>
  <c r="I13" i="23"/>
  <c r="G48" i="23" l="1"/>
  <c r="G25" i="23"/>
  <c r="G24" i="23" s="1"/>
  <c r="G37" i="23"/>
  <c r="G36" i="23" s="1"/>
  <c r="G62" i="23"/>
  <c r="G61" i="23" s="1"/>
  <c r="J65" i="23"/>
  <c r="H24" i="23"/>
  <c r="H65" i="23" s="1"/>
  <c r="G13" i="23"/>
  <c r="H36" i="23"/>
  <c r="G52" i="23"/>
  <c r="G51" i="23" s="1"/>
  <c r="I65" i="23"/>
  <c r="I12" i="23"/>
  <c r="G12" i="23" s="1"/>
  <c r="C32" i="22"/>
  <c r="C31" i="22"/>
  <c r="C30" i="22"/>
  <c r="C29" i="22"/>
  <c r="C28" i="22"/>
  <c r="C27" i="22"/>
  <c r="C25" i="22"/>
  <c r="C24" i="22"/>
  <c r="C23" i="22"/>
  <c r="C22" i="22"/>
  <c r="C18" i="22"/>
  <c r="C17" i="22"/>
  <c r="C16" i="22"/>
  <c r="C15" i="22"/>
  <c r="G65" i="23" l="1"/>
  <c r="E60" i="20" l="1"/>
  <c r="E59" i="20"/>
  <c r="E47" i="20" l="1"/>
  <c r="P47" i="20" s="1"/>
  <c r="E35" i="20"/>
  <c r="P35" i="20" s="1"/>
  <c r="D89" i="16" l="1"/>
  <c r="C90" i="16"/>
  <c r="E38" i="20" l="1"/>
  <c r="P38" i="20" s="1"/>
  <c r="C84" i="16"/>
  <c r="L55" i="20" l="1"/>
  <c r="I54" i="20"/>
  <c r="H55" i="20"/>
  <c r="G55" i="20"/>
  <c r="F55" i="20"/>
  <c r="I25" i="20"/>
  <c r="I24" i="20" s="1"/>
  <c r="H25" i="20"/>
  <c r="G25" i="20"/>
  <c r="I41" i="20"/>
  <c r="I40" i="20" s="1"/>
  <c r="D47" i="16"/>
  <c r="D16" i="16"/>
  <c r="I68" i="20" l="1"/>
  <c r="D39" i="17" l="1"/>
  <c r="D44" i="17" s="1"/>
  <c r="O25" i="20" l="1"/>
  <c r="K25" i="20"/>
  <c r="J31" i="20"/>
  <c r="J30" i="20"/>
  <c r="J27" i="20"/>
  <c r="E26" i="20" l="1"/>
  <c r="E32" i="20"/>
  <c r="E33" i="20"/>
  <c r="E29" i="20"/>
  <c r="E22" i="20" l="1"/>
  <c r="E20" i="20"/>
  <c r="E19" i="20"/>
  <c r="L25" i="20" l="1"/>
  <c r="F63" i="20" l="1"/>
  <c r="D38" i="16" l="1"/>
  <c r="G41" i="20" l="1"/>
  <c r="H41" i="20"/>
  <c r="K41" i="20"/>
  <c r="L41" i="20"/>
  <c r="N41" i="20"/>
  <c r="N40" i="20" s="1"/>
  <c r="O41" i="20"/>
  <c r="O40" i="20" s="1"/>
  <c r="M41" i="20"/>
  <c r="M40" i="20" s="1"/>
  <c r="J43" i="20"/>
  <c r="C20" i="16" l="1"/>
  <c r="E37" i="20" l="1"/>
  <c r="E36" i="20"/>
  <c r="E31" i="20"/>
  <c r="E30" i="20"/>
  <c r="E27" i="20"/>
  <c r="E25" i="20" l="1"/>
  <c r="E15" i="16"/>
  <c r="E52" i="16" l="1"/>
  <c r="E51" i="16" s="1"/>
  <c r="E14" i="16" s="1"/>
  <c r="E74" i="16"/>
  <c r="E73" i="16" s="1"/>
  <c r="C89" i="16"/>
  <c r="C83" i="16"/>
  <c r="D79" i="16"/>
  <c r="C76" i="16"/>
  <c r="C75" i="16"/>
  <c r="C72" i="16"/>
  <c r="D71" i="16"/>
  <c r="C71" i="16" s="1"/>
  <c r="C69" i="16"/>
  <c r="C68" i="16"/>
  <c r="D67" i="16"/>
  <c r="C67" i="16" s="1"/>
  <c r="C66" i="16"/>
  <c r="D65" i="16"/>
  <c r="C65" i="16" s="1"/>
  <c r="C64" i="16"/>
  <c r="C63" i="16"/>
  <c r="C62" i="16"/>
  <c r="D61" i="16"/>
  <c r="C61" i="16" s="1"/>
  <c r="C59" i="16"/>
  <c r="D58" i="16"/>
  <c r="C58" i="16" s="1"/>
  <c r="C55" i="16"/>
  <c r="C54" i="16"/>
  <c r="C53" i="16"/>
  <c r="C52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6" i="16"/>
  <c r="C35" i="16"/>
  <c r="D34" i="16"/>
  <c r="C34" i="16" s="1"/>
  <c r="C33" i="16"/>
  <c r="D32" i="16"/>
  <c r="C32" i="16" s="1"/>
  <c r="C31" i="16"/>
  <c r="D30" i="16"/>
  <c r="C28" i="16"/>
  <c r="C27" i="16"/>
  <c r="C26" i="16"/>
  <c r="C25" i="16"/>
  <c r="C24" i="16"/>
  <c r="C22" i="16"/>
  <c r="C21" i="16"/>
  <c r="C19" i="16"/>
  <c r="C18" i="16"/>
  <c r="C17" i="16"/>
  <c r="C16" i="16"/>
  <c r="D29" i="16" l="1"/>
  <c r="C74" i="16"/>
  <c r="C30" i="16"/>
  <c r="D78" i="16"/>
  <c r="C78" i="16" s="1"/>
  <c r="D70" i="16"/>
  <c r="C70" i="16" s="1"/>
  <c r="D15" i="16"/>
  <c r="C73" i="16"/>
  <c r="E56" i="16"/>
  <c r="E77" i="16" s="1"/>
  <c r="C51" i="16"/>
  <c r="D57" i="16"/>
  <c r="D37" i="16"/>
  <c r="C37" i="16" s="1"/>
  <c r="C82" i="16"/>
  <c r="D60" i="16"/>
  <c r="C60" i="16" s="1"/>
  <c r="D23" i="16"/>
  <c r="C23" i="16" s="1"/>
  <c r="D14" i="16" l="1"/>
  <c r="C15" i="16"/>
  <c r="C57" i="16"/>
  <c r="D56" i="16"/>
  <c r="C56" i="16" s="1"/>
  <c r="C79" i="16"/>
  <c r="E93" i="16"/>
  <c r="C29" i="16"/>
  <c r="D77" i="16" l="1"/>
  <c r="D93" i="16" s="1"/>
  <c r="C14" i="16"/>
  <c r="C93" i="16" l="1"/>
  <c r="C77" i="16"/>
  <c r="J17" i="20" l="1"/>
  <c r="H51" i="20" l="1"/>
  <c r="H50" i="20" s="1"/>
  <c r="G51" i="20"/>
  <c r="G50" i="20" s="1"/>
  <c r="F51" i="20"/>
  <c r="F50" i="20" s="1"/>
  <c r="E53" i="20"/>
  <c r="P53" i="20" s="1"/>
  <c r="E52" i="20"/>
  <c r="P52" i="20" s="1"/>
  <c r="E21" i="20"/>
  <c r="H16" i="20"/>
  <c r="G16" i="20"/>
  <c r="E18" i="20"/>
  <c r="E17" i="20"/>
  <c r="E16" i="20" l="1"/>
  <c r="E51" i="20"/>
  <c r="E64" i="20"/>
  <c r="E63" i="20" s="1"/>
  <c r="E50" i="20" l="1"/>
  <c r="P50" i="20" s="1"/>
  <c r="P51" i="20"/>
  <c r="E42" i="20"/>
  <c r="E43" i="20"/>
  <c r="E58" i="20" l="1"/>
  <c r="M54" i="20" l="1"/>
  <c r="N54" i="20"/>
  <c r="O54" i="20" l="1"/>
  <c r="F54" i="20"/>
  <c r="L54" i="20"/>
  <c r="H54" i="20"/>
  <c r="G54" i="20"/>
  <c r="F40" i="20" l="1"/>
  <c r="P29" i="20" l="1"/>
  <c r="J28" i="20" l="1"/>
  <c r="J25" i="20" s="1"/>
  <c r="P25" i="20" l="1"/>
  <c r="N16" i="20"/>
  <c r="M16" i="20"/>
  <c r="L16" i="20"/>
  <c r="K16" i="20"/>
  <c r="J16" i="20"/>
  <c r="I16" i="20"/>
  <c r="L63" i="20" l="1"/>
  <c r="M63" i="20"/>
  <c r="N63" i="20"/>
  <c r="O63" i="20"/>
  <c r="K63" i="20"/>
  <c r="J63" i="20"/>
  <c r="G63" i="20"/>
  <c r="H63" i="20"/>
  <c r="I63" i="20"/>
  <c r="D16" i="17" l="1"/>
  <c r="D31" i="17" s="1"/>
  <c r="P67" i="20" l="1"/>
  <c r="P65" i="20"/>
  <c r="I62" i="20"/>
  <c r="H62" i="20"/>
  <c r="F62" i="20"/>
  <c r="O62" i="20"/>
  <c r="K62" i="20"/>
  <c r="J62" i="20"/>
  <c r="G62" i="20"/>
  <c r="J61" i="20"/>
  <c r="J57" i="20"/>
  <c r="J56" i="20"/>
  <c r="E56" i="20"/>
  <c r="K54" i="20"/>
  <c r="E49" i="20"/>
  <c r="P49" i="20" s="1"/>
  <c r="E48" i="20"/>
  <c r="P48" i="20" s="1"/>
  <c r="E46" i="20"/>
  <c r="J45" i="20"/>
  <c r="E44" i="20"/>
  <c r="P43" i="20"/>
  <c r="L40" i="20"/>
  <c r="K40" i="20"/>
  <c r="H40" i="20"/>
  <c r="P37" i="20"/>
  <c r="P36" i="20"/>
  <c r="P33" i="20"/>
  <c r="P32" i="20"/>
  <c r="P31" i="20"/>
  <c r="P30" i="20"/>
  <c r="P28" i="20"/>
  <c r="P27" i="20"/>
  <c r="P26" i="20"/>
  <c r="L24" i="20"/>
  <c r="K24" i="20"/>
  <c r="J24" i="20"/>
  <c r="H24" i="20"/>
  <c r="G24" i="20"/>
  <c r="F24" i="20"/>
  <c r="F68" i="20" s="1"/>
  <c r="O24" i="20"/>
  <c r="P22" i="20"/>
  <c r="P21" i="20"/>
  <c r="P20" i="20"/>
  <c r="P19" i="20"/>
  <c r="P18" i="20"/>
  <c r="L15" i="20"/>
  <c r="J15" i="20"/>
  <c r="H15" i="20"/>
  <c r="G15" i="20"/>
  <c r="E41" i="20" l="1"/>
  <c r="E54" i="20"/>
  <c r="P44" i="20"/>
  <c r="J41" i="20"/>
  <c r="J40" i="20" s="1"/>
  <c r="P46" i="20"/>
  <c r="G68" i="20"/>
  <c r="H68" i="20"/>
  <c r="G40" i="20"/>
  <c r="P16" i="20"/>
  <c r="P42" i="20"/>
  <c r="P61" i="20"/>
  <c r="P59" i="20"/>
  <c r="P17" i="20"/>
  <c r="P57" i="20"/>
  <c r="P64" i="20"/>
  <c r="P63" i="20"/>
  <c r="P56" i="20"/>
  <c r="P66" i="20"/>
  <c r="P45" i="20"/>
  <c r="L68" i="20"/>
  <c r="O68" i="20"/>
  <c r="E24" i="20"/>
  <c r="K68" i="20"/>
  <c r="F15" i="20"/>
  <c r="E62" i="20"/>
  <c r="J68" i="20" l="1"/>
  <c r="P62" i="20"/>
  <c r="J54" i="20"/>
  <c r="P54" i="20" s="1"/>
  <c r="P41" i="20"/>
  <c r="P40" i="20" s="1"/>
  <c r="E40" i="20"/>
  <c r="P24" i="20"/>
  <c r="P55" i="20"/>
  <c r="E15" i="20"/>
  <c r="E68" i="20" s="1"/>
  <c r="P15" i="20" l="1"/>
  <c r="P68" i="20"/>
  <c r="D43" i="17" l="1"/>
  <c r="D32" i="17" l="1"/>
</calcChain>
</file>

<file path=xl/sharedStrings.xml><?xml version="1.0" encoding="utf-8"?>
<sst xmlns="http://schemas.openxmlformats.org/spreadsheetml/2006/main" count="615" uniqueCount="325">
  <si>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</si>
  <si>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</si>
  <si>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</si>
  <si>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</si>
  <si>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</si>
  <si>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</si>
  <si>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</si>
  <si>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</si>
  <si>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</si>
  <si>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</si>
  <si>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</si>
  <si>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</si>
  <si>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</si>
  <si>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</si>
  <si>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</si>
  <si>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</si>
  <si>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</si>
  <si>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</si>
  <si>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</si>
  <si>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</si>
  <si>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</si>
  <si>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</si>
  <si>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</si>
  <si>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</si>
  <si>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</si>
  <si>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</si>
  <si>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</si>
  <si>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</si>
  <si>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</si>
  <si>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</si>
  <si>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</si>
  <si>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</si>
  <si>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</si>
  <si>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</si>
  <si>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</si>
  <si>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</si>
  <si>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</si>
  <si>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</si>
  <si>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</si>
  <si>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</si>
  <si>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</si>
  <si>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</si>
  <si>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</si>
  <si>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</si>
  <si>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</si>
  <si>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</si>
  <si>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</si>
  <si>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</si>
  <si>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</si>
  <si>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</si>
  <si>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</si>
  <si>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</si>
  <si>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</si>
  <si>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</si>
  <si>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</si>
  <si>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</si>
  <si>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</si>
  <si>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</si>
  <si>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</si>
  <si>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</si>
  <si>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</si>
  <si>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</si>
  <si>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</si>
  <si>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</si>
  <si>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</si>
  <si>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</si>
  <si>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</si>
  <si>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</si>
  <si>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</si>
  <si>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</si>
  <si>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</si>
  <si>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</si>
  <si>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</si>
  <si>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</si>
  <si>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</si>
  <si>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</si>
  <si>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</si>
  <si>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</si>
  <si>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</si>
  <si>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</si>
  <si>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</si>
  <si>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</si>
  <si>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</si>
  <si>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</si>
  <si>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</si>
  <si>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</si>
  <si>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</si>
  <si>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</si>
  <si>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</si>
  <si>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</si>
  <si>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</si>
  <si>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</si>
  <si>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</si>
  <si>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</si>
  <si>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</si>
  <si>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</si>
  <si>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</si>
  <si>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</si>
  <si>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</si>
  <si>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</si>
  <si>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</si>
  <si>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</si>
  <si>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</si>
  <si>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</si>
  <si>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</si>
  <si>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</si>
  <si>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</si>
  <si>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</si>
  <si>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</si>
  <si>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</si>
  <si>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</si>
  <si>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</si>
  <si>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</si>
  <si>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</si>
  <si>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</si>
  <si>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</si>
  <si>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</si>
  <si>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</si>
  <si>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</si>
  <si>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</si>
  <si>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</si>
  <si>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</si>
  <si>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</si>
  <si>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</si>
  <si>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</si>
  <si>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</si>
  <si>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</si>
  <si>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</si>
  <si>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</si>
  <si>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</si>
  <si>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</si>
  <si>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</si>
  <si>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</si>
  <si>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</si>
  <si>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</si>
  <si>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</si>
  <si>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</si>
  <si>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</si>
  <si>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</si>
  <si>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</si>
  <si>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</si>
  <si>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</si>
  <si>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</si>
  <si>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</si>
  <si>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</si>
  <si>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</si>
  <si>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</si>
  <si>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</si>
  <si>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</si>
  <si>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</si>
  <si>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</si>
  <si>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</si>
  <si>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</si>
  <si>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</si>
  <si>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</si>
  <si>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</si>
  <si>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</si>
  <si>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субвенція до бюджету Маловисківської територіальної громади</t>
  </si>
  <si>
    <t>УСЬОГО</t>
  </si>
  <si>
    <t>41020100</t>
  </si>
  <si>
    <t>( код бюджету)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</si>
  <si>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</si>
  <si>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</si>
  <si>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</si>
  <si>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</si>
  <si>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</si>
  <si>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</si>
  <si>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</si>
  <si>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</si>
  <si>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</si>
  <si>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</si>
  <si>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</si>
  <si>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</si>
  <si>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</si>
  <si>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</si>
  <si>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</si>
  <si>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</si>
  <si>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</si>
  <si>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</si>
  <si>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</si>
  <si>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</si>
  <si>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</si>
  <si>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</si>
  <si>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</si>
  <si>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</si>
  <si>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</si>
  <si>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</si>
  <si>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</si>
  <si>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</si>
  <si>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</si>
  <si>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</si>
  <si>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</si>
  <si>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</si>
  <si>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</si>
  <si>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</si>
  <si>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</si>
  <si>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</si>
  <si>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</si>
  <si>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</si>
  <si>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</si>
  <si>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</si>
  <si>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</si>
  <si>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</si>
  <si>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</si>
  <si>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</si>
  <si>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</si>
  <si>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</si>
  <si>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</si>
  <si>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</si>
  <si>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</si>
  <si>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</si>
  <si>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</si>
  <si>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</si>
  <si>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</si>
  <si>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</si>
  <si>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</si>
  <si>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</si>
  <si>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</si>
  <si>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</si>
  <si>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</si>
  <si>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</si>
  <si>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</si>
  <si>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</si>
  <si>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</si>
  <si>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</si>
  <si>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0421</t>
  </si>
  <si>
    <t>Інші заходи, повязані з економічною діяльністю</t>
  </si>
  <si>
    <t>Податок на доходи фізичних осіб у вигляді мінімального податкового зобов`язання, що підлягає сплаті фізичними особами</t>
  </si>
  <si>
    <t>0443</t>
  </si>
  <si>
    <t>Будівництво інших об'єктів комунальної власності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</si>
  <si>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</si>
  <si>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1151200000</t>
  </si>
  <si>
    <t>Міжбюджетні трансферти на 2026 рік</t>
  </si>
  <si>
    <t>ДОХОДИ_x000D_
місцевого бюджету на 2026 рік</t>
  </si>
  <si>
    <t xml:space="preserve">видатків бюджету Смолінської селищної територіальної громади на 2026 рік </t>
  </si>
  <si>
    <t>Додаткова дотація з державного бюджету місцевим бюджетам на здійснення повноважень органів місцевого самоврядування 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</si>
  <si>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державного бюджету місцевим бюджетам на забезпечення харчуванням учнів загальної середньої освіти</t>
  </si>
  <si>
    <t>0611702</t>
  </si>
  <si>
    <t xml:space="preserve">Забезпечення харчуванням учнів закладів загальної середньої освіти за рахунок субвенції з державного бюджету місцевим бюджетам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</si>
  <si>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</si>
  <si>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</si>
  <si>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</si>
  <si>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</si>
  <si>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</si>
  <si>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</si>
  <si>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Обласний  бюджет</t>
  </si>
  <si>
    <t>Микола     МАЗУРА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</si>
  <si>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</si>
  <si>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</si>
  <si>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Смолiнська селищна рада</t>
  </si>
  <si>
    <t/>
  </si>
  <si>
    <t>Рішення сесії Смолінської селищної ради № 738 від 25 грудня 2024 року</t>
  </si>
  <si>
    <t>"програма цивільного захисту Смолінської селищної громади на 2022 - 2026 роки"</t>
  </si>
  <si>
    <t>Вiддiл освiти, культури, молодi та спорту Смолiнської селищної ради</t>
  </si>
  <si>
    <t>06110160</t>
  </si>
  <si>
    <t>Рішення сесії Смолінської селищної ради від 18 грудня 2020 року № 35 в редакції рішення селищної ради від 25 грудня 2024 року № 738</t>
  </si>
  <si>
    <t xml:space="preserve">Надання позашкільної освіти закладами позашкільної освіти, заходи із позашкільної роботи з дітьми 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</si>
  <si>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</si>
  <si>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</si>
  <si>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</si>
  <si>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</si>
  <si>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</si>
  <si>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</si>
  <si>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>Програма призначення і виплати компенсацій фізичним особам, які надають соціальні послуги на 2024 - 2026 роки</t>
  </si>
  <si>
    <t>Видатки, пов'язані з наданням підтримки внутрішньо переміщеним та / або евакуйованим особам у зв'язку із введенням воєнного стану</t>
  </si>
  <si>
    <t>Програма надання підтримки внутрішньо переміщеним та/або евакуйованим особам у зв'язку із введенням воєного стану на 2024 - 2026 роки</t>
  </si>
  <si>
    <t>Рішення виконавчого комітету Смолінської селищної ради від 05 травня 2022 року № 69 в редакції рішення від 23 серпня 2024 року № 662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</si>
  <si>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</si>
  <si>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</si>
  <si>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</si>
  <si>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Програма благоустрою Смолінської територіальної громади на 2025 - 2029 роки</t>
  </si>
  <si>
    <t>Програма розвитку земельних відносин на території Смолінської територіальної громади на 2025-2029 роки</t>
  </si>
  <si>
    <t>Програма благоустрою населених пунктів Смолінської територіальної громади на 2025-2029 роки</t>
  </si>
  <si>
    <t>Інші заходи, пов'язані з економічною діяльністю</t>
  </si>
  <si>
    <t>Програма охорони навколишнього природного середовища Смолінської територіальної громади на 2025 – 2029 роки</t>
  </si>
  <si>
    <t>Додаток 2</t>
  </si>
  <si>
    <t>ФІНАНСУВАННЯ_x000D_
 бюджет Смолінськоїселищної територіальної громади на 2025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</si>
  <si>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</si>
  <si>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</si>
  <si>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</si>
  <si>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</si>
  <si>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</si>
  <si>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</si>
  <si>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</si>
  <si>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</si>
  <si>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</si>
  <si>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</si>
  <si>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</si>
  <si>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</si>
  <si>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</si>
  <si>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</si>
  <si>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Додаток 7</t>
  </si>
  <si>
    <t>Розподіл витрат бюджету Смолінської територіальної громади  на реалізацію місцевих програм у 2026 році</t>
  </si>
  <si>
    <t>Програма економічного і соціального розвитку Смолінської селищної територіальної громади на 2026 рік</t>
  </si>
  <si>
    <t>Рішення сесії Смолінської селищної ради № 955 від 18 грудня 2025 року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</si>
  <si>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2026 рік</t>
  </si>
  <si>
    <t>Комплексна програма розвитку освіти Смолінської селищної територіальної громади на 2025 - 2030 роки</t>
  </si>
  <si>
    <t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на 2025 - 2028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</si>
  <si>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2026 -2027 роки</t>
  </si>
  <si>
    <t>"Про внесення змін до рішення Смолінської селищної ради від 18.12.2025 року № 954 "Про бюджет Смолінської селищної територіальної громади на 2026 рік""</t>
  </si>
  <si>
    <t>Сувенція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</si>
  <si>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"Про внесення змін до рішення Смолінської селищної ради від 18.12.2025 року № 954</t>
  </si>
  <si>
    <t>"Про бюджет Смолінської селищної територіальної громади на 2026 рік""</t>
  </si>
  <si>
    <t>Програма цивільного захисту Смолінської селищної громади на 2022 - 2026 роки</t>
  </si>
  <si>
    <t xml:space="preserve">Субвенція   бюджету Маловисківської міської територіальної громади для КНП "Маловисківська лікарня"(проведення профогляду призовників та військовозобовязаних 70,0 тис. грн; закупівля фармацевтичної продукції для гемодіалізу 50,0 тис.гр ;  закупівлі антирабічної вакцини 30,0 тис.грн; придбання медикаментів 50.0 тис.грн ; оплата праці медичного персоналу патанатомічної служби 100,0 тис.грн) 
</t>
  </si>
  <si>
    <t>Внески до статутного капіталу суб'єктів господарювання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</si>
  <si>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</si>
  <si>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>0611200</t>
  </si>
  <si>
    <t>Проведення (надання) додаткових психолого-педагогічних і корекційно-розвиткових занять (послуг) за рахунок субвенцій з державного бююджету місцевим бюджетам на надання державної підтримки особам з особливими освітніми потребами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</si>
  <si>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</si>
  <si>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</si>
  <si>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0611151</t>
  </si>
  <si>
    <t>Забезпеченнядіяльності інклюзивно- ресурсних центрів за рахунок коштів місцевих бюджетів</t>
  </si>
  <si>
    <t xml:space="preserve">                                                                                                                              рішення сесії Смолінської селищної ради  від   02.2026 року № </t>
  </si>
  <si>
    <t xml:space="preserve">до рішення  сесії Смолінської селищної ради  від  .02.2026 № </t>
  </si>
  <si>
    <t>Субвенція з місцевого бюджету державному бюджету на виконання програм соціально - економічного розвитку регіонів (для в/ч А5027  50,00 тис.грн.,в/чА5057 50,0 тис.грн,в/ч А5049 50,0 тис.грн))</t>
  </si>
  <si>
    <t>ДСУ України з безпеки на транспорті Відділ державного нагляду (контролю) у Кіровоградській області</t>
  </si>
  <si>
    <t>Регіональний сервісний центр ГСЦ МВС у Вінницькій, Черкаській та Кіровоградській областях (філія ГСЦ МВС)</t>
  </si>
  <si>
    <t>Головному управлінню Національної поліції в Кіровоградській області ( в т.ч  для Новоукраїнського районного відділу поліції  - матеріально технічне забезпечення діяльності поліцейських офіцерів Смолінської ТГ )</t>
  </si>
  <si>
    <t>Комплексна Програма профілактики злочинності і правопорушень Смолінської ТГна 2026 - 2029 роки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</si>
  <si>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2026 рІк</t>
  </si>
  <si>
    <t xml:space="preserve">до рішення Смолінської селищної ради від  02.2026 року № </t>
  </si>
  <si>
    <t xml:space="preserve">до рішення сесії Смолінської селищної ради від  02 2026 року № </t>
  </si>
  <si>
    <t>Забезпечення діяльності інклюзивно- ресурсних центрів за рахунок коштів місцевих бюджетів</t>
  </si>
  <si>
    <t xml:space="preserve">до рішення  сесії Смолінської селищної ради  від  .03.2026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</si>
</sst>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4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 Cyr"/>
      <family val="2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8">
    <xf numFmtId="0" fontId="0" fillId="0" borderId="0"/>
    <xf numFmtId="0" fontId="25" fillId="0" borderId="0"/>
    <xf numFmtId="0" fontId="23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9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32" fillId="0" borderId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0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3" fillId="0" borderId="0"/>
  </cellStyleXfs>
  <cellXfs count="410">
    <xf numFmtId="0" fontId="0" fillId="0" borderId="0" xfId="0"/>
    <xf numFmtId="0" fontId="25" fillId="0" borderId="0" xfId="0" applyFont="1"/>
    <xf numFmtId="0" fontId="0" fillId="0" borderId="0" xfId="0"/>
    <xf numFmtId="0" fontId="25" fillId="0" borderId="0" xfId="0" applyFont="1" applyAlignment="1">
      <alignment horizontal="center" vertical="center"/>
    </xf>
    <xf numFmtId="0" fontId="19" fillId="0" borderId="0" xfId="113"/>
    <xf numFmtId="164" fontId="25" fillId="0" borderId="0" xfId="103" applyFont="1" applyAlignment="1"/>
    <xf numFmtId="164" fontId="25" fillId="0" borderId="0" xfId="103" applyFont="1"/>
    <xf numFmtId="0" fontId="18" fillId="0" borderId="0" xfId="115"/>
    <xf numFmtId="0" fontId="18" fillId="0" borderId="0" xfId="115" applyFont="1" applyAlignment="1"/>
    <xf numFmtId="0" fontId="25" fillId="0" borderId="0" xfId="0" applyFont="1" applyAlignment="1">
      <alignment wrapText="1"/>
    </xf>
    <xf numFmtId="164" fontId="25" fillId="0" borderId="0" xfId="103" applyFont="1" applyAlignment="1">
      <alignment horizontal="right"/>
    </xf>
    <xf numFmtId="4" fontId="25" fillId="0" borderId="0" xfId="103" applyNumberFormat="1" applyFont="1" applyAlignment="1">
      <alignment horizontal="center" vertical="center"/>
    </xf>
    <xf numFmtId="164" fontId="33" fillId="0" borderId="0" xfId="103" applyFont="1" applyAlignment="1">
      <alignment horizontal="left"/>
    </xf>
    <xf numFmtId="164" fontId="25" fillId="0" borderId="3" xfId="103" applyFont="1" applyBorder="1" applyAlignment="1">
      <alignment horizontal="center" vertical="top" wrapText="1"/>
    </xf>
    <xf numFmtId="4" fontId="25" fillId="0" borderId="4" xfId="103" applyNumberFormat="1" applyFont="1" applyBorder="1" applyAlignment="1">
      <alignment horizontal="center" vertical="center" wrapText="1"/>
    </xf>
    <xf numFmtId="166" fontId="25" fillId="0" borderId="7" xfId="103" applyNumberFormat="1" applyFont="1" applyBorder="1" applyAlignment="1">
      <alignment horizontal="center" vertical="top" wrapText="1"/>
    </xf>
    <xf numFmtId="1" fontId="25" fillId="0" borderId="8" xfId="103" applyNumberFormat="1" applyFont="1" applyBorder="1" applyAlignment="1">
      <alignment horizontal="center" vertical="center" wrapText="1"/>
    </xf>
    <xf numFmtId="164" fontId="26" fillId="0" borderId="3" xfId="103" applyFont="1" applyBorder="1" applyAlignment="1">
      <alignment horizontal="center" vertical="center"/>
    </xf>
    <xf numFmtId="164" fontId="26" fillId="0" borderId="3" xfId="103" applyFont="1" applyBorder="1" applyAlignment="1">
      <alignment horizontal="centerContinuous" vertical="center" wrapText="1"/>
    </xf>
    <xf numFmtId="164" fontId="26" fillId="0" borderId="4" xfId="103" applyFont="1" applyBorder="1" applyAlignment="1">
      <alignment horizontal="centerContinuous" vertical="center"/>
    </xf>
    <xf numFmtId="4" fontId="26" fillId="2" borderId="4" xfId="103" applyNumberFormat="1" applyFont="1" applyFill="1" applyBorder="1" applyAlignment="1">
      <alignment horizontal="center" vertical="center"/>
    </xf>
    <xf numFmtId="164" fontId="25" fillId="0" borderId="3" xfId="103" applyFont="1" applyBorder="1" applyAlignment="1">
      <alignment horizontal="centerContinuous" vertical="center" wrapText="1"/>
    </xf>
    <xf numFmtId="164" fontId="25" fillId="0" borderId="4" xfId="103" applyFont="1" applyBorder="1" applyAlignment="1">
      <alignment horizontal="centerContinuous" vertical="center"/>
    </xf>
    <xf numFmtId="4" fontId="25" fillId="0" borderId="4" xfId="103" applyNumberFormat="1" applyFont="1" applyBorder="1" applyAlignment="1">
      <alignment horizontal="center" vertical="center"/>
    </xf>
    <xf numFmtId="164" fontId="26" fillId="3" borderId="3" xfId="103" applyFont="1" applyFill="1" applyBorder="1" applyAlignment="1">
      <alignment horizontal="center"/>
    </xf>
    <xf numFmtId="164" fontId="26" fillId="3" borderId="3" xfId="103" applyFont="1" applyFill="1" applyBorder="1" applyAlignment="1">
      <alignment horizontal="left" vertical="center"/>
    </xf>
    <xf numFmtId="164" fontId="26" fillId="3" borderId="4" xfId="103" applyFont="1" applyFill="1" applyBorder="1" applyAlignment="1">
      <alignment horizontal="centerContinuous" vertical="center"/>
    </xf>
    <xf numFmtId="4" fontId="26" fillId="3" borderId="4" xfId="103" applyNumberFormat="1" applyFont="1" applyFill="1" applyBorder="1" applyAlignment="1">
      <alignment horizontal="center" vertical="top"/>
    </xf>
    <xf numFmtId="4" fontId="26" fillId="3" borderId="4" xfId="103" applyNumberFormat="1" applyFont="1" applyFill="1" applyBorder="1" applyAlignment="1">
      <alignment horizontal="center" vertical="center"/>
    </xf>
    <xf numFmtId="164" fontId="25" fillId="0" borderId="2" xfId="103" applyFont="1" applyBorder="1" applyAlignment="1">
      <alignment horizontal="center" vertical="top" wrapText="1"/>
    </xf>
    <xf numFmtId="4" fontId="25" fillId="0" borderId="2" xfId="103" applyNumberFormat="1" applyFont="1" applyBorder="1" applyAlignment="1">
      <alignment horizontal="center" vertical="center" wrapText="1"/>
    </xf>
    <xf numFmtId="166" fontId="25" fillId="0" borderId="2" xfId="103" applyNumberFormat="1" applyFont="1" applyBorder="1" applyAlignment="1">
      <alignment horizontal="center" vertical="top" wrapText="1"/>
    </xf>
    <xf numFmtId="166" fontId="25" fillId="0" borderId="8" xfId="103" applyNumberFormat="1" applyFont="1" applyBorder="1" applyAlignment="1">
      <alignment horizontal="center" vertical="top" wrapText="1"/>
    </xf>
    <xf numFmtId="166" fontId="25" fillId="0" borderId="5" xfId="103" applyNumberFormat="1" applyFont="1" applyBorder="1" applyAlignment="1">
      <alignment horizontal="center" vertical="top" wrapText="1"/>
    </xf>
    <xf numFmtId="1" fontId="25" fillId="0" borderId="5" xfId="103" applyNumberFormat="1" applyFont="1" applyBorder="1" applyAlignment="1">
      <alignment horizontal="center" vertical="center" wrapText="1"/>
    </xf>
    <xf numFmtId="0" fontId="26" fillId="0" borderId="2" xfId="103" applyNumberFormat="1" applyFont="1" applyBorder="1" applyAlignment="1">
      <alignment horizontal="centerContinuous" vertical="center"/>
    </xf>
    <xf numFmtId="164" fontId="26" fillId="0" borderId="2" xfId="103" applyFont="1" applyBorder="1" applyAlignment="1">
      <alignment horizontal="center" vertical="center"/>
    </xf>
    <xf numFmtId="164" fontId="26" fillId="0" borderId="4" xfId="103" applyFont="1" applyBorder="1" applyAlignment="1">
      <alignment horizontal="center" vertical="center"/>
    </xf>
    <xf numFmtId="164" fontId="26" fillId="0" borderId="3" xfId="103" applyFont="1" applyBorder="1" applyAlignment="1">
      <alignment horizontal="center" vertical="center" wrapText="1"/>
    </xf>
    <xf numFmtId="4" fontId="26" fillId="2" borderId="2" xfId="103" applyNumberFormat="1" applyFont="1" applyFill="1" applyBorder="1" applyAlignment="1">
      <alignment horizontal="center" vertical="center"/>
    </xf>
    <xf numFmtId="164" fontId="26" fillId="3" borderId="2" xfId="103" applyFont="1" applyFill="1" applyBorder="1" applyAlignment="1">
      <alignment horizontal="center" vertical="center"/>
    </xf>
    <xf numFmtId="164" fontId="26" fillId="3" borderId="4" xfId="103" applyFont="1" applyFill="1" applyBorder="1" applyAlignment="1">
      <alignment horizontal="center" vertical="center"/>
    </xf>
    <xf numFmtId="4" fontId="26" fillId="3" borderId="2" xfId="103" applyNumberFormat="1" applyFont="1" applyFill="1" applyBorder="1" applyAlignment="1">
      <alignment horizontal="center" vertical="center"/>
    </xf>
    <xf numFmtId="164" fontId="25" fillId="0" borderId="9" xfId="103" applyFont="1" applyBorder="1"/>
    <xf numFmtId="164" fontId="26" fillId="0" borderId="0" xfId="103" applyFont="1" applyAlignment="1">
      <alignment horizontal="left"/>
    </xf>
    <xf numFmtId="164" fontId="26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25" fillId="0" borderId="0" xfId="103" applyFont="1" applyAlignment="1">
      <alignment horizontal="left"/>
    </xf>
    <xf numFmtId="0" fontId="25" fillId="0" borderId="3" xfId="103" applyNumberFormat="1" applyFont="1" applyBorder="1" applyAlignment="1">
      <alignment horizontal="center" vertical="center"/>
    </xf>
    <xf numFmtId="0" fontId="26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25" fillId="0" borderId="2" xfId="0" applyFont="1" applyBorder="1" applyAlignment="1">
      <alignment horizontal="center" vertical="center"/>
    </xf>
    <xf numFmtId="0" fontId="26" fillId="0" borderId="2" xfId="103" quotePrefix="1" applyNumberFormat="1" applyFont="1" applyBorder="1" applyAlignment="1">
      <alignment horizontal="centerContinuous" vertical="center"/>
    </xf>
    <xf numFmtId="164" fontId="25" fillId="0" borderId="7" xfId="103" applyFont="1" applyBorder="1" applyAlignment="1">
      <alignment horizontal="centerContinuous" vertical="center" wrapText="1"/>
    </xf>
    <xf numFmtId="0" fontId="25" fillId="0" borderId="2" xfId="0" quotePrefix="1" applyFont="1" applyBorder="1" applyAlignment="1">
      <alignment horizontal="center" vertical="center" wrapText="1"/>
    </xf>
    <xf numFmtId="4" fontId="25" fillId="0" borderId="2" xfId="0" quotePrefix="1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5" fillId="0" borderId="0" xfId="0" applyFont="1" applyAlignment="1"/>
    <xf numFmtId="0" fontId="26" fillId="0" borderId="2" xfId="0" applyFont="1" applyBorder="1" applyAlignment="1">
      <alignment vertical="center"/>
    </xf>
    <xf numFmtId="0" fontId="26" fillId="0" borderId="2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25" fillId="0" borderId="0" xfId="103" quotePrefix="1" applyNumberFormat="1" applyFont="1" applyBorder="1" applyAlignment="1">
      <alignment horizontal="centerContinuous" vertical="center"/>
    </xf>
    <xf numFmtId="164" fontId="25" fillId="0" borderId="0" xfId="103" applyFont="1" applyBorder="1" applyAlignment="1">
      <alignment horizontal="center"/>
    </xf>
    <xf numFmtId="0" fontId="0" fillId="0" borderId="0" xfId="0" applyBorder="1"/>
    <xf numFmtId="0" fontId="12" fillId="0" borderId="0" xfId="126"/>
    <xf numFmtId="0" fontId="12" fillId="0" borderId="0" xfId="126" applyFont="1"/>
    <xf numFmtId="0" fontId="25" fillId="0" borderId="1" xfId="126" quotePrefix="1" applyFont="1" applyBorder="1" applyAlignment="1">
      <alignment horizontal="center"/>
    </xf>
    <xf numFmtId="0" fontId="12" fillId="0" borderId="0" xfId="126" applyAlignment="1">
      <alignment horizontal="center"/>
    </xf>
    <xf numFmtId="0" fontId="35" fillId="0" borderId="0" xfId="126" applyFont="1"/>
    <xf numFmtId="0" fontId="26" fillId="0" borderId="0" xfId="126" applyFont="1"/>
    <xf numFmtId="0" fontId="12" fillId="0" borderId="0" xfId="126" applyAlignment="1">
      <alignment horizontal="right"/>
    </xf>
    <xf numFmtId="0" fontId="12" fillId="0" borderId="2" xfId="126" applyBorder="1" applyAlignment="1">
      <alignment horizontal="center" vertical="center" wrapText="1"/>
    </xf>
    <xf numFmtId="0" fontId="12" fillId="2" borderId="2" xfId="126" applyFill="1" applyBorder="1" applyAlignment="1">
      <alignment horizontal="center" vertical="center" wrapText="1"/>
    </xf>
    <xf numFmtId="0" fontId="26" fillId="0" borderId="2" xfId="126" quotePrefix="1" applyFont="1" applyBorder="1" applyAlignment="1">
      <alignment horizontal="center" vertical="center" wrapText="1"/>
    </xf>
    <xf numFmtId="0" fontId="26" fillId="0" borderId="2" xfId="126" applyFont="1" applyBorder="1" applyAlignment="1">
      <alignment horizontal="center" vertical="center" wrapText="1"/>
    </xf>
    <xf numFmtId="4" fontId="26" fillId="0" borderId="2" xfId="126" applyNumberFormat="1" applyFont="1" applyBorder="1" applyAlignment="1">
      <alignment horizontal="center" vertical="center" wrapText="1"/>
    </xf>
    <xf numFmtId="4" fontId="26" fillId="0" borderId="2" xfId="126" quotePrefix="1" applyNumberFormat="1" applyFont="1" applyBorder="1" applyAlignment="1">
      <alignment vertical="center" wrapText="1"/>
    </xf>
    <xf numFmtId="4" fontId="26" fillId="2" borderId="2" xfId="126" applyNumberFormat="1" applyFont="1" applyFill="1" applyBorder="1" applyAlignment="1">
      <alignment vertical="center" wrapText="1"/>
    </xf>
    <xf numFmtId="4" fontId="26" fillId="0" borderId="2" xfId="126" applyNumberFormat="1" applyFont="1" applyBorder="1" applyAlignment="1">
      <alignment vertical="center" wrapText="1"/>
    </xf>
    <xf numFmtId="0" fontId="12" fillId="0" borderId="2" xfId="126" quotePrefix="1" applyBorder="1" applyAlignment="1">
      <alignment horizontal="center" vertical="center" wrapText="1"/>
    </xf>
    <xf numFmtId="4" fontId="12" fillId="0" borderId="2" xfId="126" quotePrefix="1" applyNumberFormat="1" applyBorder="1" applyAlignment="1">
      <alignment horizontal="center" vertical="center" wrapText="1"/>
    </xf>
    <xf numFmtId="4" fontId="12" fillId="0" borderId="2" xfId="126" quotePrefix="1" applyNumberFormat="1" applyBorder="1" applyAlignment="1">
      <alignment vertical="center" wrapText="1"/>
    </xf>
    <xf numFmtId="4" fontId="12" fillId="2" borderId="2" xfId="127" applyNumberFormat="1" applyFill="1" applyBorder="1" applyAlignment="1">
      <alignment vertical="center" wrapText="1"/>
    </xf>
    <xf numFmtId="4" fontId="12" fillId="0" borderId="2" xfId="126" applyNumberFormat="1" applyBorder="1" applyAlignment="1">
      <alignment vertical="center" wrapText="1"/>
    </xf>
    <xf numFmtId="4" fontId="12" fillId="2" borderId="2" xfId="126" applyNumberFormat="1" applyFill="1" applyBorder="1" applyAlignment="1">
      <alignment vertical="center" wrapText="1"/>
    </xf>
    <xf numFmtId="4" fontId="12" fillId="0" borderId="0" xfId="126" applyNumberFormat="1" applyFont="1"/>
    <xf numFmtId="4" fontId="36" fillId="0" borderId="2" xfId="126" quotePrefix="1" applyNumberFormat="1" applyFont="1" applyBorder="1" applyAlignment="1">
      <alignment vertical="center" wrapText="1"/>
    </xf>
    <xf numFmtId="4" fontId="36" fillId="2" borderId="2" xfId="126" applyNumberFormat="1" applyFont="1" applyFill="1" applyBorder="1" applyAlignment="1">
      <alignment vertical="center" wrapText="1"/>
    </xf>
    <xf numFmtId="4" fontId="36" fillId="0" borderId="2" xfId="126" applyNumberFormat="1" applyFont="1" applyBorder="1" applyAlignment="1">
      <alignment vertical="center" wrapText="1"/>
    </xf>
    <xf numFmtId="0" fontId="36" fillId="0" borderId="2" xfId="126" quotePrefix="1" applyFont="1" applyBorder="1" applyAlignment="1">
      <alignment horizontal="center" vertical="center" wrapText="1"/>
    </xf>
    <xf numFmtId="4" fontId="36" fillId="0" borderId="2" xfId="126" quotePrefix="1" applyNumberFormat="1" applyFont="1" applyBorder="1" applyAlignment="1">
      <alignment horizontal="center" vertical="center" wrapText="1"/>
    </xf>
    <xf numFmtId="0" fontId="34" fillId="0" borderId="0" xfId="126" applyFont="1"/>
    <xf numFmtId="0" fontId="12" fillId="0" borderId="2" xfId="126" quotePrefix="1" applyFont="1" applyBorder="1" applyAlignment="1">
      <alignment horizontal="center" vertical="center" wrapText="1"/>
    </xf>
    <xf numFmtId="4" fontId="12" fillId="0" borderId="0" xfId="126" applyNumberFormat="1"/>
    <xf numFmtId="2" fontId="12" fillId="0" borderId="0" xfId="126" applyNumberFormat="1"/>
    <xf numFmtId="4" fontId="12" fillId="0" borderId="2" xfId="126" quotePrefix="1" applyNumberFormat="1" applyFont="1" applyBorder="1" applyAlignment="1">
      <alignment vertical="center" wrapText="1"/>
    </xf>
    <xf numFmtId="3" fontId="12" fillId="0" borderId="0" xfId="126" applyNumberFormat="1"/>
    <xf numFmtId="4" fontId="36" fillId="0" borderId="2" xfId="126" applyNumberFormat="1" applyFont="1" applyFill="1" applyBorder="1" applyAlignment="1">
      <alignment vertical="center" wrapText="1"/>
    </xf>
    <xf numFmtId="4" fontId="12" fillId="0" borderId="6" xfId="126" applyNumberFormat="1" applyFont="1" applyFill="1" applyBorder="1" applyAlignment="1">
      <alignment wrapText="1"/>
    </xf>
    <xf numFmtId="0" fontId="12" fillId="0" borderId="0" xfId="126" applyAlignment="1">
      <alignment wrapText="1"/>
    </xf>
    <xf numFmtId="0" fontId="38" fillId="0" borderId="2" xfId="128" quotePrefix="1" applyFont="1" applyFill="1" applyBorder="1" applyAlignment="1">
      <alignment horizontal="center" vertical="center" wrapText="1"/>
    </xf>
    <xf numFmtId="0" fontId="36" fillId="0" borderId="2" xfId="128" quotePrefix="1" applyFont="1" applyBorder="1" applyAlignment="1">
      <alignment horizontal="center" vertical="center" wrapText="1"/>
    </xf>
    <xf numFmtId="0" fontId="12" fillId="0" borderId="2" xfId="128" quotePrefix="1" applyNumberFormat="1" applyBorder="1" applyAlignment="1">
      <alignment horizontal="center" vertical="center" wrapText="1"/>
    </xf>
    <xf numFmtId="4" fontId="38" fillId="0" borderId="2" xfId="128" quotePrefix="1" applyNumberFormat="1" applyFont="1" applyFill="1" applyBorder="1" applyAlignment="1">
      <alignment vertical="center" wrapText="1"/>
    </xf>
    <xf numFmtId="4" fontId="36" fillId="0" borderId="2" xfId="128" applyNumberFormat="1" applyFont="1" applyFill="1" applyBorder="1" applyAlignment="1">
      <alignment vertical="center" wrapText="1"/>
    </xf>
    <xf numFmtId="4" fontId="36" fillId="2" borderId="2" xfId="128" applyNumberFormat="1" applyFont="1" applyFill="1" applyBorder="1" applyAlignment="1">
      <alignment vertical="center" wrapText="1"/>
    </xf>
    <xf numFmtId="4" fontId="38" fillId="0" borderId="2" xfId="126" quotePrefix="1" applyNumberFormat="1" applyFont="1" applyBorder="1" applyAlignment="1">
      <alignment horizontal="center" vertical="center" wrapText="1"/>
    </xf>
    <xf numFmtId="4" fontId="37" fillId="0" borderId="2" xfId="126" applyNumberFormat="1" applyFont="1" applyFill="1" applyBorder="1" applyAlignment="1">
      <alignment vertical="center" wrapText="1"/>
    </xf>
    <xf numFmtId="4" fontId="26" fillId="0" borderId="2" xfId="126" applyNumberFormat="1" applyFont="1" applyFill="1" applyBorder="1" applyAlignment="1">
      <alignment vertical="center" wrapText="1"/>
    </xf>
    <xf numFmtId="4" fontId="38" fillId="0" borderId="2" xfId="126" applyNumberFormat="1" applyFont="1" applyFill="1" applyBorder="1" applyAlignment="1">
      <alignment vertical="center" wrapText="1"/>
    </xf>
    <xf numFmtId="0" fontId="26" fillId="2" borderId="2" xfId="126" applyFont="1" applyFill="1" applyBorder="1" applyAlignment="1">
      <alignment horizontal="center" vertical="center" wrapText="1"/>
    </xf>
    <xf numFmtId="0" fontId="26" fillId="2" borderId="2" xfId="126" quotePrefix="1" applyFont="1" applyFill="1" applyBorder="1" applyAlignment="1">
      <alignment horizontal="center" vertical="center" wrapText="1"/>
    </xf>
    <xf numFmtId="4" fontId="26" fillId="2" borderId="2" xfId="126" applyNumberFormat="1" applyFont="1" applyFill="1" applyBorder="1" applyAlignment="1">
      <alignment horizontal="center" vertical="center" wrapText="1"/>
    </xf>
    <xf numFmtId="4" fontId="26" fillId="2" borderId="2" xfId="126" quotePrefix="1" applyNumberFormat="1" applyFont="1" applyFill="1" applyBorder="1" applyAlignment="1">
      <alignment vertical="center" wrapText="1"/>
    </xf>
    <xf numFmtId="4" fontId="26" fillId="0" borderId="0" xfId="126" applyNumberFormat="1" applyFont="1" applyFill="1" applyBorder="1" applyAlignment="1">
      <alignment vertical="center" wrapText="1"/>
    </xf>
    <xf numFmtId="3" fontId="12" fillId="0" borderId="0" xfId="126" applyNumberFormat="1" applyFill="1"/>
    <xf numFmtId="4" fontId="12" fillId="0" borderId="0" xfId="126" applyNumberFormat="1" applyFill="1"/>
    <xf numFmtId="0" fontId="12" fillId="0" borderId="0" xfId="126" applyFill="1"/>
    <xf numFmtId="0" fontId="26" fillId="0" borderId="0" xfId="126" applyFont="1" applyAlignment="1">
      <alignment horizontal="left"/>
    </xf>
    <xf numFmtId="4" fontId="25" fillId="0" borderId="0" xfId="126" applyNumberFormat="1" applyFont="1" applyFill="1" applyBorder="1" applyAlignment="1">
      <alignment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Continuous" vertical="center" wrapText="1"/>
    </xf>
    <xf numFmtId="0" fontId="26" fillId="0" borderId="4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Continuous" vertical="center"/>
    </xf>
    <xf numFmtId="164" fontId="25" fillId="0" borderId="0" xfId="103" applyFont="1" applyAlignment="1">
      <alignment horizontal="center"/>
    </xf>
    <xf numFmtId="0" fontId="26" fillId="0" borderId="0" xfId="126" applyFont="1" applyAlignment="1"/>
    <xf numFmtId="0" fontId="26" fillId="0" borderId="0" xfId="0" applyFont="1" applyBorder="1" applyAlignment="1">
      <alignment horizontal="center" vertical="center"/>
    </xf>
    <xf numFmtId="166" fontId="25" fillId="0" borderId="1" xfId="103" applyNumberFormat="1" applyFont="1" applyBorder="1" applyAlignment="1">
      <alignment horizontal="center"/>
    </xf>
    <xf numFmtId="4" fontId="26" fillId="2" borderId="2" xfId="0" applyNumberFormat="1" applyFont="1" applyFill="1" applyBorder="1" applyAlignment="1">
      <alignment vertical="center"/>
    </xf>
    <xf numFmtId="4" fontId="26" fillId="0" borderId="2" xfId="0" applyNumberFormat="1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4" fontId="25" fillId="2" borderId="2" xfId="0" applyNumberFormat="1" applyFont="1" applyFill="1" applyBorder="1" applyAlignment="1">
      <alignment vertical="center"/>
    </xf>
    <xf numFmtId="4" fontId="25" fillId="0" borderId="2" xfId="0" applyNumberFormat="1" applyFont="1" applyBorder="1" applyAlignment="1">
      <alignment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vertical="center" wrapText="1"/>
    </xf>
    <xf numFmtId="0" fontId="11" fillId="0" borderId="0" xfId="126" applyFont="1"/>
    <xf numFmtId="4" fontId="11" fillId="2" borderId="2" xfId="126" applyNumberFormat="1" applyFont="1" applyFill="1" applyBorder="1" applyAlignment="1">
      <alignment vertical="center" wrapText="1"/>
    </xf>
    <xf numFmtId="4" fontId="10" fillId="2" borderId="2" xfId="126" applyNumberFormat="1" applyFont="1" applyFill="1" applyBorder="1" applyAlignment="1">
      <alignment vertical="center" wrapText="1"/>
    </xf>
    <xf numFmtId="4" fontId="9" fillId="0" borderId="2" xfId="126" quotePrefix="1" applyNumberFormat="1" applyFont="1" applyBorder="1" applyAlignment="1">
      <alignment vertical="center" wrapText="1"/>
    </xf>
    <xf numFmtId="4" fontId="19" fillId="0" borderId="0" xfId="113" applyNumberFormat="1"/>
    <xf numFmtId="0" fontId="9" fillId="0" borderId="0" xfId="126" applyFont="1"/>
    <xf numFmtId="0" fontId="26" fillId="0" borderId="2" xfId="126" quotePrefix="1" applyFont="1" applyFill="1" applyBorder="1" applyAlignment="1">
      <alignment horizontal="center" vertical="center" wrapText="1"/>
    </xf>
    <xf numFmtId="0" fontId="26" fillId="0" borderId="2" xfId="126" applyFont="1" applyFill="1" applyBorder="1" applyAlignment="1">
      <alignment horizontal="center" vertical="center" wrapText="1"/>
    </xf>
    <xf numFmtId="4" fontId="26" fillId="0" borderId="2" xfId="126" applyNumberFormat="1" applyFont="1" applyFill="1" applyBorder="1" applyAlignment="1">
      <alignment horizontal="center" vertical="center" wrapText="1"/>
    </xf>
    <xf numFmtId="4" fontId="26" fillId="0" borderId="2" xfId="126" quotePrefix="1" applyNumberFormat="1" applyFont="1" applyFill="1" applyBorder="1" applyAlignment="1">
      <alignment vertical="center" wrapText="1"/>
    </xf>
    <xf numFmtId="4" fontId="26" fillId="5" borderId="2" xfId="126" applyNumberFormat="1" applyFont="1" applyFill="1" applyBorder="1" applyAlignment="1">
      <alignment vertical="center" wrapText="1"/>
    </xf>
    <xf numFmtId="0" fontId="37" fillId="0" borderId="2" xfId="126" quotePrefix="1" applyFont="1" applyFill="1" applyBorder="1" applyAlignment="1">
      <alignment horizontal="center" vertical="center" wrapText="1"/>
    </xf>
    <xf numFmtId="4" fontId="37" fillId="0" borderId="2" xfId="126" quotePrefix="1" applyNumberFormat="1" applyFont="1" applyFill="1" applyBorder="1" applyAlignment="1">
      <alignment horizontal="center" vertical="center" wrapText="1"/>
    </xf>
    <xf numFmtId="4" fontId="37" fillId="0" borderId="2" xfId="126" quotePrefix="1" applyNumberFormat="1" applyFont="1" applyFill="1" applyBorder="1" applyAlignment="1">
      <alignment vertical="center" wrapText="1"/>
    </xf>
    <xf numFmtId="4" fontId="37" fillId="0" borderId="2" xfId="127" applyNumberFormat="1" applyFont="1" applyFill="1" applyBorder="1" applyAlignment="1">
      <alignment vertical="center" wrapText="1"/>
    </xf>
    <xf numFmtId="4" fontId="37" fillId="5" borderId="2" xfId="127" applyNumberFormat="1" applyFont="1" applyFill="1" applyBorder="1" applyAlignment="1">
      <alignment vertical="center" wrapText="1"/>
    </xf>
    <xf numFmtId="4" fontId="37" fillId="5" borderId="2" xfId="126" applyNumberFormat="1" applyFont="1" applyFill="1" applyBorder="1" applyAlignment="1">
      <alignment vertical="center" wrapText="1"/>
    </xf>
    <xf numFmtId="0" fontId="37" fillId="0" borderId="2" xfId="126" quotePrefix="1" applyFont="1" applyBorder="1" applyAlignment="1">
      <alignment horizontal="center" vertical="center" wrapText="1"/>
    </xf>
    <xf numFmtId="4" fontId="37" fillId="0" borderId="2" xfId="126" quotePrefix="1" applyNumberFormat="1" applyFont="1" applyBorder="1" applyAlignment="1">
      <alignment horizontal="center" vertical="center" wrapText="1"/>
    </xf>
    <xf numFmtId="4" fontId="37" fillId="0" borderId="2" xfId="126" quotePrefix="1" applyNumberFormat="1" applyFont="1" applyBorder="1" applyAlignment="1">
      <alignment vertical="center" wrapText="1"/>
    </xf>
    <xf numFmtId="4" fontId="37" fillId="2" borderId="2" xfId="126" applyNumberFormat="1" applyFont="1" applyFill="1" applyBorder="1" applyAlignment="1">
      <alignment vertical="center" wrapText="1"/>
    </xf>
    <xf numFmtId="4" fontId="37" fillId="0" borderId="2" xfId="126" applyNumberFormat="1" applyFont="1" applyBorder="1" applyAlignment="1">
      <alignment vertical="center" wrapText="1"/>
    </xf>
    <xf numFmtId="0" fontId="36" fillId="0" borderId="2" xfId="126" quotePrefix="1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9" fillId="0" borderId="0" xfId="131"/>
    <xf numFmtId="0" fontId="26" fillId="2" borderId="2" xfId="0" applyFont="1" applyFill="1" applyBorder="1" applyAlignment="1">
      <alignment vertical="center"/>
    </xf>
    <xf numFmtId="0" fontId="26" fillId="0" borderId="2" xfId="131" applyFont="1" applyBorder="1" applyAlignment="1">
      <alignment horizontal="right" vertical="center"/>
    </xf>
    <xf numFmtId="0" fontId="26" fillId="0" borderId="2" xfId="131" applyFont="1" applyBorder="1" applyAlignment="1">
      <alignment vertical="center" wrapText="1"/>
    </xf>
    <xf numFmtId="4" fontId="26" fillId="0" borderId="2" xfId="132" applyNumberFormat="1" applyFont="1" applyBorder="1" applyAlignment="1">
      <alignment vertical="center"/>
    </xf>
    <xf numFmtId="0" fontId="25" fillId="0" borderId="2" xfId="131" applyFont="1" applyBorder="1" applyAlignment="1">
      <alignment horizontal="right" vertical="center"/>
    </xf>
    <xf numFmtId="0" fontId="25" fillId="0" borderId="2" xfId="131" applyFont="1" applyBorder="1" applyAlignment="1">
      <alignment vertical="center" wrapText="1"/>
    </xf>
    <xf numFmtId="4" fontId="25" fillId="5" borderId="2" xfId="132" applyNumberFormat="1" applyFont="1" applyFill="1" applyBorder="1" applyAlignment="1">
      <alignment vertical="center"/>
    </xf>
    <xf numFmtId="4" fontId="25" fillId="0" borderId="2" xfId="132" applyNumberFormat="1" applyFont="1" applyBorder="1" applyAlignment="1">
      <alignment vertical="center"/>
    </xf>
    <xf numFmtId="4" fontId="37" fillId="0" borderId="2" xfId="0" applyNumberFormat="1" applyFont="1" applyBorder="1" applyAlignment="1">
      <alignment vertical="center"/>
    </xf>
    <xf numFmtId="0" fontId="25" fillId="0" borderId="2" xfId="103" applyNumberFormat="1" applyFont="1" applyBorder="1" applyAlignment="1">
      <alignment horizontal="center" vertical="center" wrapText="1"/>
    </xf>
    <xf numFmtId="4" fontId="36" fillId="4" borderId="2" xfId="126" applyNumberFormat="1" applyFont="1" applyFill="1" applyBorder="1" applyAlignment="1">
      <alignment vertical="center" wrapText="1"/>
    </xf>
    <xf numFmtId="0" fontId="26" fillId="0" borderId="0" xfId="113" applyFont="1"/>
    <xf numFmtId="0" fontId="25" fillId="0" borderId="2" xfId="133" quotePrefix="1" applyFont="1" applyBorder="1" applyAlignment="1">
      <alignment horizontal="center" vertical="center" wrapText="1"/>
    </xf>
    <xf numFmtId="0" fontId="38" fillId="0" borderId="2" xfId="0" applyFont="1" applyBorder="1" applyAlignment="1">
      <alignment horizontal="left" vertical="center" wrapText="1"/>
    </xf>
    <xf numFmtId="4" fontId="36" fillId="5" borderId="2" xfId="126" applyNumberFormat="1" applyFont="1" applyFill="1" applyBorder="1" applyAlignment="1">
      <alignment vertical="center" wrapText="1"/>
    </xf>
    <xf numFmtId="4" fontId="26" fillId="0" borderId="2" xfId="134" quotePrefix="1" applyNumberFormat="1" applyFont="1" applyBorder="1" applyAlignment="1">
      <alignment vertical="center" wrapText="1"/>
    </xf>
    <xf numFmtId="4" fontId="34" fillId="0" borderId="2" xfId="126" applyNumberFormat="1" applyFont="1" applyBorder="1" applyAlignment="1">
      <alignment vertical="center" wrapText="1"/>
    </xf>
    <xf numFmtId="167" fontId="26" fillId="2" borderId="2" xfId="0" applyNumberFormat="1" applyFont="1" applyFill="1" applyBorder="1" applyAlignment="1">
      <alignment horizontal="center" vertical="center"/>
    </xf>
    <xf numFmtId="167" fontId="25" fillId="0" borderId="2" xfId="0" applyNumberFormat="1" applyFont="1" applyBorder="1" applyAlignment="1">
      <alignment horizontal="center" vertical="center"/>
    </xf>
    <xf numFmtId="1" fontId="25" fillId="0" borderId="3" xfId="103" applyNumberFormat="1" applyFont="1" applyBorder="1" applyAlignment="1">
      <alignment horizontal="center" vertical="center"/>
    </xf>
    <xf numFmtId="4" fontId="37" fillId="2" borderId="2" xfId="0" applyNumberFormat="1" applyFont="1" applyFill="1" applyBorder="1" applyAlignment="1">
      <alignment vertical="center"/>
    </xf>
    <xf numFmtId="4" fontId="38" fillId="0" borderId="2" xfId="0" applyNumberFormat="1" applyFont="1" applyBorder="1" applyAlignment="1">
      <alignment vertical="center"/>
    </xf>
    <xf numFmtId="4" fontId="25" fillId="0" borderId="2" xfId="0" applyNumberFormat="1" applyFont="1" applyBorder="1" applyAlignment="1">
      <alignment horizontal="left" vertical="center" wrapText="1"/>
    </xf>
    <xf numFmtId="4" fontId="6" fillId="0" borderId="2" xfId="126" applyNumberFormat="1" applyFont="1" applyFill="1" applyBorder="1" applyAlignment="1">
      <alignment vertical="center" wrapText="1"/>
    </xf>
    <xf numFmtId="0" fontId="26" fillId="0" borderId="4" xfId="0" applyFont="1" applyBorder="1" applyAlignment="1">
      <alignment horizontal="center" vertical="center"/>
    </xf>
    <xf numFmtId="4" fontId="26" fillId="5" borderId="2" xfId="0" applyNumberFormat="1" applyFont="1" applyFill="1" applyBorder="1" applyAlignment="1">
      <alignment vertical="center"/>
    </xf>
    <xf numFmtId="4" fontId="25" fillId="5" borderId="2" xfId="0" applyNumberFormat="1" applyFont="1" applyFill="1" applyBorder="1" applyAlignment="1">
      <alignment vertical="center"/>
    </xf>
    <xf numFmtId="4" fontId="26" fillId="4" borderId="2" xfId="0" applyNumberFormat="1" applyFont="1" applyFill="1" applyBorder="1" applyAlignment="1">
      <alignment vertical="center"/>
    </xf>
    <xf numFmtId="4" fontId="37" fillId="4" borderId="2" xfId="0" applyNumberFormat="1" applyFont="1" applyFill="1" applyBorder="1" applyAlignment="1">
      <alignment vertical="center"/>
    </xf>
    <xf numFmtId="4" fontId="26" fillId="0" borderId="2" xfId="0" applyNumberFormat="1" applyFont="1" applyFill="1" applyBorder="1" applyAlignment="1">
      <alignment vertical="center"/>
    </xf>
    <xf numFmtId="4" fontId="37" fillId="0" borderId="2" xfId="0" applyNumberFormat="1" applyFont="1" applyFill="1" applyBorder="1" applyAlignment="1">
      <alignment vertical="center"/>
    </xf>
    <xf numFmtId="4" fontId="25" fillId="0" borderId="2" xfId="0" applyNumberFormat="1" applyFont="1" applyFill="1" applyBorder="1" applyAlignment="1">
      <alignment vertical="center"/>
    </xf>
    <xf numFmtId="0" fontId="9" fillId="0" borderId="1" xfId="131" applyBorder="1" applyAlignment="1">
      <alignment horizontal="center"/>
    </xf>
    <xf numFmtId="0" fontId="9" fillId="0" borderId="0" xfId="131" applyBorder="1"/>
    <xf numFmtId="0" fontId="25" fillId="0" borderId="0" xfId="0" quotePrefix="1" applyFont="1" applyBorder="1" applyAlignment="1">
      <alignment horizontal="center"/>
    </xf>
    <xf numFmtId="0" fontId="9" fillId="0" borderId="0" xfId="131" applyBorder="1" applyAlignment="1">
      <alignment horizontal="center"/>
    </xf>
    <xf numFmtId="0" fontId="39" fillId="0" borderId="1" xfId="0" applyFont="1" applyBorder="1"/>
    <xf numFmtId="4" fontId="12" fillId="4" borderId="2" xfId="126" applyNumberFormat="1" applyFill="1" applyBorder="1" applyAlignment="1">
      <alignment vertical="center" wrapText="1"/>
    </xf>
    <xf numFmtId="0" fontId="26" fillId="0" borderId="3" xfId="103" applyNumberFormat="1" applyFont="1" applyBorder="1" applyAlignment="1">
      <alignment horizontal="center" vertical="center"/>
    </xf>
    <xf numFmtId="49" fontId="26" fillId="0" borderId="4" xfId="103" applyNumberFormat="1" applyFont="1" applyBorder="1" applyAlignment="1">
      <alignment horizontal="centerContinuous" vertical="center"/>
    </xf>
    <xf numFmtId="49" fontId="26" fillId="0" borderId="4" xfId="103" applyNumberFormat="1" applyFont="1" applyBorder="1" applyAlignment="1">
      <alignment horizontal="centerContinuous" vertical="center" wrapText="1"/>
    </xf>
    <xf numFmtId="4" fontId="26" fillId="5" borderId="4" xfId="103" applyNumberFormat="1" applyFont="1" applyFill="1" applyBorder="1" applyAlignment="1">
      <alignment horizontal="center" vertical="center"/>
    </xf>
    <xf numFmtId="0" fontId="4" fillId="0" borderId="2" xfId="126" quotePrefix="1" applyFont="1" applyBorder="1" applyAlignment="1">
      <alignment horizontal="center" vertical="center" wrapText="1"/>
    </xf>
    <xf numFmtId="4" fontId="4" fillId="0" borderId="2" xfId="126" quotePrefix="1" applyNumberFormat="1" applyFont="1" applyBorder="1" applyAlignment="1">
      <alignment horizontal="center" vertical="center" wrapText="1"/>
    </xf>
    <xf numFmtId="4" fontId="4" fillId="0" borderId="2" xfId="126" quotePrefix="1" applyNumberFormat="1" applyFont="1" applyBorder="1" applyAlignment="1">
      <alignment vertical="center" wrapText="1"/>
    </xf>
    <xf numFmtId="0" fontId="25" fillId="0" borderId="2" xfId="136" applyFont="1" applyBorder="1" applyAlignment="1">
      <alignment vertical="center"/>
    </xf>
    <xf numFmtId="0" fontId="25" fillId="0" borderId="2" xfId="136" applyFont="1" applyBorder="1" applyAlignment="1">
      <alignment vertical="center" wrapText="1"/>
    </xf>
    <xf numFmtId="0" fontId="25" fillId="0" borderId="2" xfId="137" applyFont="1" applyBorder="1" applyAlignment="1">
      <alignment vertical="center"/>
    </xf>
    <xf numFmtId="0" fontId="25" fillId="0" borderId="2" xfId="137" applyFont="1" applyBorder="1" applyAlignment="1">
      <alignment vertical="center" wrapText="1"/>
    </xf>
    <xf numFmtId="0" fontId="25" fillId="0" borderId="2" xfId="138" quotePrefix="1" applyFont="1" applyBorder="1" applyAlignment="1">
      <alignment horizontal="center" vertical="center" wrapText="1"/>
    </xf>
    <xf numFmtId="0" fontId="3" fillId="0" borderId="2" xfId="139" quotePrefix="1" applyBorder="1" applyAlignment="1">
      <alignment horizontal="center" vertical="center" wrapText="1"/>
    </xf>
    <xf numFmtId="4" fontId="3" fillId="0" borderId="2" xfId="139" quotePrefix="1" applyNumberFormat="1" applyFont="1" applyBorder="1" applyAlignment="1">
      <alignment horizontal="center" vertical="center" wrapText="1"/>
    </xf>
    <xf numFmtId="4" fontId="25" fillId="0" borderId="2" xfId="138" quotePrefix="1" applyNumberFormat="1" applyFont="1" applyBorder="1" applyAlignment="1">
      <alignment vertical="center" wrapText="1"/>
    </xf>
    <xf numFmtId="0" fontId="38" fillId="0" borderId="2" xfId="140" quotePrefix="1" applyFont="1" applyFill="1" applyBorder="1" applyAlignment="1">
      <alignment horizontal="center" vertical="center" wrapText="1"/>
    </xf>
    <xf numFmtId="0" fontId="36" fillId="0" borderId="2" xfId="140" quotePrefix="1" applyFont="1" applyBorder="1" applyAlignment="1">
      <alignment horizontal="center" vertical="center" wrapText="1"/>
    </xf>
    <xf numFmtId="0" fontId="3" fillId="0" borderId="2" xfId="140" quotePrefix="1" applyNumberFormat="1" applyBorder="1" applyAlignment="1">
      <alignment horizontal="center" vertical="center" wrapText="1"/>
    </xf>
    <xf numFmtId="4" fontId="38" fillId="0" borderId="2" xfId="140" quotePrefix="1" applyNumberFormat="1" applyFont="1" applyFill="1" applyBorder="1" applyAlignment="1">
      <alignment vertical="center" wrapText="1"/>
    </xf>
    <xf numFmtId="0" fontId="26" fillId="0" borderId="2" xfId="136" applyFont="1" applyBorder="1" applyAlignment="1">
      <alignment horizontal="center" vertical="center"/>
    </xf>
    <xf numFmtId="4" fontId="25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" xfId="137" applyFont="1" applyBorder="1" applyAlignment="1">
      <alignment horizontal="center" vertical="center"/>
    </xf>
    <xf numFmtId="4" fontId="26" fillId="2" borderId="2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164" fontId="26" fillId="0" borderId="2" xfId="103" applyFont="1" applyBorder="1" applyAlignment="1">
      <alignment horizontal="center"/>
    </xf>
    <xf numFmtId="0" fontId="25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0" fontId="3" fillId="0" borderId="0" xfId="141"/>
    <xf numFmtId="0" fontId="43" fillId="0" borderId="0" xfId="0" applyFont="1"/>
    <xf numFmtId="0" fontId="44" fillId="0" borderId="0" xfId="0" quotePrefix="1" applyFont="1" applyAlignment="1">
      <alignment horizontal="center"/>
    </xf>
    <xf numFmtId="0" fontId="26" fillId="0" borderId="0" xfId="0" applyFont="1"/>
    <xf numFmtId="0" fontId="25" fillId="0" borderId="2" xfId="0" applyFont="1" applyBorder="1"/>
    <xf numFmtId="0" fontId="26" fillId="0" borderId="2" xfId="0" quotePrefix="1" applyFont="1" applyFill="1" applyBorder="1" applyAlignment="1">
      <alignment vertical="center"/>
    </xf>
    <xf numFmtId="0" fontId="26" fillId="0" borderId="2" xfId="0" quotePrefix="1" applyFont="1" applyFill="1" applyBorder="1" applyAlignment="1">
      <alignment vertical="center" wrapText="1"/>
    </xf>
    <xf numFmtId="4" fontId="26" fillId="2" borderId="2" xfId="0" applyNumberFormat="1" applyFont="1" applyFill="1" applyBorder="1" applyAlignment="1">
      <alignment horizontal="right" vertical="center" wrapText="1"/>
    </xf>
    <xf numFmtId="0" fontId="26" fillId="0" borderId="2" xfId="0" applyFont="1" applyFill="1" applyBorder="1" applyAlignment="1">
      <alignment vertical="center" wrapText="1"/>
    </xf>
    <xf numFmtId="4" fontId="26" fillId="0" borderId="2" xfId="0" applyNumberFormat="1" applyFont="1" applyFill="1" applyBorder="1" applyAlignment="1">
      <alignment horizontal="right" vertical="center" wrapText="1"/>
    </xf>
    <xf numFmtId="0" fontId="25" fillId="0" borderId="2" xfId="0" quotePrefix="1" applyFont="1" applyFill="1" applyBorder="1" applyAlignment="1">
      <alignment horizontal="center" vertical="center"/>
    </xf>
    <xf numFmtId="4" fontId="25" fillId="0" borderId="2" xfId="0" quotePrefix="1" applyNumberFormat="1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4" fontId="25" fillId="2" borderId="2" xfId="0" applyNumberFormat="1" applyFont="1" applyFill="1" applyBorder="1" applyAlignment="1">
      <alignment horizontal="right" vertical="center" wrapText="1"/>
    </xf>
    <xf numFmtId="4" fontId="25" fillId="0" borderId="2" xfId="0" applyNumberFormat="1" applyFont="1" applyBorder="1" applyAlignment="1">
      <alignment horizontal="right" vertical="center"/>
    </xf>
    <xf numFmtId="164" fontId="25" fillId="0" borderId="2" xfId="103" quotePrefix="1" applyFont="1" applyBorder="1" applyAlignment="1">
      <alignment vertical="center" wrapText="1"/>
    </xf>
    <xf numFmtId="0" fontId="26" fillId="0" borderId="2" xfId="0" quotePrefix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" fontId="26" fillId="5" borderId="2" xfId="0" applyNumberFormat="1" applyFont="1" applyFill="1" applyBorder="1" applyAlignment="1">
      <alignment horizontal="right" vertical="center" wrapText="1"/>
    </xf>
    <xf numFmtId="0" fontId="26" fillId="0" borderId="2" xfId="0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0" fontId="0" fillId="4" borderId="0" xfId="0" applyFill="1"/>
    <xf numFmtId="0" fontId="25" fillId="0" borderId="2" xfId="0" applyFont="1" applyFill="1" applyBorder="1" applyAlignment="1">
      <alignment horizontal="center" vertical="center"/>
    </xf>
    <xf numFmtId="1" fontId="25" fillId="0" borderId="2" xfId="0" quotePrefix="1" applyNumberFormat="1" applyFont="1" applyBorder="1" applyAlignment="1">
      <alignment horizontal="center" vertical="center" wrapText="1"/>
    </xf>
    <xf numFmtId="4" fontId="3" fillId="0" borderId="2" xfId="141" quotePrefix="1" applyNumberFormat="1" applyBorder="1" applyAlignment="1">
      <alignment vertical="center" wrapText="1"/>
    </xf>
    <xf numFmtId="4" fontId="25" fillId="5" borderId="2" xfId="0" applyNumberFormat="1" applyFont="1" applyFill="1" applyBorder="1" applyAlignment="1">
      <alignment horizontal="right" vertical="center" wrapText="1"/>
    </xf>
    <xf numFmtId="4" fontId="27" fillId="4" borderId="2" xfId="0" applyNumberFormat="1" applyFont="1" applyFill="1" applyBorder="1" applyAlignment="1">
      <alignment vertical="center" wrapText="1"/>
    </xf>
    <xf numFmtId="4" fontId="25" fillId="0" borderId="2" xfId="0" applyNumberFormat="1" applyFont="1" applyFill="1" applyBorder="1" applyAlignment="1">
      <alignment horizontal="right" vertical="center"/>
    </xf>
    <xf numFmtId="4" fontId="37" fillId="0" borderId="2" xfId="141" quotePrefix="1" applyNumberFormat="1" applyFont="1" applyFill="1" applyBorder="1" applyAlignment="1">
      <alignment vertical="center" wrapText="1"/>
    </xf>
    <xf numFmtId="0" fontId="37" fillId="0" borderId="2" xfId="141" quotePrefix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2" xfId="0" quotePrefix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vertical="center" wrapText="1"/>
    </xf>
    <xf numFmtId="4" fontId="37" fillId="2" borderId="2" xfId="0" applyNumberFormat="1" applyFont="1" applyFill="1" applyBorder="1" applyAlignment="1">
      <alignment horizontal="right" vertical="center" wrapText="1"/>
    </xf>
    <xf numFmtId="4" fontId="37" fillId="0" borderId="2" xfId="141" applyNumberFormat="1" applyFont="1" applyFill="1" applyBorder="1" applyAlignment="1">
      <alignment vertical="center" wrapText="1"/>
    </xf>
    <xf numFmtId="4" fontId="37" fillId="0" borderId="2" xfId="0" applyNumberFormat="1" applyFont="1" applyFill="1" applyBorder="1" applyAlignment="1">
      <alignment horizontal="right" vertical="center"/>
    </xf>
    <xf numFmtId="0" fontId="38" fillId="0" borderId="2" xfId="141" quotePrefix="1" applyFont="1" applyBorder="1" applyAlignment="1">
      <alignment horizontal="center" vertical="center" wrapText="1"/>
    </xf>
    <xf numFmtId="4" fontId="38" fillId="0" borderId="2" xfId="141" quotePrefix="1" applyNumberFormat="1" applyFont="1" applyBorder="1" applyAlignment="1">
      <alignment horizontal="center" vertical="center" wrapText="1"/>
    </xf>
    <xf numFmtId="4" fontId="38" fillId="0" borderId="2" xfId="141" quotePrefix="1" applyNumberFormat="1" applyFont="1" applyBorder="1" applyAlignment="1">
      <alignment vertical="center" wrapText="1"/>
    </xf>
    <xf numFmtId="4" fontId="38" fillId="2" borderId="2" xfId="0" applyNumberFormat="1" applyFont="1" applyFill="1" applyBorder="1" applyAlignment="1">
      <alignment horizontal="right" vertical="center" wrapText="1"/>
    </xf>
    <xf numFmtId="4" fontId="38" fillId="0" borderId="2" xfId="0" applyNumberFormat="1" applyFont="1" applyFill="1" applyBorder="1" applyAlignment="1">
      <alignment horizontal="right" vertical="center"/>
    </xf>
    <xf numFmtId="0" fontId="38" fillId="0" borderId="2" xfId="0" applyFont="1" applyBorder="1" applyAlignment="1">
      <alignment horizontal="center" vertical="center" wrapText="1"/>
    </xf>
    <xf numFmtId="0" fontId="38" fillId="0" borderId="2" xfId="0" applyFont="1" applyFill="1" applyBorder="1" applyAlignment="1">
      <alignment vertical="center" wrapText="1"/>
    </xf>
    <xf numFmtId="4" fontId="38" fillId="0" borderId="2" xfId="0" applyNumberFormat="1" applyFont="1" applyBorder="1" applyAlignment="1">
      <alignment horizontal="right" vertical="center"/>
    </xf>
    <xf numFmtId="4" fontId="38" fillId="0" borderId="2" xfId="141" quotePrefix="1" applyNumberFormat="1" applyFont="1" applyFill="1" applyBorder="1" applyAlignment="1">
      <alignment vertical="center" wrapText="1"/>
    </xf>
    <xf numFmtId="0" fontId="38" fillId="0" borderId="2" xfId="0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" fillId="0" borderId="2" xfId="140" quotePrefix="1" applyNumberFormat="1" applyFill="1" applyBorder="1" applyAlignment="1">
      <alignment horizontal="center" vertical="center" wrapText="1"/>
    </xf>
    <xf numFmtId="0" fontId="45" fillId="0" borderId="0" xfId="0" applyFont="1" applyFill="1" applyAlignment="1">
      <alignment vertical="center" wrapText="1"/>
    </xf>
    <xf numFmtId="4" fontId="36" fillId="0" borderId="2" xfId="140" applyNumberFormat="1" applyFont="1" applyFill="1" applyBorder="1" applyAlignment="1">
      <alignment vertical="center" wrapText="1"/>
    </xf>
    <xf numFmtId="4" fontId="38" fillId="0" borderId="2" xfId="141" applyNumberFormat="1" applyFont="1" applyFill="1" applyBorder="1" applyAlignment="1">
      <alignment vertical="center" wrapText="1"/>
    </xf>
    <xf numFmtId="4" fontId="38" fillId="0" borderId="2" xfId="141" applyNumberFormat="1" applyFont="1" applyBorder="1" applyAlignment="1">
      <alignment vertical="center" wrapText="1"/>
    </xf>
    <xf numFmtId="0" fontId="37" fillId="0" borderId="2" xfId="141" quotePrefix="1" applyFont="1" applyBorder="1" applyAlignment="1">
      <alignment horizontal="center" vertical="center" wrapText="1"/>
    </xf>
    <xf numFmtId="4" fontId="37" fillId="0" borderId="2" xfId="141" quotePrefix="1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vertical="center" wrapText="1"/>
    </xf>
    <xf numFmtId="4" fontId="37" fillId="0" borderId="2" xfId="141" applyNumberFormat="1" applyFont="1" applyBorder="1" applyAlignment="1">
      <alignment vertical="center" wrapText="1"/>
    </xf>
    <xf numFmtId="4" fontId="37" fillId="0" borderId="2" xfId="0" applyNumberFormat="1" applyFont="1" applyBorder="1" applyAlignment="1">
      <alignment horizontal="right" vertical="center"/>
    </xf>
    <xf numFmtId="0" fontId="38" fillId="0" borderId="2" xfId="141" quotePrefix="1" applyNumberFormat="1" applyFont="1" applyBorder="1" applyAlignment="1">
      <alignment horizontal="center" vertical="center" wrapText="1"/>
    </xf>
    <xf numFmtId="0" fontId="25" fillId="4" borderId="2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4" fontId="37" fillId="0" borderId="2" xfId="141" quotePrefix="1" applyNumberFormat="1" applyFont="1" applyFill="1" applyBorder="1" applyAlignment="1">
      <alignment horizontal="center" vertical="center" wrapText="1"/>
    </xf>
    <xf numFmtId="4" fontId="37" fillId="0" borderId="2" xfId="0" applyNumberFormat="1" applyFont="1" applyFill="1" applyBorder="1" applyAlignment="1">
      <alignment horizontal="righ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quotePrefix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/>
    </xf>
    <xf numFmtId="0" fontId="26" fillId="2" borderId="2" xfId="0" applyFont="1" applyFill="1" applyBorder="1"/>
    <xf numFmtId="4" fontId="26" fillId="2" borderId="2" xfId="0" applyNumberFormat="1" applyFont="1" applyFill="1" applyBorder="1" applyAlignment="1">
      <alignment horizontal="right"/>
    </xf>
    <xf numFmtId="0" fontId="3" fillId="0" borderId="0" xfId="148" applyFont="1" applyAlignment="1">
      <alignment wrapText="1"/>
    </xf>
    <xf numFmtId="0" fontId="25" fillId="0" borderId="0" xfId="157" applyFont="1" applyAlignment="1"/>
    <xf numFmtId="0" fontId="26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5" fillId="0" borderId="1" xfId="0" quotePrefix="1" applyFont="1" applyBorder="1" applyAlignment="1">
      <alignment horizontal="center"/>
    </xf>
    <xf numFmtId="0" fontId="39" fillId="0" borderId="0" xfId="0" applyFont="1"/>
    <xf numFmtId="0" fontId="33" fillId="0" borderId="0" xfId="0" applyFont="1"/>
    <xf numFmtId="0" fontId="25" fillId="2" borderId="2" xfId="0" applyFont="1" applyFill="1" applyBorder="1"/>
    <xf numFmtId="4" fontId="26" fillId="0" borderId="2" xfId="0" applyNumberFormat="1" applyFont="1" applyBorder="1"/>
    <xf numFmtId="4" fontId="25" fillId="0" borderId="2" xfId="0" applyNumberFormat="1" applyFont="1" applyFill="1" applyBorder="1" applyAlignment="1">
      <alignment horizontal="right" vertical="center" wrapText="1"/>
    </xf>
    <xf numFmtId="0" fontId="3" fillId="0" borderId="2" xfId="147" quotePrefix="1" applyFont="1" applyBorder="1" applyAlignment="1">
      <alignment horizontal="center" vertical="center" wrapText="1"/>
    </xf>
    <xf numFmtId="4" fontId="36" fillId="0" borderId="2" xfId="147" quotePrefix="1" applyNumberFormat="1" applyFont="1" applyBorder="1" applyAlignment="1">
      <alignment horizontal="center" vertical="center" wrapText="1"/>
    </xf>
    <xf numFmtId="4" fontId="36" fillId="0" borderId="2" xfId="147" quotePrefix="1" applyNumberFormat="1" applyFont="1" applyBorder="1" applyAlignment="1">
      <alignment vertical="center" wrapText="1"/>
    </xf>
    <xf numFmtId="4" fontId="38" fillId="0" borderId="2" xfId="147" quotePrefix="1" applyNumberFormat="1" applyFont="1" applyBorder="1" applyAlignment="1">
      <alignment vertical="center" wrapText="1"/>
    </xf>
    <xf numFmtId="4" fontId="36" fillId="0" borderId="2" xfId="147" applyNumberFormat="1" applyFont="1" applyBorder="1" applyAlignment="1">
      <alignment vertical="center" wrapText="1"/>
    </xf>
    <xf numFmtId="4" fontId="3" fillId="0" borderId="2" xfId="147" applyNumberFormat="1" applyFill="1" applyBorder="1" applyAlignment="1">
      <alignment vertical="center" wrapText="1"/>
    </xf>
    <xf numFmtId="4" fontId="3" fillId="0" borderId="2" xfId="153" quotePrefix="1" applyNumberFormat="1" applyBorder="1" applyAlignment="1">
      <alignment vertical="center" wrapText="1"/>
    </xf>
    <xf numFmtId="0" fontId="26" fillId="0" borderId="2" xfId="0" quotePrefix="1" applyFont="1" applyFill="1" applyBorder="1" applyAlignment="1">
      <alignment horizontal="center" vertical="center" wrapText="1"/>
    </xf>
    <xf numFmtId="4" fontId="38" fillId="0" borderId="2" xfId="147" applyNumberFormat="1" applyFont="1" applyFill="1" applyBorder="1" applyAlignment="1">
      <alignment vertical="center" wrapText="1"/>
    </xf>
    <xf numFmtId="4" fontId="37" fillId="0" borderId="2" xfId="153" quotePrefix="1" applyNumberFormat="1" applyFont="1" applyBorder="1" applyAlignment="1">
      <alignment vertical="center" wrapText="1"/>
    </xf>
    <xf numFmtId="0" fontId="36" fillId="0" borderId="2" xfId="153" quotePrefix="1" applyFont="1" applyBorder="1" applyAlignment="1">
      <alignment horizontal="center" vertical="center" wrapText="1"/>
    </xf>
    <xf numFmtId="4" fontId="36" fillId="0" borderId="2" xfId="153" quotePrefix="1" applyNumberFormat="1" applyFont="1" applyBorder="1" applyAlignment="1">
      <alignment vertical="center" wrapText="1"/>
    </xf>
    <xf numFmtId="4" fontId="36" fillId="0" borderId="2" xfId="153" applyNumberFormat="1" applyFont="1" applyBorder="1" applyAlignment="1">
      <alignment vertical="center" wrapText="1"/>
    </xf>
    <xf numFmtId="4" fontId="3" fillId="0" borderId="2" xfId="147" applyNumberFormat="1" applyBorder="1" applyAlignment="1">
      <alignment vertical="center" wrapText="1"/>
    </xf>
    <xf numFmtId="4" fontId="25" fillId="0" borderId="0" xfId="0" applyNumberFormat="1" applyFont="1"/>
    <xf numFmtId="4" fontId="25" fillId="0" borderId="0" xfId="0" applyNumberFormat="1" applyFont="1" applyBorder="1" applyAlignment="1">
      <alignment vertical="center"/>
    </xf>
    <xf numFmtId="4" fontId="26" fillId="5" borderId="2" xfId="0" applyNumberFormat="1" applyFont="1" applyFill="1" applyBorder="1" applyAlignment="1">
      <alignment horizontal="center" vertical="center"/>
    </xf>
    <xf numFmtId="4" fontId="26" fillId="0" borderId="2" xfId="0" applyNumberFormat="1" applyFont="1" applyFill="1" applyBorder="1" applyAlignment="1">
      <alignment horizontal="center" vertical="center"/>
    </xf>
    <xf numFmtId="167" fontId="26" fillId="5" borderId="2" xfId="103" applyNumberFormat="1" applyFont="1" applyFill="1" applyBorder="1" applyAlignment="1">
      <alignment horizontal="center"/>
    </xf>
    <xf numFmtId="4" fontId="25" fillId="0" borderId="2" xfId="103" applyNumberFormat="1" applyFont="1" applyFill="1" applyBorder="1" applyAlignment="1">
      <alignment horizontal="center" vertical="center"/>
    </xf>
    <xf numFmtId="0" fontId="25" fillId="0" borderId="2" xfId="0" quotePrefix="1" applyNumberFormat="1" applyFont="1" applyBorder="1" applyAlignment="1">
      <alignment horizontal="left" vertical="center" wrapText="1"/>
    </xf>
    <xf numFmtId="0" fontId="7" fillId="0" borderId="2" xfId="135" applyBorder="1" applyAlignment="1">
      <alignment vertical="center"/>
    </xf>
    <xf numFmtId="0" fontId="25" fillId="0" borderId="2" xfId="135" applyFont="1" applyBorder="1" applyAlignment="1">
      <alignment vertical="center" wrapText="1"/>
    </xf>
    <xf numFmtId="4" fontId="25" fillId="0" borderId="2" xfId="156" applyNumberFormat="1" applyFont="1" applyBorder="1" applyAlignment="1">
      <alignment vertical="center"/>
    </xf>
    <xf numFmtId="4" fontId="38" fillId="4" borderId="5" xfId="0" quotePrefix="1" applyNumberFormat="1" applyFont="1" applyFill="1" applyBorder="1" applyAlignment="1">
      <alignment horizontal="center"/>
    </xf>
    <xf numFmtId="0" fontId="0" fillId="0" borderId="2" xfId="126" quotePrefix="1" applyFont="1" applyBorder="1" applyAlignment="1">
      <alignment horizontal="center" vertical="center" wrapText="1"/>
    </xf>
    <xf numFmtId="0" fontId="26" fillId="0" borderId="2" xfId="135" applyFont="1" applyBorder="1" applyAlignment="1">
      <alignment horizontal="center" vertical="center"/>
    </xf>
    <xf numFmtId="0" fontId="26" fillId="0" borderId="3" xfId="135" applyFont="1" applyBorder="1" applyAlignment="1">
      <alignment vertical="center" wrapText="1"/>
    </xf>
    <xf numFmtId="4" fontId="36" fillId="0" borderId="2" xfId="122" quotePrefix="1" applyNumberFormat="1" applyFont="1" applyBorder="1" applyAlignment="1">
      <alignment vertical="center" wrapText="1"/>
    </xf>
    <xf numFmtId="4" fontId="38" fillId="0" borderId="2" xfId="138" quotePrefix="1" applyNumberFormat="1" applyFont="1" applyBorder="1" applyAlignment="1">
      <alignment vertical="center" wrapText="1"/>
    </xf>
    <xf numFmtId="4" fontId="38" fillId="0" borderId="5" xfId="0" quotePrefix="1" applyNumberFormat="1" applyFont="1" applyBorder="1" applyAlignment="1">
      <alignment horizontal="center"/>
    </xf>
    <xf numFmtId="4" fontId="25" fillId="5" borderId="2" xfId="156" applyNumberFormat="1" applyFont="1" applyFill="1" applyBorder="1" applyAlignment="1">
      <alignment vertical="center"/>
    </xf>
    <xf numFmtId="4" fontId="38" fillId="4" borderId="5" xfId="0" quotePrefix="1" applyNumberFormat="1" applyFont="1" applyFill="1" applyBorder="1" applyAlignment="1">
      <alignment horizontal="center" vertical="center"/>
    </xf>
    <xf numFmtId="4" fontId="36" fillId="0" borderId="2" xfId="126" applyNumberFormat="1" applyFont="1" applyBorder="1" applyAlignment="1">
      <alignment horizontal="right" vertical="center" wrapText="1"/>
    </xf>
    <xf numFmtId="0" fontId="25" fillId="0" borderId="2" xfId="126" quotePrefix="1" applyFont="1" applyBorder="1" applyAlignment="1">
      <alignment horizontal="center" vertical="center" wrapText="1"/>
    </xf>
    <xf numFmtId="4" fontId="38" fillId="5" borderId="5" xfId="0" quotePrefix="1" applyNumberFormat="1" applyFont="1" applyFill="1" applyBorder="1" applyAlignment="1">
      <alignment horizontal="center"/>
    </xf>
    <xf numFmtId="4" fontId="38" fillId="5" borderId="5" xfId="0" quotePrefix="1" applyNumberFormat="1" applyFont="1" applyFill="1" applyBorder="1" applyAlignment="1">
      <alignment horizontal="right"/>
    </xf>
    <xf numFmtId="4" fontId="1" fillId="0" borderId="2" xfId="126" quotePrefix="1" applyNumberFormat="1" applyFont="1" applyBorder="1" applyAlignment="1">
      <alignment vertical="center" wrapText="1"/>
    </xf>
    <xf numFmtId="4" fontId="1" fillId="0" borderId="2" xfId="126" quotePrefix="1" applyNumberFormat="1" applyFont="1" applyBorder="1" applyAlignment="1">
      <alignment horizontal="center" vertical="center" wrapText="1"/>
    </xf>
    <xf numFmtId="2" fontId="26" fillId="5" borderId="4" xfId="135" applyNumberFormat="1" applyFont="1" applyFill="1" applyBorder="1" applyAlignment="1">
      <alignment horizontal="center" vertical="center" wrapText="1"/>
    </xf>
    <xf numFmtId="4" fontId="12" fillId="5" borderId="2" xfId="126" applyNumberFormat="1" applyFill="1" applyBorder="1" applyAlignment="1">
      <alignment vertical="center" wrapText="1"/>
    </xf>
    <xf numFmtId="4" fontId="38" fillId="0" borderId="0" xfId="138" quotePrefix="1" applyNumberFormat="1" applyFont="1" applyBorder="1" applyAlignment="1">
      <alignment vertical="center" wrapText="1"/>
    </xf>
    <xf numFmtId="0" fontId="25" fillId="0" borderId="0" xfId="0" applyFont="1" applyAlignment="1">
      <alignment horizontal="left" wrapText="1"/>
    </xf>
    <xf numFmtId="0" fontId="19" fillId="0" borderId="0" xfId="113" applyAlignment="1">
      <alignment horizontal="left"/>
    </xf>
    <xf numFmtId="0" fontId="2" fillId="0" borderId="0" xfId="113" applyFont="1" applyAlignment="1">
      <alignment horizontal="left" wrapText="1"/>
    </xf>
    <xf numFmtId="0" fontId="19" fillId="0" borderId="0" xfId="113" applyFont="1" applyAlignment="1">
      <alignment horizontal="left" wrapText="1"/>
    </xf>
    <xf numFmtId="0" fontId="26" fillId="0" borderId="0" xfId="113" applyFont="1" applyAlignment="1">
      <alignment horizontal="center" wrapText="1"/>
    </xf>
    <xf numFmtId="0" fontId="19" fillId="0" borderId="0" xfId="113" applyAlignment="1">
      <alignment horizontal="center"/>
    </xf>
    <xf numFmtId="0" fontId="9" fillId="0" borderId="0" xfId="131" applyFont="1" applyAlignment="1">
      <alignment horizontal="left" wrapText="1"/>
    </xf>
    <xf numFmtId="0" fontId="25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5" fillId="0" borderId="12" xfId="0" applyFont="1" applyBorder="1" applyAlignment="1"/>
    <xf numFmtId="0" fontId="25" fillId="0" borderId="4" xfId="0" applyFont="1" applyBorder="1" applyAlignment="1"/>
    <xf numFmtId="0" fontId="25" fillId="0" borderId="0" xfId="157" applyFont="1" applyAlignment="1">
      <alignment horizontal="left" wrapText="1"/>
    </xf>
    <xf numFmtId="0" fontId="2" fillId="0" borderId="0" xfId="148" applyFont="1" applyAlignment="1">
      <alignment horizontal="left" wrapText="1"/>
    </xf>
    <xf numFmtId="0" fontId="3" fillId="0" borderId="0" xfId="148" applyFont="1" applyAlignment="1">
      <alignment horizontal="left" wrapText="1"/>
    </xf>
    <xf numFmtId="0" fontId="26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5" fillId="2" borderId="2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" fillId="0" borderId="0" xfId="127" applyFont="1" applyAlignment="1">
      <alignment horizontal="left" wrapText="1"/>
    </xf>
    <xf numFmtId="0" fontId="5" fillId="0" borderId="0" xfId="127" applyFont="1" applyAlignment="1">
      <alignment horizontal="left" wrapText="1"/>
    </xf>
    <xf numFmtId="0" fontId="12" fillId="0" borderId="0" xfId="126" applyFont="1" applyAlignment="1">
      <alignment horizontal="center" wrapText="1"/>
    </xf>
    <xf numFmtId="0" fontId="12" fillId="0" borderId="2" xfId="126" applyBorder="1" applyAlignment="1">
      <alignment horizontal="center" vertical="center" wrapText="1"/>
    </xf>
    <xf numFmtId="0" fontId="2" fillId="0" borderId="0" xfId="126" applyFont="1" applyAlignment="1">
      <alignment horizontal="left"/>
    </xf>
    <xf numFmtId="0" fontId="12" fillId="0" borderId="0" xfId="126" applyFont="1" applyAlignment="1">
      <alignment horizontal="left"/>
    </xf>
    <xf numFmtId="0" fontId="12" fillId="0" borderId="0" xfId="126" applyAlignment="1">
      <alignment horizontal="left" wrapText="1"/>
    </xf>
    <xf numFmtId="0" fontId="26" fillId="0" borderId="0" xfId="126" applyFont="1" applyAlignment="1">
      <alignment horizontal="center"/>
    </xf>
    <xf numFmtId="0" fontId="12" fillId="0" borderId="0" xfId="126" applyAlignment="1">
      <alignment horizontal="center"/>
    </xf>
    <xf numFmtId="0" fontId="35" fillId="0" borderId="2" xfId="126" applyFont="1" applyBorder="1" applyAlignment="1">
      <alignment horizontal="center" vertical="center" wrapText="1"/>
    </xf>
    <xf numFmtId="0" fontId="12" fillId="2" borderId="2" xfId="126" applyFill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right" wrapText="1"/>
    </xf>
    <xf numFmtId="0" fontId="2" fillId="0" borderId="0" xfId="115" applyFont="1" applyAlignment="1">
      <alignment horizontal="right"/>
    </xf>
    <xf numFmtId="0" fontId="3" fillId="0" borderId="0" xfId="115" applyFont="1" applyAlignment="1">
      <alignment horizontal="right"/>
    </xf>
    <xf numFmtId="164" fontId="25" fillId="0" borderId="0" xfId="103" applyFont="1" applyAlignment="1">
      <alignment horizontal="center"/>
    </xf>
    <xf numFmtId="164" fontId="25" fillId="0" borderId="5" xfId="103" applyFont="1" applyBorder="1" applyAlignment="1">
      <alignment horizontal="center"/>
    </xf>
    <xf numFmtId="164" fontId="25" fillId="0" borderId="2" xfId="103" applyFont="1" applyBorder="1" applyAlignment="1">
      <alignment horizontal="center"/>
    </xf>
    <xf numFmtId="164" fontId="27" fillId="0" borderId="0" xfId="103" applyFont="1" applyAlignment="1">
      <alignment horizontal="center"/>
    </xf>
    <xf numFmtId="164" fontId="26" fillId="0" borderId="0" xfId="103" applyFont="1" applyAlignment="1">
      <alignment horizontal="center"/>
    </xf>
    <xf numFmtId="164" fontId="25" fillId="0" borderId="3" xfId="103" applyFont="1" applyBorder="1" applyAlignment="1">
      <alignment horizontal="center" vertical="top" wrapText="1"/>
    </xf>
    <xf numFmtId="164" fontId="25" fillId="0" borderId="4" xfId="103" applyFont="1" applyBorder="1" applyAlignment="1">
      <alignment horizontal="center" vertical="top" wrapText="1"/>
    </xf>
    <xf numFmtId="166" fontId="25" fillId="0" borderId="7" xfId="103" applyNumberFormat="1" applyFont="1" applyBorder="1" applyAlignment="1">
      <alignment horizontal="center" vertical="top" wrapText="1"/>
    </xf>
    <xf numFmtId="166" fontId="25" fillId="0" borderId="8" xfId="103" applyNumberFormat="1" applyFont="1" applyBorder="1" applyAlignment="1">
      <alignment horizontal="center" vertical="top" wrapText="1"/>
    </xf>
    <xf numFmtId="0" fontId="26" fillId="0" borderId="3" xfId="136" applyFont="1" applyBorder="1" applyAlignment="1">
      <alignment horizontal="center" vertical="center" wrapText="1"/>
    </xf>
    <xf numFmtId="0" fontId="26" fillId="0" borderId="4" xfId="136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137" applyFont="1" applyBorder="1" applyAlignment="1">
      <alignment horizontal="center" vertical="center" wrapText="1"/>
    </xf>
    <xf numFmtId="0" fontId="26" fillId="0" borderId="4" xfId="137" applyFont="1" applyBorder="1" applyAlignment="1">
      <alignment horizontal="center" vertical="center" wrapText="1"/>
    </xf>
    <xf numFmtId="0" fontId="3" fillId="0" borderId="0" xfId="141" applyFont="1" applyAlignment="1">
      <alignment horizontal="left" wrapText="1"/>
    </xf>
    <xf numFmtId="0" fontId="3" fillId="0" borderId="0" xfId="141" applyAlignment="1">
      <alignment horizontal="left" wrapText="1"/>
    </xf>
    <xf numFmtId="0" fontId="43" fillId="0" borderId="0" xfId="0" applyFont="1" applyAlignment="1">
      <alignment horizontal="center"/>
    </xf>
    <xf numFmtId="0" fontId="39" fillId="0" borderId="5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1" fillId="0" borderId="0" xfId="126" applyFont="1" applyAlignment="1">
      <alignment horizontal="left"/>
    </xf>
  </cellXfs>
  <cellStyles count="158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10" xfId="145"/>
    <cellStyle name="Обычный 11" xfId="146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2 2" xfId="147"/>
    <cellStyle name="Обычный 5 2 3 3" xfId="143"/>
    <cellStyle name="Обычный 5 2 4" xfId="129"/>
    <cellStyle name="Обычный 5 2 4 2" xfId="157"/>
    <cellStyle name="Обычный 5 3" xfId="111"/>
    <cellStyle name="Обычный 5 3 2" xfId="118"/>
    <cellStyle name="Обычный 5 3 3" xfId="120"/>
    <cellStyle name="Обычный 5 3 4" xfId="124"/>
    <cellStyle name="Обычный 5 3 4 2" xfId="141"/>
    <cellStyle name="Обычный 5 4" xfId="113"/>
    <cellStyle name="Обычный 5 4 2" xfId="130"/>
    <cellStyle name="Обычный 5 4 2 4 2" xfId="132"/>
    <cellStyle name="Обычный 5 4 2 4 2 2" xfId="148"/>
    <cellStyle name="Обычный 5 4 2 4 3" xfId="149"/>
    <cellStyle name="Обычный 5 4 2 4 3 2" xfId="150"/>
    <cellStyle name="Обычный 5 4 3" xfId="142"/>
    <cellStyle name="Обычный 5 4 3 3 2" xfId="131"/>
    <cellStyle name="Обычный 5 4 3 3 2 2" xfId="151"/>
    <cellStyle name="Обычный 5 4 4" xfId="152"/>
    <cellStyle name="Обычный 5 5" xfId="116"/>
    <cellStyle name="Обычный 5 5 2" xfId="117"/>
    <cellStyle name="Обычный 5 5 3" xfId="123"/>
    <cellStyle name="Обычный 5 5 3 2" xfId="128"/>
    <cellStyle name="Обычный 5 5 3 2 2" xfId="140"/>
    <cellStyle name="Обычный 5 6" xfId="119"/>
    <cellStyle name="Обычный 5 7" xfId="121"/>
    <cellStyle name="Обычный 5 7 2" xfId="126"/>
    <cellStyle name="Обычный 5 7 2 2" xfId="134"/>
    <cellStyle name="Обычный 5 7 2 2 2" xfId="153"/>
    <cellStyle name="Обычный 5 7 2 3" xfId="139"/>
    <cellStyle name="Обычный 5 7 2 4" xfId="154"/>
    <cellStyle name="Обычный 5 7 3 2" xfId="133"/>
    <cellStyle name="Обычный 5 7 3 2 2" xfId="144"/>
    <cellStyle name="Обычный 6" xfId="135"/>
    <cellStyle name="Обычный 6 2" xfId="138"/>
    <cellStyle name="Обычный 6 3" xfId="155"/>
    <cellStyle name="Обычный 6 3 2" xfId="137"/>
    <cellStyle name="Обычный 6 4" xfId="136"/>
    <cellStyle name="Обычный 9" xfId="156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topLeftCell="A37" zoomScale="90" zoomScaleNormal="90" zoomScalePageLayoutView="55" workbookViewId="0">
      <selection activeCell="C86" sqref="C86"/>
    </sheetView>
  </sheetViews>
  <sheetFormatPr defaultColWidth="9.109375" defaultRowHeight="13.2" x14ac:dyDescent="0.25"/>
  <cols>
    <col min="1" max="1" width="13.109375" style="4" customWidth="1"/>
    <col min="2" max="2" width="56.5546875" style="4" customWidth="1"/>
    <col min="3" max="3" width="15.44140625" style="4" customWidth="1"/>
    <col min="4" max="4" width="17.6640625" style="4" customWidth="1"/>
    <col min="5" max="5" width="15.6640625" style="4" customWidth="1"/>
    <col min="6" max="6" width="18.33203125" style="4" customWidth="1"/>
    <col min="7" max="9" width="9.109375" style="4"/>
    <col min="10" max="11" width="10" style="4" bestFit="1" customWidth="1"/>
    <col min="12" max="16384" width="9.109375" style="4"/>
  </cols>
  <sheetData>
    <row r="1" spans="1:15" x14ac:dyDescent="0.25">
      <c r="C1" s="350" t="s">
        <v>0</v>
      </c>
      <c r="D1" s="350"/>
      <c r="E1" s="350"/>
      <c r="F1" s="350"/>
    </row>
    <row r="2" spans="1:15" ht="18.75" customHeight="1" x14ac:dyDescent="0.25">
      <c r="C2" s="351" t="s">
        <v>322</v>
      </c>
      <c r="D2" s="352"/>
      <c r="E2" s="352"/>
      <c r="F2" s="352"/>
    </row>
    <row r="3" spans="1:15" s="2" customFormat="1" ht="42.75" customHeight="1" x14ac:dyDescent="0.3">
      <c r="A3" s="1"/>
      <c r="B3" s="1"/>
      <c r="C3" s="349" t="str">
        <f>Дод.2!$D$3</f>
        <v>"Про внесення змін до рішення Смолінської селищної ради від 18.12.2025 року № 954 "Про бюджет Смолінської селищної територіальної громади на 2026 рік""</v>
      </c>
      <c r="D3" s="349"/>
      <c r="E3" s="349"/>
      <c r="F3" s="349"/>
      <c r="G3" s="349"/>
      <c r="H3" s="349"/>
      <c r="I3" s="349"/>
      <c r="J3" s="3"/>
    </row>
    <row r="4" spans="1:15" s="2" customFormat="1" ht="24" customHeight="1" x14ac:dyDescent="0.3">
      <c r="A4" s="1"/>
      <c r="B4" s="1"/>
      <c r="C4" s="1"/>
      <c r="D4" s="349"/>
      <c r="E4" s="349"/>
      <c r="F4" s="349"/>
      <c r="G4" s="349"/>
      <c r="H4" s="349"/>
      <c r="I4" s="349"/>
      <c r="J4" s="3"/>
    </row>
    <row r="5" spans="1:15" ht="28.5" customHeight="1" x14ac:dyDescent="0.25">
      <c r="A5" s="353" t="s">
        <v>233</v>
      </c>
      <c r="B5" s="354"/>
      <c r="C5" s="354"/>
      <c r="D5" s="354"/>
      <c r="E5" s="354"/>
      <c r="F5" s="354"/>
      <c r="L5" s="349"/>
      <c r="M5" s="349"/>
      <c r="N5" s="349"/>
      <c r="O5" s="349"/>
    </row>
    <row r="6" spans="1:15" ht="18" customHeight="1" x14ac:dyDescent="0.25">
      <c r="A6" s="196"/>
      <c r="B6" s="162"/>
      <c r="C6" s="355"/>
      <c r="D6" s="355"/>
      <c r="E6" s="355"/>
      <c r="F6" s="355"/>
    </row>
    <row r="7" spans="1:15" ht="12.15" customHeight="1" x14ac:dyDescent="0.25">
      <c r="A7" s="197"/>
      <c r="B7" s="1"/>
      <c r="C7" s="349"/>
      <c r="D7" s="349"/>
      <c r="E7" s="349"/>
      <c r="F7" s="349"/>
    </row>
    <row r="8" spans="1:15" ht="13.65" customHeight="1" x14ac:dyDescent="0.25">
      <c r="A8" s="197" t="s">
        <v>231</v>
      </c>
      <c r="B8" s="198"/>
      <c r="C8" s="198"/>
      <c r="D8" s="198"/>
      <c r="E8" s="198"/>
      <c r="F8" s="198"/>
    </row>
    <row r="9" spans="1:15" x14ac:dyDescent="0.25">
      <c r="A9" s="199" t="s">
        <v>46</v>
      </c>
      <c r="B9" s="195"/>
      <c r="C9" s="195"/>
      <c r="D9" s="195"/>
      <c r="E9" s="198"/>
      <c r="F9" s="198"/>
    </row>
    <row r="10" spans="1:15" ht="13.65" customHeight="1" x14ac:dyDescent="0.25">
      <c r="A10" s="356" t="s">
        <v>10</v>
      </c>
      <c r="B10" s="356" t="s">
        <v>11</v>
      </c>
      <c r="C10" s="358" t="s">
        <v>1</v>
      </c>
      <c r="D10" s="356" t="s">
        <v>2</v>
      </c>
      <c r="E10" s="357" t="s">
        <v>3</v>
      </c>
      <c r="F10" s="357"/>
    </row>
    <row r="11" spans="1:15" ht="13.65" customHeight="1" x14ac:dyDescent="0.25">
      <c r="A11" s="357"/>
      <c r="B11" s="357"/>
      <c r="C11" s="357"/>
      <c r="D11" s="357"/>
      <c r="E11" s="357" t="s">
        <v>4</v>
      </c>
      <c r="F11" s="359" t="s">
        <v>5</v>
      </c>
    </row>
    <row r="12" spans="1:15" x14ac:dyDescent="0.25">
      <c r="A12" s="357"/>
      <c r="B12" s="357"/>
      <c r="C12" s="357"/>
      <c r="D12" s="357"/>
      <c r="E12" s="357"/>
      <c r="F12" s="357"/>
    </row>
    <row r="13" spans="1:15" x14ac:dyDescent="0.25">
      <c r="A13" s="160">
        <v>1</v>
      </c>
      <c r="B13" s="160">
        <v>2</v>
      </c>
      <c r="C13" s="161">
        <v>3</v>
      </c>
      <c r="D13" s="160">
        <v>4</v>
      </c>
      <c r="E13" s="160">
        <v>5</v>
      </c>
      <c r="F13" s="160">
        <v>6</v>
      </c>
    </row>
    <row r="14" spans="1:15" ht="31.65" customHeight="1" x14ac:dyDescent="0.25">
      <c r="A14" s="60">
        <v>10000000</v>
      </c>
      <c r="B14" s="61" t="s">
        <v>174</v>
      </c>
      <c r="C14" s="130">
        <f t="shared" ref="C14:C77" si="0">D14+E14</f>
        <v>107025000</v>
      </c>
      <c r="D14" s="192">
        <f>D15+D23+D29+D37+D51</f>
        <v>106815000</v>
      </c>
      <c r="E14" s="193">
        <f>E15+E23+E29+E37+E51</f>
        <v>210000</v>
      </c>
      <c r="F14" s="192">
        <v>0</v>
      </c>
    </row>
    <row r="15" spans="1:15" ht="54" customHeight="1" x14ac:dyDescent="0.25">
      <c r="A15" s="60">
        <v>11000000</v>
      </c>
      <c r="B15" s="61" t="s">
        <v>175</v>
      </c>
      <c r="C15" s="130">
        <f t="shared" si="0"/>
        <v>64884400</v>
      </c>
      <c r="D15" s="192">
        <f>D16+D21</f>
        <v>64884400</v>
      </c>
      <c r="E15" s="192">
        <f>E16+E21</f>
        <v>0</v>
      </c>
      <c r="F15" s="192">
        <v>0</v>
      </c>
    </row>
    <row r="16" spans="1:15" ht="33" customHeight="1" x14ac:dyDescent="0.25">
      <c r="A16" s="60">
        <v>11010000</v>
      </c>
      <c r="B16" s="61" t="s">
        <v>12</v>
      </c>
      <c r="C16" s="130">
        <f t="shared" si="0"/>
        <v>64884400</v>
      </c>
      <c r="D16" s="192">
        <f>D17+D18+D19+D20</f>
        <v>64884400</v>
      </c>
      <c r="E16" s="194">
        <v>0</v>
      </c>
      <c r="F16" s="192">
        <v>0</v>
      </c>
    </row>
    <row r="17" spans="1:11" ht="36" customHeight="1" x14ac:dyDescent="0.25">
      <c r="A17" s="132">
        <v>11010100</v>
      </c>
      <c r="B17" s="62" t="s">
        <v>13</v>
      </c>
      <c r="C17" s="133">
        <f t="shared" si="0"/>
        <v>44238400</v>
      </c>
      <c r="D17" s="134">
        <v>44238400</v>
      </c>
      <c r="E17" s="134">
        <v>0</v>
      </c>
      <c r="F17" s="134">
        <v>0</v>
      </c>
    </row>
    <row r="18" spans="1:11" ht="26.4" x14ac:dyDescent="0.25">
      <c r="A18" s="132">
        <v>11010400</v>
      </c>
      <c r="B18" s="62" t="s">
        <v>14</v>
      </c>
      <c r="C18" s="133">
        <f t="shared" si="0"/>
        <v>16320000</v>
      </c>
      <c r="D18" s="134">
        <v>16320000</v>
      </c>
      <c r="E18" s="134">
        <v>0</v>
      </c>
      <c r="F18" s="134">
        <v>0</v>
      </c>
    </row>
    <row r="19" spans="1:11" ht="27.15" customHeight="1" x14ac:dyDescent="0.25">
      <c r="A19" s="132">
        <v>11010500</v>
      </c>
      <c r="B19" s="62" t="s">
        <v>15</v>
      </c>
      <c r="C19" s="133">
        <f t="shared" si="0"/>
        <v>150000</v>
      </c>
      <c r="D19" s="134">
        <v>150000</v>
      </c>
      <c r="E19" s="134">
        <v>0</v>
      </c>
      <c r="F19" s="134">
        <v>0</v>
      </c>
    </row>
    <row r="20" spans="1:11" ht="40.65" customHeight="1" x14ac:dyDescent="0.25">
      <c r="A20" s="132">
        <v>11011300</v>
      </c>
      <c r="B20" s="185" t="s">
        <v>227</v>
      </c>
      <c r="C20" s="133">
        <f>D20</f>
        <v>4176000</v>
      </c>
      <c r="D20" s="134">
        <v>4176000</v>
      </c>
      <c r="E20" s="134"/>
      <c r="F20" s="134"/>
    </row>
    <row r="21" spans="1:11" ht="36" customHeight="1" x14ac:dyDescent="0.25">
      <c r="A21" s="60">
        <v>11020000</v>
      </c>
      <c r="B21" s="61" t="s">
        <v>176</v>
      </c>
      <c r="C21" s="130">
        <f t="shared" si="0"/>
        <v>0</v>
      </c>
      <c r="D21" s="131">
        <v>0</v>
      </c>
      <c r="E21" s="131">
        <v>0</v>
      </c>
      <c r="F21" s="131">
        <v>0</v>
      </c>
    </row>
    <row r="22" spans="1:11" ht="39.75" customHeight="1" x14ac:dyDescent="0.25">
      <c r="A22" s="132">
        <v>11020200</v>
      </c>
      <c r="B22" s="62" t="s">
        <v>177</v>
      </c>
      <c r="C22" s="133">
        <f t="shared" si="0"/>
        <v>0</v>
      </c>
      <c r="D22" s="134">
        <v>0</v>
      </c>
      <c r="E22" s="134">
        <v>0</v>
      </c>
      <c r="F22" s="134">
        <v>0</v>
      </c>
    </row>
    <row r="23" spans="1:11" ht="24" customHeight="1" x14ac:dyDescent="0.25">
      <c r="A23" s="60">
        <v>13000000</v>
      </c>
      <c r="B23" s="61" t="s">
        <v>178</v>
      </c>
      <c r="C23" s="130">
        <f t="shared" si="0"/>
        <v>69000</v>
      </c>
      <c r="D23" s="131">
        <f>D24+D27</f>
        <v>69000</v>
      </c>
      <c r="E23" s="131">
        <v>0</v>
      </c>
      <c r="F23" s="131">
        <v>0</v>
      </c>
    </row>
    <row r="24" spans="1:11" x14ac:dyDescent="0.25">
      <c r="A24" s="60">
        <v>13010000</v>
      </c>
      <c r="B24" s="61" t="s">
        <v>179</v>
      </c>
      <c r="C24" s="130">
        <f t="shared" si="0"/>
        <v>68000</v>
      </c>
      <c r="D24" s="131">
        <v>68000</v>
      </c>
      <c r="E24" s="131">
        <v>0</v>
      </c>
      <c r="F24" s="131">
        <v>0</v>
      </c>
    </row>
    <row r="25" spans="1:11" ht="35.25" customHeight="1" x14ac:dyDescent="0.25">
      <c r="A25" s="132">
        <v>13010100</v>
      </c>
      <c r="B25" s="62" t="s">
        <v>180</v>
      </c>
      <c r="C25" s="133">
        <f t="shared" si="0"/>
        <v>36000</v>
      </c>
      <c r="D25" s="134">
        <v>36000</v>
      </c>
      <c r="E25" s="134">
        <v>0</v>
      </c>
      <c r="F25" s="134">
        <v>0</v>
      </c>
    </row>
    <row r="26" spans="1:11" ht="39.6" x14ac:dyDescent="0.25">
      <c r="A26" s="132">
        <v>13010200</v>
      </c>
      <c r="B26" s="62" t="s">
        <v>181</v>
      </c>
      <c r="C26" s="133">
        <f t="shared" si="0"/>
        <v>32000</v>
      </c>
      <c r="D26" s="134">
        <v>32000</v>
      </c>
      <c r="E26" s="134">
        <v>0</v>
      </c>
      <c r="F26" s="134">
        <v>0</v>
      </c>
    </row>
    <row r="27" spans="1:11" ht="26.4" x14ac:dyDescent="0.25">
      <c r="A27" s="60">
        <v>13030000</v>
      </c>
      <c r="B27" s="61" t="s">
        <v>16</v>
      </c>
      <c r="C27" s="130">
        <f t="shared" si="0"/>
        <v>1000</v>
      </c>
      <c r="D27" s="131">
        <v>1000</v>
      </c>
      <c r="E27" s="131">
        <v>0</v>
      </c>
      <c r="F27" s="131">
        <v>0</v>
      </c>
      <c r="K27" s="141"/>
    </row>
    <row r="28" spans="1:11" ht="26.4" x14ac:dyDescent="0.25">
      <c r="A28" s="132">
        <v>13030100</v>
      </c>
      <c r="B28" s="62" t="s">
        <v>17</v>
      </c>
      <c r="C28" s="133">
        <f t="shared" si="0"/>
        <v>1000</v>
      </c>
      <c r="D28" s="134">
        <v>1000</v>
      </c>
      <c r="E28" s="134">
        <v>0</v>
      </c>
      <c r="F28" s="134">
        <v>0</v>
      </c>
      <c r="K28" s="141"/>
    </row>
    <row r="29" spans="1:11" x14ac:dyDescent="0.25">
      <c r="A29" s="60">
        <v>14000000</v>
      </c>
      <c r="B29" s="61" t="s">
        <v>182</v>
      </c>
      <c r="C29" s="130">
        <f t="shared" si="0"/>
        <v>7946600</v>
      </c>
      <c r="D29" s="131">
        <f>D30+D32+D34</f>
        <v>7946600</v>
      </c>
      <c r="E29" s="131">
        <v>0</v>
      </c>
      <c r="F29" s="131">
        <v>0</v>
      </c>
    </row>
    <row r="30" spans="1:11" ht="26.4" x14ac:dyDescent="0.25">
      <c r="A30" s="60">
        <v>14020000</v>
      </c>
      <c r="B30" s="61" t="s">
        <v>183</v>
      </c>
      <c r="C30" s="130">
        <f t="shared" si="0"/>
        <v>306600</v>
      </c>
      <c r="D30" s="131">
        <f>D31</f>
        <v>306600</v>
      </c>
      <c r="E30" s="131">
        <v>0</v>
      </c>
      <c r="F30" s="131">
        <v>0</v>
      </c>
    </row>
    <row r="31" spans="1:11" x14ac:dyDescent="0.25">
      <c r="A31" s="132">
        <v>14021900</v>
      </c>
      <c r="B31" s="62" t="s">
        <v>18</v>
      </c>
      <c r="C31" s="133">
        <f t="shared" si="0"/>
        <v>306600</v>
      </c>
      <c r="D31" s="134">
        <v>306600</v>
      </c>
      <c r="E31" s="134">
        <v>0</v>
      </c>
      <c r="F31" s="134">
        <v>0</v>
      </c>
    </row>
    <row r="32" spans="1:11" ht="26.4" x14ac:dyDescent="0.25">
      <c r="A32" s="60">
        <v>14030000</v>
      </c>
      <c r="B32" s="61" t="s">
        <v>184</v>
      </c>
      <c r="C32" s="130">
        <f t="shared" si="0"/>
        <v>2100000</v>
      </c>
      <c r="D32" s="131">
        <f>D33</f>
        <v>2100000</v>
      </c>
      <c r="E32" s="131">
        <v>0</v>
      </c>
      <c r="F32" s="131">
        <v>0</v>
      </c>
    </row>
    <row r="33" spans="1:10" x14ac:dyDescent="0.25">
      <c r="A33" s="132">
        <v>14031900</v>
      </c>
      <c r="B33" s="62" t="s">
        <v>18</v>
      </c>
      <c r="C33" s="133">
        <f t="shared" si="0"/>
        <v>2100000</v>
      </c>
      <c r="D33" s="134">
        <v>2100000</v>
      </c>
      <c r="E33" s="134">
        <v>0</v>
      </c>
      <c r="F33" s="134">
        <v>0</v>
      </c>
      <c r="J33" s="141"/>
    </row>
    <row r="34" spans="1:10" ht="26.4" x14ac:dyDescent="0.25">
      <c r="A34" s="60">
        <v>14040000</v>
      </c>
      <c r="B34" s="61" t="s">
        <v>185</v>
      </c>
      <c r="C34" s="130">
        <f t="shared" si="0"/>
        <v>5540000</v>
      </c>
      <c r="D34" s="131">
        <f>D35+D36</f>
        <v>5540000</v>
      </c>
      <c r="E34" s="131">
        <v>0</v>
      </c>
      <c r="F34" s="131">
        <v>0</v>
      </c>
    </row>
    <row r="35" spans="1:10" ht="66" customHeight="1" x14ac:dyDescent="0.25">
      <c r="A35" s="132">
        <v>14040100</v>
      </c>
      <c r="B35" s="62" t="s">
        <v>186</v>
      </c>
      <c r="C35" s="133">
        <f t="shared" si="0"/>
        <v>3840000</v>
      </c>
      <c r="D35" s="134">
        <v>3840000</v>
      </c>
      <c r="E35" s="134">
        <v>0</v>
      </c>
      <c r="F35" s="134">
        <v>0</v>
      </c>
    </row>
    <row r="36" spans="1:10" ht="52.8" x14ac:dyDescent="0.25">
      <c r="A36" s="132">
        <v>14040200</v>
      </c>
      <c r="B36" s="62" t="s">
        <v>162</v>
      </c>
      <c r="C36" s="133">
        <f t="shared" si="0"/>
        <v>1700000</v>
      </c>
      <c r="D36" s="134">
        <v>1700000</v>
      </c>
      <c r="E36" s="134">
        <v>0</v>
      </c>
      <c r="F36" s="134">
        <v>0</v>
      </c>
    </row>
    <row r="37" spans="1:10" ht="26.4" x14ac:dyDescent="0.25">
      <c r="A37" s="60">
        <v>18000000</v>
      </c>
      <c r="B37" s="61" t="s">
        <v>19</v>
      </c>
      <c r="C37" s="130">
        <f t="shared" si="0"/>
        <v>33915000</v>
      </c>
      <c r="D37" s="131">
        <f>D38+D47</f>
        <v>33915000</v>
      </c>
      <c r="E37" s="131">
        <v>0</v>
      </c>
      <c r="F37" s="131">
        <v>0</v>
      </c>
    </row>
    <row r="38" spans="1:10" x14ac:dyDescent="0.25">
      <c r="A38" s="60">
        <v>18010000</v>
      </c>
      <c r="B38" s="61" t="s">
        <v>187</v>
      </c>
      <c r="C38" s="130">
        <f t="shared" si="0"/>
        <v>13012000</v>
      </c>
      <c r="D38" s="131">
        <f>D39+D40+D41+D42+D43+D44+D45+D46</f>
        <v>13012000</v>
      </c>
      <c r="E38" s="131">
        <v>0</v>
      </c>
      <c r="F38" s="131">
        <v>0</v>
      </c>
    </row>
    <row r="39" spans="1:10" ht="39.6" x14ac:dyDescent="0.25">
      <c r="A39" s="132">
        <v>18010200</v>
      </c>
      <c r="B39" s="62" t="s">
        <v>188</v>
      </c>
      <c r="C39" s="133">
        <f t="shared" si="0"/>
        <v>42000</v>
      </c>
      <c r="D39" s="134">
        <v>42000</v>
      </c>
      <c r="E39" s="134">
        <v>0</v>
      </c>
      <c r="F39" s="134">
        <v>0</v>
      </c>
    </row>
    <row r="40" spans="1:10" ht="39.6" x14ac:dyDescent="0.25">
      <c r="A40" s="132">
        <v>18010300</v>
      </c>
      <c r="B40" s="62" t="s">
        <v>189</v>
      </c>
      <c r="C40" s="133">
        <f t="shared" si="0"/>
        <v>230000</v>
      </c>
      <c r="D40" s="134">
        <v>230000</v>
      </c>
      <c r="E40" s="134">
        <v>0</v>
      </c>
      <c r="F40" s="134">
        <v>0</v>
      </c>
    </row>
    <row r="41" spans="1:10" ht="39.6" x14ac:dyDescent="0.25">
      <c r="A41" s="132">
        <v>18010400</v>
      </c>
      <c r="B41" s="62" t="s">
        <v>190</v>
      </c>
      <c r="C41" s="133">
        <f t="shared" si="0"/>
        <v>343000</v>
      </c>
      <c r="D41" s="134">
        <v>343000</v>
      </c>
      <c r="E41" s="134">
        <v>0</v>
      </c>
      <c r="F41" s="134">
        <v>0</v>
      </c>
    </row>
    <row r="42" spans="1:10" x14ac:dyDescent="0.25">
      <c r="A42" s="132">
        <v>18010500</v>
      </c>
      <c r="B42" s="62" t="s">
        <v>191</v>
      </c>
      <c r="C42" s="133">
        <f t="shared" si="0"/>
        <v>2800000</v>
      </c>
      <c r="D42" s="134">
        <v>2800000</v>
      </c>
      <c r="E42" s="134">
        <v>0</v>
      </c>
      <c r="F42" s="134">
        <v>0</v>
      </c>
    </row>
    <row r="43" spans="1:10" x14ac:dyDescent="0.25">
      <c r="A43" s="132">
        <v>18010600</v>
      </c>
      <c r="B43" s="62" t="s">
        <v>192</v>
      </c>
      <c r="C43" s="133">
        <f t="shared" si="0"/>
        <v>6200000</v>
      </c>
      <c r="D43" s="134">
        <v>6200000</v>
      </c>
      <c r="E43" s="134">
        <v>0</v>
      </c>
      <c r="F43" s="134">
        <v>0</v>
      </c>
    </row>
    <row r="44" spans="1:10" x14ac:dyDescent="0.25">
      <c r="A44" s="132">
        <v>18010700</v>
      </c>
      <c r="B44" s="62" t="s">
        <v>193</v>
      </c>
      <c r="C44" s="133">
        <f t="shared" si="0"/>
        <v>2081000</v>
      </c>
      <c r="D44" s="134">
        <v>2081000</v>
      </c>
      <c r="E44" s="134">
        <v>0</v>
      </c>
      <c r="F44" s="134">
        <v>0</v>
      </c>
    </row>
    <row r="45" spans="1:10" x14ac:dyDescent="0.25">
      <c r="A45" s="132">
        <v>18010900</v>
      </c>
      <c r="B45" s="62" t="s">
        <v>194</v>
      </c>
      <c r="C45" s="133">
        <f t="shared" si="0"/>
        <v>1276000</v>
      </c>
      <c r="D45" s="134">
        <v>1276000</v>
      </c>
      <c r="E45" s="134">
        <v>0</v>
      </c>
      <c r="F45" s="134">
        <v>0</v>
      </c>
    </row>
    <row r="46" spans="1:10" x14ac:dyDescent="0.25">
      <c r="A46" s="132">
        <v>18011100</v>
      </c>
      <c r="B46" s="62" t="s">
        <v>195</v>
      </c>
      <c r="C46" s="133">
        <f t="shared" si="0"/>
        <v>40000</v>
      </c>
      <c r="D46" s="134">
        <v>40000</v>
      </c>
      <c r="E46" s="134">
        <v>0</v>
      </c>
      <c r="F46" s="134">
        <v>0</v>
      </c>
    </row>
    <row r="47" spans="1:10" x14ac:dyDescent="0.25">
      <c r="A47" s="60">
        <v>18050000</v>
      </c>
      <c r="B47" s="61" t="s">
        <v>196</v>
      </c>
      <c r="C47" s="130">
        <f t="shared" si="0"/>
        <v>20903000</v>
      </c>
      <c r="D47" s="131">
        <f>D48+D49+D50</f>
        <v>20903000</v>
      </c>
      <c r="E47" s="131">
        <v>0</v>
      </c>
      <c r="F47" s="131">
        <v>0</v>
      </c>
    </row>
    <row r="48" spans="1:10" ht="43.5" customHeight="1" x14ac:dyDescent="0.25">
      <c r="A48" s="132">
        <v>18050300</v>
      </c>
      <c r="B48" s="62" t="s">
        <v>197</v>
      </c>
      <c r="C48" s="133">
        <f t="shared" si="0"/>
        <v>203000</v>
      </c>
      <c r="D48" s="134">
        <v>203000</v>
      </c>
      <c r="E48" s="134">
        <v>0</v>
      </c>
      <c r="F48" s="134">
        <v>0</v>
      </c>
    </row>
    <row r="49" spans="1:6" x14ac:dyDescent="0.25">
      <c r="A49" s="132">
        <v>18050400</v>
      </c>
      <c r="B49" s="62" t="s">
        <v>198</v>
      </c>
      <c r="C49" s="133">
        <f t="shared" si="0"/>
        <v>8500000</v>
      </c>
      <c r="D49" s="134">
        <v>8500000</v>
      </c>
      <c r="E49" s="134">
        <v>0</v>
      </c>
      <c r="F49" s="134">
        <v>0</v>
      </c>
    </row>
    <row r="50" spans="1:6" ht="45" customHeight="1" x14ac:dyDescent="0.25">
      <c r="A50" s="132">
        <v>18050500</v>
      </c>
      <c r="B50" s="62" t="s">
        <v>199</v>
      </c>
      <c r="C50" s="133">
        <f t="shared" si="0"/>
        <v>12200000</v>
      </c>
      <c r="D50" s="134">
        <v>12200000</v>
      </c>
      <c r="E50" s="134">
        <v>0</v>
      </c>
      <c r="F50" s="134">
        <v>0</v>
      </c>
    </row>
    <row r="51" spans="1:6" ht="57.15" customHeight="1" x14ac:dyDescent="0.25">
      <c r="A51" s="60">
        <v>19000000</v>
      </c>
      <c r="B51" s="61" t="s">
        <v>200</v>
      </c>
      <c r="C51" s="130">
        <f t="shared" si="0"/>
        <v>210000</v>
      </c>
      <c r="D51" s="131">
        <v>0</v>
      </c>
      <c r="E51" s="171">
        <f>E52</f>
        <v>210000</v>
      </c>
      <c r="F51" s="131">
        <v>0</v>
      </c>
    </row>
    <row r="52" spans="1:6" x14ac:dyDescent="0.25">
      <c r="A52" s="60">
        <v>19010000</v>
      </c>
      <c r="B52" s="61" t="s">
        <v>201</v>
      </c>
      <c r="C52" s="130">
        <f t="shared" si="0"/>
        <v>210000</v>
      </c>
      <c r="D52" s="131">
        <v>0</v>
      </c>
      <c r="E52" s="171">
        <f>E53+E54+E55</f>
        <v>210000</v>
      </c>
      <c r="F52" s="131">
        <v>0</v>
      </c>
    </row>
    <row r="53" spans="1:6" ht="52.8" x14ac:dyDescent="0.25">
      <c r="A53" s="132">
        <v>19010100</v>
      </c>
      <c r="B53" s="62" t="s">
        <v>20</v>
      </c>
      <c r="C53" s="133">
        <f t="shared" si="0"/>
        <v>56000</v>
      </c>
      <c r="D53" s="134">
        <v>0</v>
      </c>
      <c r="E53" s="134">
        <v>56000</v>
      </c>
      <c r="F53" s="134">
        <v>0</v>
      </c>
    </row>
    <row r="54" spans="1:6" ht="26.4" x14ac:dyDescent="0.25">
      <c r="A54" s="132">
        <v>19010200</v>
      </c>
      <c r="B54" s="62" t="s">
        <v>202</v>
      </c>
      <c r="C54" s="133">
        <f t="shared" si="0"/>
        <v>150000</v>
      </c>
      <c r="D54" s="134">
        <v>0</v>
      </c>
      <c r="E54" s="134">
        <v>150000</v>
      </c>
      <c r="F54" s="134">
        <v>0</v>
      </c>
    </row>
    <row r="55" spans="1:6" ht="39.6" x14ac:dyDescent="0.25">
      <c r="A55" s="132">
        <v>19010300</v>
      </c>
      <c r="B55" s="62" t="s">
        <v>203</v>
      </c>
      <c r="C55" s="133">
        <f t="shared" si="0"/>
        <v>4000</v>
      </c>
      <c r="D55" s="134">
        <v>0</v>
      </c>
      <c r="E55" s="134">
        <v>4000</v>
      </c>
      <c r="F55" s="134">
        <v>0</v>
      </c>
    </row>
    <row r="56" spans="1:6" x14ac:dyDescent="0.25">
      <c r="A56" s="60">
        <v>20000000</v>
      </c>
      <c r="B56" s="61" t="s">
        <v>204</v>
      </c>
      <c r="C56" s="130">
        <f t="shared" si="0"/>
        <v>2103000</v>
      </c>
      <c r="D56" s="131">
        <f>D57+D60+D70</f>
        <v>808000</v>
      </c>
      <c r="E56" s="171">
        <f>E57+E60+E70+E73</f>
        <v>1295000</v>
      </c>
      <c r="F56" s="131">
        <v>0</v>
      </c>
    </row>
    <row r="57" spans="1:6" x14ac:dyDescent="0.25">
      <c r="A57" s="60">
        <v>21000000</v>
      </c>
      <c r="B57" s="61" t="s">
        <v>205</v>
      </c>
      <c r="C57" s="130">
        <f t="shared" si="0"/>
        <v>284000</v>
      </c>
      <c r="D57" s="131">
        <f>D58</f>
        <v>284000</v>
      </c>
      <c r="E57" s="131">
        <v>0</v>
      </c>
      <c r="F57" s="131">
        <v>0</v>
      </c>
    </row>
    <row r="58" spans="1:6" x14ac:dyDescent="0.25">
      <c r="A58" s="60">
        <v>21080000</v>
      </c>
      <c r="B58" s="61" t="s">
        <v>206</v>
      </c>
      <c r="C58" s="130">
        <f t="shared" si="0"/>
        <v>284000</v>
      </c>
      <c r="D58" s="131">
        <f>D59</f>
        <v>284000</v>
      </c>
      <c r="E58" s="131">
        <v>0</v>
      </c>
      <c r="F58" s="131">
        <v>0</v>
      </c>
    </row>
    <row r="59" spans="1:6" x14ac:dyDescent="0.25">
      <c r="A59" s="132">
        <v>21081100</v>
      </c>
      <c r="B59" s="62" t="s">
        <v>207</v>
      </c>
      <c r="C59" s="133">
        <f t="shared" si="0"/>
        <v>284000</v>
      </c>
      <c r="D59" s="134">
        <v>284000</v>
      </c>
      <c r="E59" s="134">
        <v>0</v>
      </c>
      <c r="F59" s="134">
        <v>0</v>
      </c>
    </row>
    <row r="60" spans="1:6" ht="26.4" x14ac:dyDescent="0.25">
      <c r="A60" s="60">
        <v>22000000</v>
      </c>
      <c r="B60" s="61" t="s">
        <v>208</v>
      </c>
      <c r="C60" s="130">
        <f t="shared" si="0"/>
        <v>204000</v>
      </c>
      <c r="D60" s="131">
        <f>D61+D65+D67</f>
        <v>204000</v>
      </c>
      <c r="E60" s="131">
        <v>0</v>
      </c>
      <c r="F60" s="131">
        <v>0</v>
      </c>
    </row>
    <row r="61" spans="1:6" x14ac:dyDescent="0.25">
      <c r="A61" s="60">
        <v>22010000</v>
      </c>
      <c r="B61" s="61" t="s">
        <v>21</v>
      </c>
      <c r="C61" s="130">
        <f t="shared" si="0"/>
        <v>190000</v>
      </c>
      <c r="D61" s="131">
        <f>D62+D63+D64</f>
        <v>190000</v>
      </c>
      <c r="E61" s="131">
        <v>0</v>
      </c>
      <c r="F61" s="131">
        <v>0</v>
      </c>
    </row>
    <row r="62" spans="1:6" ht="40.5" customHeight="1" x14ac:dyDescent="0.25">
      <c r="A62" s="132">
        <v>22010300</v>
      </c>
      <c r="B62" s="62" t="s">
        <v>230</v>
      </c>
      <c r="C62" s="133">
        <f t="shared" si="0"/>
        <v>4000</v>
      </c>
      <c r="D62" s="134">
        <v>4000</v>
      </c>
      <c r="E62" s="134">
        <v>0</v>
      </c>
      <c r="F62" s="134">
        <v>0</v>
      </c>
    </row>
    <row r="63" spans="1:6" x14ac:dyDescent="0.25">
      <c r="A63" s="132">
        <v>22012500</v>
      </c>
      <c r="B63" s="62" t="s">
        <v>22</v>
      </c>
      <c r="C63" s="133">
        <f t="shared" si="0"/>
        <v>41000</v>
      </c>
      <c r="D63" s="134">
        <v>41000</v>
      </c>
      <c r="E63" s="134">
        <v>0</v>
      </c>
      <c r="F63" s="134">
        <v>0</v>
      </c>
    </row>
    <row r="64" spans="1:6" ht="26.4" x14ac:dyDescent="0.25">
      <c r="A64" s="132">
        <v>22012600</v>
      </c>
      <c r="B64" s="62" t="s">
        <v>209</v>
      </c>
      <c r="C64" s="133">
        <f t="shared" si="0"/>
        <v>145000</v>
      </c>
      <c r="D64" s="134">
        <v>145000</v>
      </c>
      <c r="E64" s="134">
        <v>0</v>
      </c>
      <c r="F64" s="134">
        <v>0</v>
      </c>
    </row>
    <row r="65" spans="1:6" ht="26.4" x14ac:dyDescent="0.25">
      <c r="A65" s="60">
        <v>22080000</v>
      </c>
      <c r="B65" s="61" t="s">
        <v>210</v>
      </c>
      <c r="C65" s="130">
        <f t="shared" si="0"/>
        <v>11000</v>
      </c>
      <c r="D65" s="131">
        <f>D66</f>
        <v>11000</v>
      </c>
      <c r="E65" s="131">
        <v>0</v>
      </c>
      <c r="F65" s="131">
        <v>0</v>
      </c>
    </row>
    <row r="66" spans="1:6" ht="39.6" x14ac:dyDescent="0.25">
      <c r="A66" s="132">
        <v>22080400</v>
      </c>
      <c r="B66" s="62" t="s">
        <v>23</v>
      </c>
      <c r="C66" s="133">
        <f t="shared" si="0"/>
        <v>11000</v>
      </c>
      <c r="D66" s="134">
        <v>11000</v>
      </c>
      <c r="E66" s="134">
        <v>0</v>
      </c>
      <c r="F66" s="134">
        <v>0</v>
      </c>
    </row>
    <row r="67" spans="1:6" ht="35.4" customHeight="1" x14ac:dyDescent="0.25">
      <c r="A67" s="60">
        <v>22090000</v>
      </c>
      <c r="B67" s="61" t="s">
        <v>211</v>
      </c>
      <c r="C67" s="130">
        <f t="shared" si="0"/>
        <v>3000</v>
      </c>
      <c r="D67" s="131">
        <f>D68+D69</f>
        <v>3000</v>
      </c>
      <c r="E67" s="131">
        <v>0</v>
      </c>
      <c r="F67" s="131">
        <v>0</v>
      </c>
    </row>
    <row r="68" spans="1:6" ht="39.6" x14ac:dyDescent="0.25">
      <c r="A68" s="132">
        <v>22090100</v>
      </c>
      <c r="B68" s="62" t="s">
        <v>212</v>
      </c>
      <c r="C68" s="133">
        <f t="shared" si="0"/>
        <v>3000</v>
      </c>
      <c r="D68" s="134">
        <v>3000</v>
      </c>
      <c r="E68" s="134">
        <v>0</v>
      </c>
      <c r="F68" s="134">
        <v>0</v>
      </c>
    </row>
    <row r="69" spans="1:6" ht="26.4" x14ac:dyDescent="0.25">
      <c r="A69" s="132">
        <v>22090400</v>
      </c>
      <c r="B69" s="62" t="s">
        <v>213</v>
      </c>
      <c r="C69" s="133">
        <f t="shared" si="0"/>
        <v>0</v>
      </c>
      <c r="D69" s="134">
        <v>0</v>
      </c>
      <c r="E69" s="134">
        <v>0</v>
      </c>
      <c r="F69" s="134">
        <v>0</v>
      </c>
    </row>
    <row r="70" spans="1:6" x14ac:dyDescent="0.25">
      <c r="A70" s="60">
        <v>24000000</v>
      </c>
      <c r="B70" s="61" t="s">
        <v>214</v>
      </c>
      <c r="C70" s="130">
        <f t="shared" si="0"/>
        <v>320000</v>
      </c>
      <c r="D70" s="131">
        <f>D71</f>
        <v>320000</v>
      </c>
      <c r="E70" s="131">
        <v>0</v>
      </c>
      <c r="F70" s="131">
        <v>0</v>
      </c>
    </row>
    <row r="71" spans="1:6" x14ac:dyDescent="0.25">
      <c r="A71" s="60">
        <v>24060000</v>
      </c>
      <c r="B71" s="61" t="s">
        <v>206</v>
      </c>
      <c r="C71" s="130">
        <f t="shared" si="0"/>
        <v>320000</v>
      </c>
      <c r="D71" s="131">
        <f>D72</f>
        <v>320000</v>
      </c>
      <c r="E71" s="131">
        <v>0</v>
      </c>
      <c r="F71" s="131">
        <v>0</v>
      </c>
    </row>
    <row r="72" spans="1:6" x14ac:dyDescent="0.25">
      <c r="A72" s="132">
        <v>24060300</v>
      </c>
      <c r="B72" s="62" t="s">
        <v>206</v>
      </c>
      <c r="C72" s="133">
        <f t="shared" si="0"/>
        <v>320000</v>
      </c>
      <c r="D72" s="134">
        <v>320000</v>
      </c>
      <c r="E72" s="184">
        <v>0</v>
      </c>
      <c r="F72" s="134">
        <v>0</v>
      </c>
    </row>
    <row r="73" spans="1:6" x14ac:dyDescent="0.25">
      <c r="A73" s="60">
        <v>25000000</v>
      </c>
      <c r="B73" s="61" t="s">
        <v>215</v>
      </c>
      <c r="C73" s="130">
        <f t="shared" si="0"/>
        <v>1295000</v>
      </c>
      <c r="D73" s="131">
        <v>0</v>
      </c>
      <c r="E73" s="171">
        <f>E74</f>
        <v>1295000</v>
      </c>
      <c r="F73" s="131">
        <v>0</v>
      </c>
    </row>
    <row r="74" spans="1:6" ht="26.4" x14ac:dyDescent="0.25">
      <c r="A74" s="60">
        <v>25010000</v>
      </c>
      <c r="B74" s="61" t="s">
        <v>216</v>
      </c>
      <c r="C74" s="130">
        <f t="shared" si="0"/>
        <v>1295000</v>
      </c>
      <c r="D74" s="131">
        <v>0</v>
      </c>
      <c r="E74" s="171">
        <f>E75+E76</f>
        <v>1295000</v>
      </c>
      <c r="F74" s="131">
        <v>0</v>
      </c>
    </row>
    <row r="75" spans="1:6" ht="26.4" x14ac:dyDescent="0.25">
      <c r="A75" s="132">
        <v>25010100</v>
      </c>
      <c r="B75" s="62" t="s">
        <v>217</v>
      </c>
      <c r="C75" s="133">
        <f t="shared" si="0"/>
        <v>1045000</v>
      </c>
      <c r="D75" s="134">
        <v>0</v>
      </c>
      <c r="E75" s="184">
        <v>1045000</v>
      </c>
      <c r="F75" s="134">
        <v>0</v>
      </c>
    </row>
    <row r="76" spans="1:6" ht="39.6" x14ac:dyDescent="0.25">
      <c r="A76" s="132">
        <v>25010300</v>
      </c>
      <c r="B76" s="62" t="s">
        <v>24</v>
      </c>
      <c r="C76" s="133">
        <f t="shared" si="0"/>
        <v>250000</v>
      </c>
      <c r="D76" s="134">
        <v>0</v>
      </c>
      <c r="E76" s="184">
        <v>250000</v>
      </c>
      <c r="F76" s="134">
        <v>0</v>
      </c>
    </row>
    <row r="77" spans="1:6" x14ac:dyDescent="0.25">
      <c r="A77" s="163"/>
      <c r="B77" s="136" t="s">
        <v>25</v>
      </c>
      <c r="C77" s="130">
        <f t="shared" si="0"/>
        <v>109128000</v>
      </c>
      <c r="D77" s="190">
        <f>D14+D56</f>
        <v>107623000</v>
      </c>
      <c r="E77" s="191">
        <f>E51+E56</f>
        <v>1505000</v>
      </c>
      <c r="F77" s="190">
        <v>0</v>
      </c>
    </row>
    <row r="78" spans="1:6" x14ac:dyDescent="0.25">
      <c r="A78" s="60">
        <v>40000000</v>
      </c>
      <c r="B78" s="61" t="s">
        <v>218</v>
      </c>
      <c r="C78" s="130">
        <f t="shared" ref="C78:C93" si="1">D78+E78</f>
        <v>55867017</v>
      </c>
      <c r="D78" s="131">
        <f>D79</f>
        <v>55867017</v>
      </c>
      <c r="E78" s="131"/>
      <c r="F78" s="131">
        <v>0</v>
      </c>
    </row>
    <row r="79" spans="1:6" x14ac:dyDescent="0.25">
      <c r="A79" s="60">
        <v>41000000</v>
      </c>
      <c r="B79" s="61" t="s">
        <v>219</v>
      </c>
      <c r="C79" s="130">
        <f t="shared" si="1"/>
        <v>55867017</v>
      </c>
      <c r="D79" s="131">
        <f>D80+D82+D87+D89</f>
        <v>55867017</v>
      </c>
      <c r="E79" s="131">
        <v>0</v>
      </c>
      <c r="F79" s="131">
        <v>0</v>
      </c>
    </row>
    <row r="80" spans="1:6" x14ac:dyDescent="0.25">
      <c r="A80" s="60">
        <v>41020000</v>
      </c>
      <c r="B80" s="61" t="s">
        <v>220</v>
      </c>
      <c r="C80" s="188">
        <v>14641500</v>
      </c>
      <c r="D80" s="131">
        <v>14641500</v>
      </c>
      <c r="E80" s="131"/>
      <c r="F80" s="131"/>
    </row>
    <row r="81" spans="1:6" ht="19.5" customHeight="1" x14ac:dyDescent="0.25">
      <c r="A81" s="132">
        <v>41020100</v>
      </c>
      <c r="B81" s="62" t="s">
        <v>221</v>
      </c>
      <c r="C81" s="189">
        <v>14641500</v>
      </c>
      <c r="D81" s="134">
        <v>14641500</v>
      </c>
      <c r="E81" s="134"/>
      <c r="F81" s="134"/>
    </row>
    <row r="82" spans="1:6" x14ac:dyDescent="0.25">
      <c r="A82" s="60">
        <v>41030000</v>
      </c>
      <c r="B82" s="61" t="s">
        <v>26</v>
      </c>
      <c r="C82" s="130">
        <f t="shared" si="1"/>
        <v>33601300</v>
      </c>
      <c r="D82" s="131">
        <f>D83+D84+D85+D86</f>
        <v>33601300</v>
      </c>
      <c r="E82" s="131">
        <v>0</v>
      </c>
      <c r="F82" s="131">
        <v>0</v>
      </c>
    </row>
    <row r="83" spans="1:6" ht="32.25" customHeight="1" x14ac:dyDescent="0.25">
      <c r="A83" s="132">
        <v>41033900</v>
      </c>
      <c r="B83" s="62" t="s">
        <v>222</v>
      </c>
      <c r="C83" s="133">
        <f t="shared" si="1"/>
        <v>28460400</v>
      </c>
      <c r="D83" s="134">
        <v>28460400</v>
      </c>
      <c r="E83" s="134">
        <v>0</v>
      </c>
      <c r="F83" s="134">
        <v>0</v>
      </c>
    </row>
    <row r="84" spans="1:6" ht="32.25" customHeight="1" x14ac:dyDescent="0.25">
      <c r="A84" s="132">
        <v>41031100</v>
      </c>
      <c r="B84" s="62" t="s">
        <v>236</v>
      </c>
      <c r="C84" s="133">
        <f>D84</f>
        <v>1478800</v>
      </c>
      <c r="D84" s="134">
        <v>1478800</v>
      </c>
      <c r="E84" s="134"/>
      <c r="F84" s="134"/>
    </row>
    <row r="85" spans="1:6" ht="33.75" customHeight="1" x14ac:dyDescent="0.25">
      <c r="A85" s="208">
        <v>41036300</v>
      </c>
      <c r="B85" s="209" t="s">
        <v>239</v>
      </c>
      <c r="C85" s="133">
        <v>3494200</v>
      </c>
      <c r="D85" s="134">
        <v>3494200</v>
      </c>
      <c r="E85" s="134"/>
      <c r="F85" s="134"/>
    </row>
    <row r="86" spans="1:6" ht="33.75" customHeight="1" x14ac:dyDescent="0.25">
      <c r="A86" s="328">
        <v>41035400</v>
      </c>
      <c r="B86" s="329" t="s">
        <v>306</v>
      </c>
      <c r="C86" s="338">
        <v>167900</v>
      </c>
      <c r="D86" s="330">
        <v>167900</v>
      </c>
      <c r="E86" s="134"/>
      <c r="F86" s="134"/>
    </row>
    <row r="87" spans="1:6" x14ac:dyDescent="0.25">
      <c r="A87" s="164">
        <v>41040000</v>
      </c>
      <c r="B87" s="165" t="s">
        <v>223</v>
      </c>
      <c r="C87" s="130">
        <v>6109100</v>
      </c>
      <c r="D87" s="166">
        <v>6109100</v>
      </c>
      <c r="E87" s="134"/>
      <c r="F87" s="134"/>
    </row>
    <row r="88" spans="1:6" ht="17.25" customHeight="1" x14ac:dyDescent="0.25">
      <c r="A88" s="167">
        <v>41021400</v>
      </c>
      <c r="B88" s="168" t="s">
        <v>224</v>
      </c>
      <c r="C88" s="169">
        <v>6109100</v>
      </c>
      <c r="D88" s="170">
        <v>6109100</v>
      </c>
      <c r="E88" s="134"/>
      <c r="F88" s="134"/>
    </row>
    <row r="89" spans="1:6" x14ac:dyDescent="0.25">
      <c r="A89" s="60">
        <v>41050000</v>
      </c>
      <c r="B89" s="61" t="s">
        <v>28</v>
      </c>
      <c r="C89" s="130">
        <f t="shared" si="1"/>
        <v>1515117</v>
      </c>
      <c r="D89" s="131">
        <f>D90+D91</f>
        <v>1515117</v>
      </c>
      <c r="E89" s="131"/>
      <c r="F89" s="131">
        <v>0</v>
      </c>
    </row>
    <row r="90" spans="1:6" ht="32.25" customHeight="1" x14ac:dyDescent="0.25">
      <c r="A90" s="132">
        <v>41051000</v>
      </c>
      <c r="B90" s="62" t="s">
        <v>29</v>
      </c>
      <c r="C90" s="130">
        <f>D90</f>
        <v>1114800</v>
      </c>
      <c r="D90" s="131">
        <v>1114800</v>
      </c>
      <c r="E90" s="131"/>
      <c r="F90" s="131"/>
    </row>
    <row r="91" spans="1:6" ht="52.8" x14ac:dyDescent="0.25">
      <c r="A91" s="210">
        <v>41059300</v>
      </c>
      <c r="B91" s="211" t="s">
        <v>300</v>
      </c>
      <c r="C91" s="130">
        <v>400317</v>
      </c>
      <c r="D91" s="192">
        <v>400317</v>
      </c>
      <c r="E91" s="131"/>
      <c r="F91" s="131"/>
    </row>
    <row r="92" spans="1:6" x14ac:dyDescent="0.25">
      <c r="A92" s="132"/>
      <c r="B92" s="62"/>
      <c r="C92" s="130"/>
      <c r="D92" s="131"/>
      <c r="E92" s="134"/>
      <c r="F92" s="134">
        <v>0</v>
      </c>
    </row>
    <row r="93" spans="1:6" x14ac:dyDescent="0.25">
      <c r="A93" s="135" t="s">
        <v>6</v>
      </c>
      <c r="B93" s="136" t="s">
        <v>30</v>
      </c>
      <c r="C93" s="130">
        <f t="shared" si="1"/>
        <v>164995017</v>
      </c>
      <c r="D93" s="130">
        <f>D77+D78</f>
        <v>163490017</v>
      </c>
      <c r="E93" s="183">
        <f>E51+E56</f>
        <v>1505000</v>
      </c>
      <c r="F93" s="130">
        <v>0</v>
      </c>
    </row>
    <row r="96" spans="1:6" x14ac:dyDescent="0.25">
      <c r="B96" s="174" t="s">
        <v>7</v>
      </c>
      <c r="C96" s="174"/>
      <c r="D96" s="174" t="s">
        <v>161</v>
      </c>
    </row>
  </sheetData>
  <mergeCells count="17">
    <mergeCell ref="A10:A12"/>
    <mergeCell ref="B10:B12"/>
    <mergeCell ref="C10:C12"/>
    <mergeCell ref="D10:D12"/>
    <mergeCell ref="E10:F10"/>
    <mergeCell ref="E11:E12"/>
    <mergeCell ref="F11:F12"/>
    <mergeCell ref="L5:O5"/>
    <mergeCell ref="C7:F7"/>
    <mergeCell ref="C1:F1"/>
    <mergeCell ref="C2:F2"/>
    <mergeCell ref="C3:F3"/>
    <mergeCell ref="G3:I3"/>
    <mergeCell ref="D4:F4"/>
    <mergeCell ref="G4:I4"/>
    <mergeCell ref="A5:F5"/>
    <mergeCell ref="C6:F6"/>
  </mergeCells>
  <conditionalFormatting sqref="A79">
    <cfRule type="expression" dxfId="2" priority="2" stopIfTrue="1">
      <formula>XFC79=1</formula>
    </cfRule>
  </conditionalFormatting>
  <conditionalFormatting sqref="B79">
    <cfRule type="expression" dxfId="1" priority="5" stopIfTrue="1">
      <formula>XFC79=1</formula>
    </cfRule>
  </conditionalFormatting>
  <conditionalFormatting sqref="B20">
    <cfRule type="expression" dxfId="0" priority="1" stopIfTrue="1">
      <formula>XFD20=1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3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workbookViewId="0">
      <selection activeCell="D3" sqref="D3:F3"/>
    </sheetView>
  </sheetViews>
  <sheetFormatPr defaultColWidth="9.109375" defaultRowHeight="13.8" x14ac:dyDescent="0.3"/>
  <cols>
    <col min="1" max="1" width="11.33203125" style="52" customWidth="1"/>
    <col min="2" max="2" width="41" style="52" customWidth="1"/>
    <col min="3" max="3" width="14.33203125" style="52" customWidth="1"/>
    <col min="4" max="4" width="16.5546875" style="52" customWidth="1"/>
    <col min="5" max="5" width="17.44140625" style="52" customWidth="1"/>
    <col min="6" max="6" width="24.5546875" style="52" customWidth="1"/>
    <col min="7" max="16384" width="9.109375" style="52"/>
  </cols>
  <sheetData>
    <row r="1" spans="1:7" x14ac:dyDescent="0.3">
      <c r="A1" s="1"/>
      <c r="B1" s="1"/>
      <c r="C1" s="1"/>
      <c r="D1" s="1" t="s">
        <v>275</v>
      </c>
      <c r="E1" s="1"/>
      <c r="F1" s="1"/>
    </row>
    <row r="2" spans="1:7" ht="12.75" customHeight="1" x14ac:dyDescent="0.3">
      <c r="A2" s="1"/>
      <c r="B2" s="1"/>
      <c r="C2" s="1"/>
      <c r="D2" s="364" t="s">
        <v>321</v>
      </c>
      <c r="E2" s="364"/>
      <c r="F2" s="364"/>
    </row>
    <row r="3" spans="1:7" ht="40.5" customHeight="1" x14ac:dyDescent="0.3">
      <c r="A3" s="1"/>
      <c r="B3" s="1"/>
      <c r="C3" s="1"/>
      <c r="D3" s="365" t="s">
        <v>299</v>
      </c>
      <c r="E3" s="366"/>
      <c r="F3" s="366"/>
      <c r="G3" s="297"/>
    </row>
    <row r="4" spans="1:7" ht="12.75" customHeight="1" x14ac:dyDescent="0.3">
      <c r="A4" s="1"/>
      <c r="B4" s="1"/>
      <c r="C4" s="1"/>
      <c r="D4" s="298"/>
      <c r="E4" s="298"/>
      <c r="F4" s="298"/>
    </row>
    <row r="5" spans="1:7" x14ac:dyDescent="0.3">
      <c r="A5" s="1"/>
      <c r="B5" s="1"/>
      <c r="C5" s="1"/>
      <c r="D5" s="59"/>
      <c r="E5" s="59"/>
      <c r="F5" s="59"/>
    </row>
    <row r="6" spans="1:7" ht="33.75" customHeight="1" x14ac:dyDescent="0.3">
      <c r="A6" s="367" t="s">
        <v>276</v>
      </c>
      <c r="B6" s="368"/>
      <c r="C6" s="368"/>
      <c r="D6" s="368"/>
      <c r="E6" s="368"/>
      <c r="F6" s="368"/>
    </row>
    <row r="7" spans="1:7" ht="17.25" customHeight="1" x14ac:dyDescent="0.3">
      <c r="A7" s="299"/>
      <c r="B7" s="300"/>
      <c r="C7" s="300"/>
      <c r="D7" s="300"/>
      <c r="E7" s="300"/>
      <c r="F7" s="300"/>
    </row>
    <row r="8" spans="1:7" ht="16.5" customHeight="1" x14ac:dyDescent="0.3">
      <c r="A8" s="301" t="s">
        <v>231</v>
      </c>
      <c r="B8" s="300"/>
      <c r="C8" s="300"/>
      <c r="D8" s="349"/>
      <c r="E8" s="349"/>
      <c r="F8" s="349"/>
    </row>
    <row r="9" spans="1:7" x14ac:dyDescent="0.3">
      <c r="A9" s="302" t="s">
        <v>46</v>
      </c>
      <c r="B9" s="1"/>
      <c r="C9" s="1"/>
      <c r="D9" s="1"/>
      <c r="E9" s="1"/>
      <c r="F9" s="228" t="s">
        <v>9</v>
      </c>
    </row>
    <row r="10" spans="1:7" x14ac:dyDescent="0.3">
      <c r="A10" s="357" t="s">
        <v>10</v>
      </c>
      <c r="B10" s="357" t="s">
        <v>277</v>
      </c>
      <c r="C10" s="369" t="s">
        <v>1</v>
      </c>
      <c r="D10" s="360" t="s">
        <v>2</v>
      </c>
      <c r="E10" s="371" t="s">
        <v>3</v>
      </c>
      <c r="F10" s="372"/>
    </row>
    <row r="11" spans="1:7" ht="12.75" customHeight="1" x14ac:dyDescent="0.3">
      <c r="A11" s="357"/>
      <c r="B11" s="357"/>
      <c r="C11" s="357"/>
      <c r="D11" s="370"/>
      <c r="E11" s="360" t="s">
        <v>4</v>
      </c>
      <c r="F11" s="360" t="s">
        <v>5</v>
      </c>
    </row>
    <row r="12" spans="1:7" x14ac:dyDescent="0.3">
      <c r="A12" s="357"/>
      <c r="B12" s="357"/>
      <c r="C12" s="357"/>
      <c r="D12" s="356"/>
      <c r="E12" s="356"/>
      <c r="F12" s="356"/>
    </row>
    <row r="13" spans="1:7" x14ac:dyDescent="0.3">
      <c r="A13" s="225">
        <v>1</v>
      </c>
      <c r="B13" s="225">
        <v>2</v>
      </c>
      <c r="C13" s="161">
        <v>3</v>
      </c>
      <c r="D13" s="225">
        <v>4</v>
      </c>
      <c r="E13" s="225">
        <v>5</v>
      </c>
      <c r="F13" s="225">
        <v>6</v>
      </c>
    </row>
    <row r="14" spans="1:7" ht="21.15" customHeight="1" x14ac:dyDescent="0.3">
      <c r="A14" s="361" t="s">
        <v>278</v>
      </c>
      <c r="B14" s="362"/>
      <c r="C14" s="362"/>
      <c r="D14" s="362"/>
      <c r="E14" s="362"/>
      <c r="F14" s="363"/>
    </row>
    <row r="15" spans="1:7" x14ac:dyDescent="0.3">
      <c r="A15" s="60">
        <v>200000</v>
      </c>
      <c r="B15" s="61" t="s">
        <v>279</v>
      </c>
      <c r="C15" s="130">
        <f t="shared" ref="C15:C32" si="0">D15+E15</f>
        <v>0</v>
      </c>
      <c r="D15" s="131">
        <v>0</v>
      </c>
      <c r="E15" s="131">
        <v>0</v>
      </c>
      <c r="F15" s="131">
        <v>0</v>
      </c>
    </row>
    <row r="16" spans="1:7" x14ac:dyDescent="0.3">
      <c r="A16" s="60">
        <v>203000</v>
      </c>
      <c r="B16" s="61" t="s">
        <v>280</v>
      </c>
      <c r="C16" s="130">
        <f t="shared" si="0"/>
        <v>0</v>
      </c>
      <c r="D16" s="131">
        <v>0</v>
      </c>
      <c r="E16" s="131">
        <v>0</v>
      </c>
      <c r="F16" s="131">
        <v>0</v>
      </c>
    </row>
    <row r="17" spans="1:9" x14ac:dyDescent="0.3">
      <c r="A17" s="132">
        <v>203410</v>
      </c>
      <c r="B17" s="62" t="s">
        <v>281</v>
      </c>
      <c r="C17" s="133">
        <f t="shared" si="0"/>
        <v>0</v>
      </c>
      <c r="D17" s="134">
        <v>0</v>
      </c>
      <c r="E17" s="134">
        <v>0</v>
      </c>
      <c r="F17" s="134">
        <v>0</v>
      </c>
    </row>
    <row r="18" spans="1:9" ht="26.4" x14ac:dyDescent="0.3">
      <c r="A18" s="60">
        <v>205000</v>
      </c>
      <c r="B18" s="61" t="s">
        <v>282</v>
      </c>
      <c r="C18" s="130">
        <f t="shared" si="0"/>
        <v>0</v>
      </c>
      <c r="D18" s="131">
        <v>0</v>
      </c>
      <c r="E18" s="131">
        <v>0</v>
      </c>
      <c r="F18" s="131">
        <v>0</v>
      </c>
    </row>
    <row r="19" spans="1:9" x14ac:dyDescent="0.3">
      <c r="A19" s="132">
        <v>205100</v>
      </c>
      <c r="B19" s="62" t="s">
        <v>283</v>
      </c>
      <c r="C19" s="133">
        <v>0</v>
      </c>
      <c r="D19" s="134">
        <v>0</v>
      </c>
      <c r="E19" s="134">
        <v>0</v>
      </c>
      <c r="F19" s="134">
        <v>0</v>
      </c>
    </row>
    <row r="20" spans="1:9" x14ac:dyDescent="0.3">
      <c r="A20" s="132">
        <v>205200</v>
      </c>
      <c r="B20" s="62" t="s">
        <v>284</v>
      </c>
      <c r="C20" s="133">
        <v>0</v>
      </c>
      <c r="D20" s="134">
        <v>0</v>
      </c>
      <c r="E20" s="134">
        <v>0</v>
      </c>
      <c r="F20" s="134">
        <v>0</v>
      </c>
    </row>
    <row r="21" spans="1:9" ht="26.4" x14ac:dyDescent="0.3">
      <c r="A21" s="60">
        <v>208000</v>
      </c>
      <c r="B21" s="61" t="s">
        <v>285</v>
      </c>
      <c r="C21" s="130">
        <v>0</v>
      </c>
      <c r="D21" s="131">
        <v>0</v>
      </c>
      <c r="E21" s="131">
        <v>0</v>
      </c>
      <c r="F21" s="131">
        <v>0</v>
      </c>
    </row>
    <row r="22" spans="1:9" x14ac:dyDescent="0.3">
      <c r="A22" s="132">
        <v>208100</v>
      </c>
      <c r="B22" s="62" t="s">
        <v>283</v>
      </c>
      <c r="C22" s="133">
        <f t="shared" si="0"/>
        <v>7494565.54</v>
      </c>
      <c r="D22" s="134">
        <v>5003436.7</v>
      </c>
      <c r="E22" s="134">
        <v>2491128.84</v>
      </c>
      <c r="F22" s="134">
        <v>2322378.1800000002</v>
      </c>
    </row>
    <row r="23" spans="1:9" x14ac:dyDescent="0.3">
      <c r="A23" s="132">
        <v>208200</v>
      </c>
      <c r="B23" s="62" t="s">
        <v>284</v>
      </c>
      <c r="C23" s="133">
        <f t="shared" si="0"/>
        <v>4992564.84</v>
      </c>
      <c r="D23" s="134">
        <v>2501436</v>
      </c>
      <c r="E23" s="134">
        <v>2491128.84</v>
      </c>
      <c r="F23" s="134">
        <v>2322378.1800000002</v>
      </c>
    </row>
    <row r="24" spans="1:9" ht="39.6" x14ac:dyDescent="0.3">
      <c r="A24" s="132">
        <v>208400</v>
      </c>
      <c r="B24" s="62" t="s">
        <v>286</v>
      </c>
      <c r="C24" s="133">
        <f t="shared" si="0"/>
        <v>0</v>
      </c>
      <c r="D24" s="134">
        <v>0</v>
      </c>
      <c r="E24" s="134">
        <v>0</v>
      </c>
      <c r="F24" s="134">
        <v>0</v>
      </c>
      <c r="H24" s="322"/>
    </row>
    <row r="25" spans="1:9" x14ac:dyDescent="0.3">
      <c r="A25" s="135" t="s">
        <v>6</v>
      </c>
      <c r="B25" s="136" t="s">
        <v>287</v>
      </c>
      <c r="C25" s="130">
        <f t="shared" si="0"/>
        <v>0</v>
      </c>
      <c r="D25" s="131">
        <v>0</v>
      </c>
      <c r="E25" s="131">
        <v>0</v>
      </c>
      <c r="F25" s="131">
        <v>0</v>
      </c>
    </row>
    <row r="26" spans="1:9" ht="21.15" customHeight="1" x14ac:dyDescent="0.3">
      <c r="A26" s="361" t="s">
        <v>288</v>
      </c>
      <c r="B26" s="362"/>
      <c r="C26" s="362"/>
      <c r="D26" s="362"/>
      <c r="E26" s="362"/>
      <c r="F26" s="363"/>
    </row>
    <row r="27" spans="1:9" x14ac:dyDescent="0.3">
      <c r="A27" s="60">
        <v>600000</v>
      </c>
      <c r="B27" s="61" t="s">
        <v>289</v>
      </c>
      <c r="C27" s="130">
        <f t="shared" si="0"/>
        <v>0</v>
      </c>
      <c r="D27" s="131">
        <v>-2000000</v>
      </c>
      <c r="E27" s="131">
        <v>2000000</v>
      </c>
      <c r="F27" s="131">
        <v>2000000</v>
      </c>
    </row>
    <row r="28" spans="1:9" x14ac:dyDescent="0.3">
      <c r="A28" s="60">
        <v>602000</v>
      </c>
      <c r="B28" s="61" t="s">
        <v>290</v>
      </c>
      <c r="C28" s="130">
        <f t="shared" si="0"/>
        <v>0</v>
      </c>
      <c r="D28" s="131">
        <v>-2000000</v>
      </c>
      <c r="E28" s="131">
        <v>2000000</v>
      </c>
      <c r="F28" s="131">
        <v>2000000</v>
      </c>
    </row>
    <row r="29" spans="1:9" x14ac:dyDescent="0.3">
      <c r="A29" s="132">
        <v>602100</v>
      </c>
      <c r="B29" s="62" t="s">
        <v>283</v>
      </c>
      <c r="C29" s="133">
        <f t="shared" si="0"/>
        <v>7494565.54</v>
      </c>
      <c r="D29" s="134">
        <v>5003436.7</v>
      </c>
      <c r="E29" s="134">
        <v>2491128.84</v>
      </c>
      <c r="F29" s="134">
        <v>2322378.1800000002</v>
      </c>
    </row>
    <row r="30" spans="1:9" x14ac:dyDescent="0.3">
      <c r="A30" s="132">
        <v>602200</v>
      </c>
      <c r="B30" s="62" t="s">
        <v>284</v>
      </c>
      <c r="C30" s="133">
        <f t="shared" si="0"/>
        <v>4992564.84</v>
      </c>
      <c r="D30" s="134">
        <v>2501436</v>
      </c>
      <c r="E30" s="134">
        <v>2491128.84</v>
      </c>
      <c r="F30" s="134">
        <v>2322378.1800000002</v>
      </c>
    </row>
    <row r="31" spans="1:9" ht="39.6" x14ac:dyDescent="0.3">
      <c r="A31" s="132">
        <v>602400</v>
      </c>
      <c r="B31" s="62" t="s">
        <v>286</v>
      </c>
      <c r="C31" s="133">
        <f t="shared" si="0"/>
        <v>0</v>
      </c>
      <c r="D31" s="134">
        <v>0</v>
      </c>
      <c r="E31" s="134">
        <v>0</v>
      </c>
      <c r="F31" s="134">
        <v>0</v>
      </c>
      <c r="I31" s="322"/>
    </row>
    <row r="32" spans="1:9" x14ac:dyDescent="0.3">
      <c r="A32" s="135" t="s">
        <v>6</v>
      </c>
      <c r="B32" s="136" t="s">
        <v>287</v>
      </c>
      <c r="C32" s="130">
        <f t="shared" si="0"/>
        <v>0</v>
      </c>
      <c r="D32" s="131">
        <v>0</v>
      </c>
      <c r="E32" s="131">
        <v>0</v>
      </c>
      <c r="F32" s="131">
        <v>0</v>
      </c>
    </row>
    <row r="33" spans="1:6" x14ac:dyDescent="0.3">
      <c r="A33" s="1"/>
      <c r="B33" s="1"/>
      <c r="C33" s="1"/>
      <c r="D33" s="1"/>
      <c r="E33" s="1"/>
      <c r="F33" s="1"/>
    </row>
    <row r="34" spans="1:6" x14ac:dyDescent="0.3">
      <c r="A34" s="1"/>
      <c r="B34" s="1"/>
      <c r="C34" s="1"/>
      <c r="D34" s="1"/>
      <c r="E34" s="1"/>
      <c r="F34" s="1"/>
    </row>
    <row r="35" spans="1:6" x14ac:dyDescent="0.3">
      <c r="A35" s="1"/>
      <c r="B35" s="58" t="s">
        <v>7</v>
      </c>
      <c r="C35" s="1"/>
      <c r="D35" s="1"/>
      <c r="E35" s="58" t="s">
        <v>161</v>
      </c>
      <c r="F35" s="1"/>
    </row>
    <row r="36" spans="1:6" x14ac:dyDescent="0.3">
      <c r="A36" s="1"/>
      <c r="B36" s="1"/>
      <c r="C36" s="1"/>
      <c r="D36" s="1"/>
      <c r="E36" s="1"/>
      <c r="F36" s="1"/>
    </row>
  </sheetData>
  <mergeCells count="13">
    <mergeCell ref="F11:F12"/>
    <mergeCell ref="A14:F14"/>
    <mergeCell ref="A26:F26"/>
    <mergeCell ref="D2:F2"/>
    <mergeCell ref="D3:F3"/>
    <mergeCell ref="A6:F6"/>
    <mergeCell ref="D8:F8"/>
    <mergeCell ref="A10:A12"/>
    <mergeCell ref="B10:B12"/>
    <mergeCell ref="C10:C12"/>
    <mergeCell ref="D10:D12"/>
    <mergeCell ref="E10:F10"/>
    <mergeCell ref="E11:E12"/>
  </mergeCells>
  <pageMargins left="0.59055118110236204" right="0.59055118110236204" top="0.39370078740157499" bottom="0.39370078740157499" header="0" footer="0"/>
  <pageSetup paperSize="9" scale="80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view="pageLayout" topLeftCell="A28" zoomScaleNormal="100" workbookViewId="0">
      <selection activeCell="E56" sqref="E56"/>
    </sheetView>
  </sheetViews>
  <sheetFormatPr defaultColWidth="9.109375" defaultRowHeight="13.2" x14ac:dyDescent="0.25"/>
  <cols>
    <col min="1" max="2" width="10.44140625" style="66" customWidth="1"/>
    <col min="3" max="3" width="9.109375" style="66" customWidth="1"/>
    <col min="4" max="4" width="39.5546875" style="66" customWidth="1"/>
    <col min="5" max="5" width="15.5546875" style="66" customWidth="1"/>
    <col min="6" max="6" width="16" style="66" customWidth="1"/>
    <col min="7" max="7" width="13.6640625" style="66" customWidth="1"/>
    <col min="8" max="8" width="12.6640625" style="66" customWidth="1"/>
    <col min="9" max="9" width="12.5546875" style="66" customWidth="1"/>
    <col min="10" max="10" width="12.109375" style="66" customWidth="1"/>
    <col min="11" max="11" width="12" style="66" customWidth="1"/>
    <col min="12" max="12" width="13" style="66" customWidth="1"/>
    <col min="13" max="13" width="9.44140625" style="66" customWidth="1"/>
    <col min="14" max="14" width="9.109375" style="66" customWidth="1"/>
    <col min="15" max="15" width="13.109375" style="66" customWidth="1"/>
    <col min="16" max="16" width="17.44140625" style="66" customWidth="1"/>
    <col min="17" max="17" width="16.6640625" style="66" customWidth="1"/>
    <col min="18" max="18" width="10" style="66" bestFit="1" customWidth="1"/>
    <col min="19" max="16384" width="9.109375" style="66"/>
  </cols>
  <sheetData>
    <row r="1" spans="1:16" x14ac:dyDescent="0.25">
      <c r="L1" s="142" t="s">
        <v>165</v>
      </c>
    </row>
    <row r="2" spans="1:16" ht="14.25" customHeight="1" x14ac:dyDescent="0.25">
      <c r="L2" s="377" t="s">
        <v>314</v>
      </c>
      <c r="M2" s="378"/>
      <c r="N2" s="378"/>
      <c r="O2" s="378"/>
      <c r="P2" s="378"/>
    </row>
    <row r="3" spans="1:16" ht="42.75" customHeight="1" x14ac:dyDescent="0.25">
      <c r="L3" s="373" t="s">
        <v>299</v>
      </c>
      <c r="M3" s="374"/>
      <c r="N3" s="374"/>
      <c r="O3" s="374"/>
      <c r="P3" s="374"/>
    </row>
    <row r="4" spans="1:16" ht="13.65" customHeight="1" x14ac:dyDescent="0.25">
      <c r="L4" s="379"/>
      <c r="M4" s="379"/>
      <c r="N4" s="379"/>
      <c r="O4" s="379"/>
      <c r="P4" s="379"/>
    </row>
    <row r="6" spans="1:16" x14ac:dyDescent="0.25">
      <c r="A6" s="380" t="s">
        <v>45</v>
      </c>
      <c r="B6" s="381"/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381"/>
    </row>
    <row r="7" spans="1:16" x14ac:dyDescent="0.25">
      <c r="A7" s="380" t="s">
        <v>234</v>
      </c>
      <c r="B7" s="381"/>
      <c r="C7" s="381"/>
      <c r="D7" s="381"/>
      <c r="E7" s="381"/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381"/>
    </row>
    <row r="8" spans="1:16" x14ac:dyDescent="0.25">
      <c r="A8" s="68" t="s">
        <v>231</v>
      </c>
      <c r="B8" s="69"/>
      <c r="C8" s="69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69"/>
      <c r="P8" s="69"/>
    </row>
    <row r="9" spans="1:16" x14ac:dyDescent="0.25">
      <c r="A9" s="70" t="s">
        <v>46</v>
      </c>
      <c r="G9" s="71"/>
      <c r="H9" s="71"/>
      <c r="P9" s="72" t="s">
        <v>47</v>
      </c>
    </row>
    <row r="10" spans="1:16" x14ac:dyDescent="0.25">
      <c r="A10" s="382" t="s">
        <v>48</v>
      </c>
      <c r="B10" s="382" t="s">
        <v>49</v>
      </c>
      <c r="C10" s="382" t="s">
        <v>50</v>
      </c>
      <c r="D10" s="376" t="s">
        <v>51</v>
      </c>
      <c r="E10" s="376" t="s">
        <v>2</v>
      </c>
      <c r="F10" s="376"/>
      <c r="G10" s="376"/>
      <c r="H10" s="376"/>
      <c r="I10" s="376"/>
      <c r="J10" s="376" t="s">
        <v>3</v>
      </c>
      <c r="K10" s="376"/>
      <c r="L10" s="376"/>
      <c r="M10" s="376"/>
      <c r="N10" s="376"/>
      <c r="O10" s="376"/>
      <c r="P10" s="383" t="s">
        <v>52</v>
      </c>
    </row>
    <row r="11" spans="1:16" x14ac:dyDescent="0.25">
      <c r="A11" s="376"/>
      <c r="B11" s="376"/>
      <c r="C11" s="376"/>
      <c r="D11" s="376"/>
      <c r="E11" s="383" t="s">
        <v>4</v>
      </c>
      <c r="F11" s="376" t="s">
        <v>53</v>
      </c>
      <c r="G11" s="376" t="s">
        <v>54</v>
      </c>
      <c r="H11" s="376"/>
      <c r="I11" s="376" t="s">
        <v>55</v>
      </c>
      <c r="J11" s="383" t="s">
        <v>4</v>
      </c>
      <c r="K11" s="376" t="s">
        <v>5</v>
      </c>
      <c r="L11" s="376" t="s">
        <v>53</v>
      </c>
      <c r="M11" s="376" t="s">
        <v>54</v>
      </c>
      <c r="N11" s="376"/>
      <c r="O11" s="376" t="s">
        <v>55</v>
      </c>
      <c r="P11" s="376"/>
    </row>
    <row r="12" spans="1:16" x14ac:dyDescent="0.25">
      <c r="A12" s="376"/>
      <c r="B12" s="376"/>
      <c r="C12" s="376"/>
      <c r="D12" s="376"/>
      <c r="E12" s="376"/>
      <c r="F12" s="376"/>
      <c r="G12" s="376" t="s">
        <v>56</v>
      </c>
      <c r="H12" s="376" t="s">
        <v>57</v>
      </c>
      <c r="I12" s="376"/>
      <c r="J12" s="376"/>
      <c r="K12" s="376"/>
      <c r="L12" s="376"/>
      <c r="M12" s="376" t="s">
        <v>56</v>
      </c>
      <c r="N12" s="376" t="s">
        <v>57</v>
      </c>
      <c r="O12" s="376"/>
      <c r="P12" s="376"/>
    </row>
    <row r="13" spans="1:16" ht="49.5" customHeight="1" x14ac:dyDescent="0.25">
      <c r="A13" s="376"/>
      <c r="B13" s="376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</row>
    <row r="14" spans="1:16" x14ac:dyDescent="0.25">
      <c r="A14" s="73">
        <v>1</v>
      </c>
      <c r="B14" s="73">
        <v>2</v>
      </c>
      <c r="C14" s="73">
        <v>3</v>
      </c>
      <c r="D14" s="73">
        <v>4</v>
      </c>
      <c r="E14" s="74">
        <v>5</v>
      </c>
      <c r="F14" s="73">
        <v>6</v>
      </c>
      <c r="G14" s="73">
        <v>7</v>
      </c>
      <c r="H14" s="73">
        <v>8</v>
      </c>
      <c r="I14" s="73">
        <v>9</v>
      </c>
      <c r="J14" s="74">
        <v>10</v>
      </c>
      <c r="K14" s="73">
        <v>11</v>
      </c>
      <c r="L14" s="73">
        <v>12</v>
      </c>
      <c r="M14" s="73">
        <v>13</v>
      </c>
      <c r="N14" s="73">
        <v>14</v>
      </c>
      <c r="O14" s="73">
        <v>15</v>
      </c>
      <c r="P14" s="74">
        <v>16</v>
      </c>
    </row>
    <row r="15" spans="1:16" x14ac:dyDescent="0.25">
      <c r="A15" s="75" t="s">
        <v>58</v>
      </c>
      <c r="B15" s="76"/>
      <c r="C15" s="77"/>
      <c r="D15" s="78" t="s">
        <v>59</v>
      </c>
      <c r="E15" s="147">
        <f>E16</f>
        <v>19253500</v>
      </c>
      <c r="F15" s="80">
        <f>F16</f>
        <v>19253500</v>
      </c>
      <c r="G15" s="80">
        <f>G16</f>
        <v>11747736</v>
      </c>
      <c r="H15" s="80">
        <f>H16</f>
        <v>1638700</v>
      </c>
      <c r="I15" s="80">
        <v>0</v>
      </c>
      <c r="J15" s="79">
        <f>J16</f>
        <v>140000</v>
      </c>
      <c r="K15" s="80">
        <v>0</v>
      </c>
      <c r="L15" s="80">
        <f>L16</f>
        <v>140000</v>
      </c>
      <c r="M15" s="80">
        <v>0</v>
      </c>
      <c r="N15" s="80">
        <v>0</v>
      </c>
      <c r="O15" s="80">
        <v>0</v>
      </c>
      <c r="P15" s="79">
        <f t="shared" ref="P15:P68" si="0">E15+J15</f>
        <v>19393500</v>
      </c>
    </row>
    <row r="16" spans="1:16" ht="15" customHeight="1" x14ac:dyDescent="0.25">
      <c r="A16" s="143" t="s">
        <v>60</v>
      </c>
      <c r="B16" s="144"/>
      <c r="C16" s="145"/>
      <c r="D16" s="178" t="s">
        <v>59</v>
      </c>
      <c r="E16" s="147">
        <f>E17+E18+E19+E21+E23</f>
        <v>19253500</v>
      </c>
      <c r="F16" s="110">
        <f>F17+F18+F19+F21+F23</f>
        <v>19253500</v>
      </c>
      <c r="G16" s="110">
        <f>G17+G18+G19+G21</f>
        <v>11747736</v>
      </c>
      <c r="H16" s="110">
        <f>H17+H18+H19+H21</f>
        <v>1638700</v>
      </c>
      <c r="I16" s="110">
        <f>I17</f>
        <v>0</v>
      </c>
      <c r="J16" s="147">
        <f>J17+J19+J21</f>
        <v>140000</v>
      </c>
      <c r="K16" s="110">
        <f>K17+K19+K21</f>
        <v>0</v>
      </c>
      <c r="L16" s="110">
        <f>L17</f>
        <v>140000</v>
      </c>
      <c r="M16" s="110">
        <f>M17</f>
        <v>0</v>
      </c>
      <c r="N16" s="110">
        <f>N17</f>
        <v>0</v>
      </c>
      <c r="O16" s="110"/>
      <c r="P16" s="147">
        <f t="shared" si="0"/>
        <v>19393500</v>
      </c>
    </row>
    <row r="17" spans="1:18" ht="66" x14ac:dyDescent="0.25">
      <c r="A17" s="81" t="s">
        <v>61</v>
      </c>
      <c r="B17" s="81" t="s">
        <v>62</v>
      </c>
      <c r="C17" s="82" t="s">
        <v>63</v>
      </c>
      <c r="D17" s="83" t="s">
        <v>64</v>
      </c>
      <c r="E17" s="84">
        <f t="shared" ref="E17:E23" si="1">F17</f>
        <v>17641000</v>
      </c>
      <c r="F17" s="85">
        <v>17641000</v>
      </c>
      <c r="G17" s="85">
        <v>11747736</v>
      </c>
      <c r="H17" s="85">
        <v>1638700</v>
      </c>
      <c r="I17" s="85"/>
      <c r="J17" s="86">
        <f>L17</f>
        <v>140000</v>
      </c>
      <c r="K17" s="85"/>
      <c r="L17" s="85">
        <v>140000</v>
      </c>
      <c r="M17" s="85"/>
      <c r="N17" s="85"/>
      <c r="O17" s="85"/>
      <c r="P17" s="86">
        <f>E17+J17</f>
        <v>17781000</v>
      </c>
      <c r="Q17" s="87"/>
    </row>
    <row r="18" spans="1:18" ht="30.75" customHeight="1" x14ac:dyDescent="0.25">
      <c r="A18" s="81" t="s">
        <v>80</v>
      </c>
      <c r="B18" s="91">
        <v>7680</v>
      </c>
      <c r="C18" s="92" t="s">
        <v>81</v>
      </c>
      <c r="D18" s="88" t="s">
        <v>82</v>
      </c>
      <c r="E18" s="89">
        <f t="shared" si="1"/>
        <v>62500</v>
      </c>
      <c r="F18" s="90">
        <v>62500</v>
      </c>
      <c r="G18" s="90"/>
      <c r="H18" s="90"/>
      <c r="I18" s="85"/>
      <c r="J18" s="86"/>
      <c r="K18" s="85"/>
      <c r="L18" s="85"/>
      <c r="M18" s="85"/>
      <c r="N18" s="85"/>
      <c r="O18" s="85"/>
      <c r="P18" s="86">
        <f t="shared" ref="P18:P42" si="2">E18+J18</f>
        <v>62500</v>
      </c>
    </row>
    <row r="19" spans="1:18" ht="38.1" customHeight="1" x14ac:dyDescent="0.25">
      <c r="A19" s="94" t="s">
        <v>83</v>
      </c>
      <c r="B19" s="91">
        <v>8110</v>
      </c>
      <c r="C19" s="92" t="s">
        <v>84</v>
      </c>
      <c r="D19" s="88" t="s">
        <v>85</v>
      </c>
      <c r="E19" s="89">
        <f t="shared" si="1"/>
        <v>600000</v>
      </c>
      <c r="F19" s="90">
        <v>600000</v>
      </c>
      <c r="G19" s="90"/>
      <c r="H19" s="90"/>
      <c r="I19" s="85"/>
      <c r="J19" s="86"/>
      <c r="K19" s="85"/>
      <c r="L19" s="85"/>
      <c r="M19" s="85"/>
      <c r="N19" s="85"/>
      <c r="O19" s="85"/>
      <c r="P19" s="86">
        <f t="shared" si="2"/>
        <v>600000</v>
      </c>
      <c r="Q19" s="95"/>
      <c r="R19" s="87"/>
    </row>
    <row r="20" spans="1:18" ht="29.25" customHeight="1" x14ac:dyDescent="0.25">
      <c r="A20" s="94"/>
      <c r="B20" s="91"/>
      <c r="C20" s="92"/>
      <c r="D20" s="88" t="s">
        <v>303</v>
      </c>
      <c r="E20" s="177">
        <f t="shared" si="1"/>
        <v>600000</v>
      </c>
      <c r="F20" s="173">
        <v>600000</v>
      </c>
      <c r="G20" s="90"/>
      <c r="H20" s="90"/>
      <c r="I20" s="85"/>
      <c r="J20" s="86"/>
      <c r="K20" s="85"/>
      <c r="L20" s="85"/>
      <c r="M20" s="85"/>
      <c r="N20" s="85"/>
      <c r="O20" s="85"/>
      <c r="P20" s="86">
        <f t="shared" si="2"/>
        <v>600000</v>
      </c>
    </row>
    <row r="21" spans="1:18" ht="24.75" customHeight="1" x14ac:dyDescent="0.25">
      <c r="A21" s="94" t="s">
        <v>86</v>
      </c>
      <c r="B21" s="91">
        <v>8240</v>
      </c>
      <c r="C21" s="92" t="s">
        <v>87</v>
      </c>
      <c r="D21" s="88" t="s">
        <v>88</v>
      </c>
      <c r="E21" s="89">
        <f t="shared" si="1"/>
        <v>500000</v>
      </c>
      <c r="F21" s="90">
        <v>500000</v>
      </c>
      <c r="G21" s="90"/>
      <c r="H21" s="90"/>
      <c r="I21" s="85"/>
      <c r="J21" s="86"/>
      <c r="K21" s="85"/>
      <c r="L21" s="85"/>
      <c r="M21" s="85"/>
      <c r="N21" s="85"/>
      <c r="O21" s="85"/>
      <c r="P21" s="86">
        <f t="shared" si="2"/>
        <v>500000</v>
      </c>
      <c r="Q21" s="96"/>
      <c r="R21" s="67"/>
    </row>
    <row r="22" spans="1:18" ht="66" customHeight="1" x14ac:dyDescent="0.25">
      <c r="A22" s="94"/>
      <c r="B22" s="91"/>
      <c r="C22" s="92"/>
      <c r="D22" s="88" t="s">
        <v>295</v>
      </c>
      <c r="E22" s="89">
        <f t="shared" si="1"/>
        <v>500000</v>
      </c>
      <c r="F22" s="340">
        <v>500000</v>
      </c>
      <c r="G22" s="90"/>
      <c r="H22" s="90"/>
      <c r="I22" s="85"/>
      <c r="J22" s="86"/>
      <c r="K22" s="85"/>
      <c r="L22" s="85"/>
      <c r="M22" s="85"/>
      <c r="N22" s="85"/>
      <c r="O22" s="85"/>
      <c r="P22" s="86">
        <f t="shared" si="2"/>
        <v>500000</v>
      </c>
    </row>
    <row r="23" spans="1:18" ht="48" customHeight="1" x14ac:dyDescent="0.25">
      <c r="A23" s="212" t="s">
        <v>309</v>
      </c>
      <c r="B23" s="91">
        <v>9800</v>
      </c>
      <c r="C23" s="92"/>
      <c r="D23" s="215" t="s">
        <v>310</v>
      </c>
      <c r="E23" s="89">
        <f t="shared" si="1"/>
        <v>450000</v>
      </c>
      <c r="F23" s="339">
        <v>450000</v>
      </c>
      <c r="G23" s="90"/>
      <c r="H23" s="90"/>
      <c r="I23" s="85"/>
      <c r="J23" s="86"/>
      <c r="K23" s="85"/>
      <c r="L23" s="85"/>
      <c r="M23" s="85"/>
      <c r="N23" s="85"/>
      <c r="O23" s="85"/>
      <c r="P23" s="86">
        <f t="shared" si="2"/>
        <v>450000</v>
      </c>
    </row>
    <row r="24" spans="1:18" x14ac:dyDescent="0.25">
      <c r="A24" s="143" t="s">
        <v>89</v>
      </c>
      <c r="B24" s="143"/>
      <c r="C24" s="145"/>
      <c r="D24" s="146" t="s">
        <v>90</v>
      </c>
      <c r="E24" s="147">
        <f t="shared" ref="E24:L24" si="3">E25</f>
        <v>93585056</v>
      </c>
      <c r="F24" s="110">
        <f t="shared" si="3"/>
        <v>92585056</v>
      </c>
      <c r="G24" s="110">
        <f t="shared" si="3"/>
        <v>56461377</v>
      </c>
      <c r="H24" s="110">
        <f t="shared" si="3"/>
        <v>14454000</v>
      </c>
      <c r="I24" s="110">
        <f t="shared" si="3"/>
        <v>1000000</v>
      </c>
      <c r="J24" s="147">
        <f t="shared" si="3"/>
        <v>1065000</v>
      </c>
      <c r="K24" s="110">
        <f t="shared" si="3"/>
        <v>0</v>
      </c>
      <c r="L24" s="110">
        <f t="shared" si="3"/>
        <v>1065000</v>
      </c>
      <c r="M24" s="110">
        <v>0</v>
      </c>
      <c r="N24" s="110">
        <v>0</v>
      </c>
      <c r="O24" s="110">
        <f>O25</f>
        <v>0</v>
      </c>
      <c r="P24" s="147">
        <f t="shared" si="2"/>
        <v>94650056</v>
      </c>
    </row>
    <row r="25" spans="1:18" x14ac:dyDescent="0.25">
      <c r="A25" s="75" t="s">
        <v>91</v>
      </c>
      <c r="B25" s="75"/>
      <c r="C25" s="77"/>
      <c r="D25" s="78" t="s">
        <v>92</v>
      </c>
      <c r="E25" s="79">
        <f>E26+E27+E28+E29+E30+E31+E32+E33+E36+E37+E38+E35+E39+E34</f>
        <v>93585056</v>
      </c>
      <c r="F25" s="80">
        <f>F26+F27+F28+F29+F30+F31+F32+F33+F36+F37+F38+F35+F39+F34</f>
        <v>92585056</v>
      </c>
      <c r="G25" s="80">
        <f t="shared" ref="G25:L25" si="4">G26+G27+G28+G29+G30+G31+G32+G33+G36+G37</f>
        <v>56461377</v>
      </c>
      <c r="H25" s="80">
        <f t="shared" si="4"/>
        <v>14454000</v>
      </c>
      <c r="I25" s="80">
        <f t="shared" si="4"/>
        <v>1000000</v>
      </c>
      <c r="J25" s="79">
        <f t="shared" si="4"/>
        <v>1065000</v>
      </c>
      <c r="K25" s="80">
        <f t="shared" si="4"/>
        <v>0</v>
      </c>
      <c r="L25" s="80">
        <f t="shared" si="4"/>
        <v>1065000</v>
      </c>
      <c r="M25" s="80">
        <v>0</v>
      </c>
      <c r="N25" s="80">
        <v>0</v>
      </c>
      <c r="O25" s="80">
        <f>O26+O27+O28+O29+O30+O31+O32+O33+O36+O37</f>
        <v>0</v>
      </c>
      <c r="P25" s="79">
        <f>E25+J25</f>
        <v>94650056</v>
      </c>
    </row>
    <row r="26" spans="1:18" ht="39.6" x14ac:dyDescent="0.25">
      <c r="A26" s="81" t="s">
        <v>93</v>
      </c>
      <c r="B26" s="81" t="s">
        <v>94</v>
      </c>
      <c r="C26" s="82" t="s">
        <v>63</v>
      </c>
      <c r="D26" s="83" t="s">
        <v>95</v>
      </c>
      <c r="E26" s="86">
        <f t="shared" ref="E26:E39" si="5">F26</f>
        <v>5219000</v>
      </c>
      <c r="F26" s="85">
        <v>5219000</v>
      </c>
      <c r="G26" s="85">
        <v>3934000</v>
      </c>
      <c r="H26" s="200">
        <v>219000</v>
      </c>
      <c r="I26" s="85"/>
      <c r="J26" s="86"/>
      <c r="K26" s="85"/>
      <c r="L26" s="85"/>
      <c r="M26" s="85"/>
      <c r="N26" s="85"/>
      <c r="O26" s="85"/>
      <c r="P26" s="86">
        <f t="shared" si="2"/>
        <v>5219000</v>
      </c>
      <c r="Q26" s="98"/>
    </row>
    <row r="27" spans="1:18" x14ac:dyDescent="0.25">
      <c r="A27" s="81" t="s">
        <v>96</v>
      </c>
      <c r="B27" s="81" t="s">
        <v>97</v>
      </c>
      <c r="C27" s="82" t="s">
        <v>98</v>
      </c>
      <c r="D27" s="83" t="s">
        <v>99</v>
      </c>
      <c r="E27" s="138">
        <f t="shared" si="5"/>
        <v>15031895</v>
      </c>
      <c r="F27" s="85">
        <v>15031895</v>
      </c>
      <c r="G27" s="85">
        <v>9691917</v>
      </c>
      <c r="H27" s="200">
        <v>2400000</v>
      </c>
      <c r="I27" s="85"/>
      <c r="J27" s="89">
        <f>L27</f>
        <v>300000</v>
      </c>
      <c r="K27" s="179"/>
      <c r="L27" s="173">
        <v>300000</v>
      </c>
      <c r="M27" s="85"/>
      <c r="N27" s="85"/>
      <c r="O27" s="85"/>
      <c r="P27" s="86">
        <f t="shared" si="2"/>
        <v>15331895</v>
      </c>
      <c r="Q27" s="95"/>
    </row>
    <row r="28" spans="1:18" ht="38.25" customHeight="1" x14ac:dyDescent="0.25">
      <c r="A28" s="81" t="s">
        <v>100</v>
      </c>
      <c r="B28" s="81" t="s">
        <v>101</v>
      </c>
      <c r="C28" s="82" t="s">
        <v>102</v>
      </c>
      <c r="D28" s="140" t="s">
        <v>163</v>
      </c>
      <c r="E28" s="86">
        <v>24283000</v>
      </c>
      <c r="F28" s="85">
        <v>23283000</v>
      </c>
      <c r="G28" s="85">
        <v>10395901</v>
      </c>
      <c r="H28" s="90">
        <v>8000000</v>
      </c>
      <c r="I28" s="200">
        <v>1000000</v>
      </c>
      <c r="J28" s="86">
        <f>K28+L28</f>
        <v>630000</v>
      </c>
      <c r="K28" s="85"/>
      <c r="L28" s="200">
        <v>630000</v>
      </c>
      <c r="M28" s="85"/>
      <c r="N28" s="85"/>
      <c r="O28" s="85"/>
      <c r="P28" s="86">
        <f t="shared" si="2"/>
        <v>24913000</v>
      </c>
      <c r="Q28" s="87"/>
    </row>
    <row r="29" spans="1:18" ht="37.5" customHeight="1" x14ac:dyDescent="0.25">
      <c r="A29" s="81" t="s">
        <v>103</v>
      </c>
      <c r="B29" s="81" t="s">
        <v>104</v>
      </c>
      <c r="C29" s="82" t="s">
        <v>102</v>
      </c>
      <c r="D29" s="140" t="s">
        <v>164</v>
      </c>
      <c r="E29" s="86">
        <f t="shared" si="5"/>
        <v>28460400</v>
      </c>
      <c r="F29" s="85">
        <v>28460400</v>
      </c>
      <c r="G29" s="85">
        <v>23328197</v>
      </c>
      <c r="H29" s="85"/>
      <c r="I29" s="85"/>
      <c r="J29" s="139"/>
      <c r="K29" s="85"/>
      <c r="L29" s="200"/>
      <c r="M29" s="85"/>
      <c r="N29" s="85"/>
      <c r="O29" s="85"/>
      <c r="P29" s="86">
        <f t="shared" si="2"/>
        <v>28460400</v>
      </c>
    </row>
    <row r="30" spans="1:18" ht="45.75" customHeight="1" x14ac:dyDescent="0.25">
      <c r="A30" s="81" t="s">
        <v>105</v>
      </c>
      <c r="B30" s="81" t="s">
        <v>73</v>
      </c>
      <c r="C30" s="82" t="s">
        <v>106</v>
      </c>
      <c r="D30" s="83" t="s">
        <v>107</v>
      </c>
      <c r="E30" s="86">
        <f t="shared" si="5"/>
        <v>6804974</v>
      </c>
      <c r="F30" s="85">
        <v>6804974</v>
      </c>
      <c r="G30" s="85">
        <v>2904078</v>
      </c>
      <c r="H30" s="85">
        <v>3162000</v>
      </c>
      <c r="I30" s="85"/>
      <c r="J30" s="86">
        <f>L30</f>
        <v>35000</v>
      </c>
      <c r="K30" s="85"/>
      <c r="L30" s="200">
        <v>35000</v>
      </c>
      <c r="M30" s="85"/>
      <c r="N30" s="85"/>
      <c r="O30" s="85"/>
      <c r="P30" s="86">
        <f t="shared" si="2"/>
        <v>6839974</v>
      </c>
    </row>
    <row r="31" spans="1:18" ht="26.4" x14ac:dyDescent="0.25">
      <c r="A31" s="81" t="s">
        <v>108</v>
      </c>
      <c r="B31" s="81" t="s">
        <v>109</v>
      </c>
      <c r="C31" s="82" t="s">
        <v>106</v>
      </c>
      <c r="D31" s="83" t="s">
        <v>110</v>
      </c>
      <c r="E31" s="86">
        <f t="shared" si="5"/>
        <v>5086887</v>
      </c>
      <c r="F31" s="85">
        <v>5086887</v>
      </c>
      <c r="G31" s="85">
        <v>3595809</v>
      </c>
      <c r="H31" s="85">
        <v>600000</v>
      </c>
      <c r="I31" s="85"/>
      <c r="J31" s="86">
        <f>L31</f>
        <v>100000</v>
      </c>
      <c r="K31" s="85"/>
      <c r="L31" s="200">
        <v>100000</v>
      </c>
      <c r="M31" s="85"/>
      <c r="N31" s="85"/>
      <c r="O31" s="85"/>
      <c r="P31" s="86">
        <f t="shared" si="2"/>
        <v>5186887</v>
      </c>
    </row>
    <row r="32" spans="1:18" x14ac:dyDescent="0.25">
      <c r="A32" s="81" t="s">
        <v>111</v>
      </c>
      <c r="B32" s="81" t="s">
        <v>112</v>
      </c>
      <c r="C32" s="82" t="s">
        <v>113</v>
      </c>
      <c r="D32" s="83" t="s">
        <v>114</v>
      </c>
      <c r="E32" s="86">
        <f t="shared" si="5"/>
        <v>2000</v>
      </c>
      <c r="F32" s="85">
        <v>2000</v>
      </c>
      <c r="G32" s="85"/>
      <c r="H32" s="85"/>
      <c r="I32" s="85"/>
      <c r="J32" s="86"/>
      <c r="K32" s="85"/>
      <c r="L32" s="85"/>
      <c r="M32" s="85"/>
      <c r="N32" s="85"/>
      <c r="O32" s="85"/>
      <c r="P32" s="86">
        <f t="shared" si="2"/>
        <v>2000</v>
      </c>
    </row>
    <row r="33" spans="1:21" ht="39.75" customHeight="1" x14ac:dyDescent="0.25">
      <c r="A33" s="81" t="s">
        <v>115</v>
      </c>
      <c r="B33" s="81" t="s">
        <v>116</v>
      </c>
      <c r="C33" s="82" t="s">
        <v>113</v>
      </c>
      <c r="D33" s="83" t="s">
        <v>117</v>
      </c>
      <c r="E33" s="86">
        <f t="shared" si="5"/>
        <v>1114800</v>
      </c>
      <c r="F33" s="85">
        <v>1114800</v>
      </c>
      <c r="G33" s="85">
        <v>913770</v>
      </c>
      <c r="H33" s="85"/>
      <c r="I33" s="85"/>
      <c r="J33" s="86"/>
      <c r="K33" s="85"/>
      <c r="L33" s="85"/>
      <c r="M33" s="85"/>
      <c r="N33" s="85"/>
      <c r="O33" s="85"/>
      <c r="P33" s="86">
        <f t="shared" si="2"/>
        <v>1114800</v>
      </c>
    </row>
    <row r="34" spans="1:21" ht="39.75" customHeight="1" x14ac:dyDescent="0.25">
      <c r="A34" s="341" t="s">
        <v>311</v>
      </c>
      <c r="B34" s="81">
        <v>1151</v>
      </c>
      <c r="C34" s="82" t="s">
        <v>113</v>
      </c>
      <c r="D34" s="344" t="s">
        <v>323</v>
      </c>
      <c r="E34" s="343">
        <v>40000</v>
      </c>
      <c r="F34" s="331">
        <v>40000</v>
      </c>
      <c r="G34" s="85"/>
      <c r="H34" s="331">
        <v>40000</v>
      </c>
      <c r="I34" s="85"/>
      <c r="J34" s="86"/>
      <c r="K34" s="85"/>
      <c r="L34" s="85"/>
      <c r="M34" s="85"/>
      <c r="N34" s="85"/>
      <c r="O34" s="85"/>
      <c r="P34" s="86"/>
    </row>
    <row r="35" spans="1:21" ht="52.8" x14ac:dyDescent="0.25">
      <c r="A35" s="212" t="s">
        <v>241</v>
      </c>
      <c r="B35" s="213">
        <v>1600</v>
      </c>
      <c r="C35" s="214" t="s">
        <v>113</v>
      </c>
      <c r="D35" s="215" t="s">
        <v>242</v>
      </c>
      <c r="E35" s="86">
        <f t="shared" si="5"/>
        <v>3494200</v>
      </c>
      <c r="F35" s="85">
        <v>3494200</v>
      </c>
      <c r="G35" s="85">
        <v>2864098</v>
      </c>
      <c r="H35" s="85"/>
      <c r="I35" s="85"/>
      <c r="J35" s="86"/>
      <c r="K35" s="85"/>
      <c r="L35" s="85"/>
      <c r="M35" s="85"/>
      <c r="N35" s="85"/>
      <c r="O35" s="85"/>
      <c r="P35" s="86">
        <f t="shared" si="2"/>
        <v>3494200</v>
      </c>
    </row>
    <row r="36" spans="1:21" x14ac:dyDescent="0.25">
      <c r="A36" s="81" t="s">
        <v>118</v>
      </c>
      <c r="B36" s="81" t="s">
        <v>119</v>
      </c>
      <c r="C36" s="82" t="s">
        <v>120</v>
      </c>
      <c r="D36" s="83" t="s">
        <v>121</v>
      </c>
      <c r="E36" s="86">
        <f t="shared" si="5"/>
        <v>547200</v>
      </c>
      <c r="F36" s="85">
        <v>547200</v>
      </c>
      <c r="G36" s="85">
        <v>325574</v>
      </c>
      <c r="H36" s="85">
        <v>53000</v>
      </c>
      <c r="I36" s="85"/>
      <c r="J36" s="86"/>
      <c r="K36" s="85"/>
      <c r="L36" s="85"/>
      <c r="M36" s="85"/>
      <c r="N36" s="85"/>
      <c r="O36" s="85"/>
      <c r="P36" s="86">
        <f t="shared" si="2"/>
        <v>547200</v>
      </c>
    </row>
    <row r="37" spans="1:21" ht="39.6" x14ac:dyDescent="0.25">
      <c r="A37" s="81" t="s">
        <v>122</v>
      </c>
      <c r="B37" s="81" t="s">
        <v>123</v>
      </c>
      <c r="C37" s="82" t="s">
        <v>124</v>
      </c>
      <c r="D37" s="83" t="s">
        <v>125</v>
      </c>
      <c r="E37" s="86">
        <f t="shared" si="5"/>
        <v>1854000</v>
      </c>
      <c r="F37" s="85">
        <v>1854000</v>
      </c>
      <c r="G37" s="85">
        <v>1372131</v>
      </c>
      <c r="H37" s="85">
        <v>20000</v>
      </c>
      <c r="I37" s="85"/>
      <c r="J37" s="86"/>
      <c r="K37" s="85"/>
      <c r="L37" s="85"/>
      <c r="M37" s="85"/>
      <c r="N37" s="85"/>
      <c r="O37" s="85"/>
      <c r="P37" s="86">
        <f t="shared" si="2"/>
        <v>1854000</v>
      </c>
    </row>
    <row r="38" spans="1:21" ht="51.75" customHeight="1" x14ac:dyDescent="0.25">
      <c r="A38" s="205" t="s">
        <v>237</v>
      </c>
      <c r="B38" s="81">
        <v>1702</v>
      </c>
      <c r="C38" s="206" t="s">
        <v>113</v>
      </c>
      <c r="D38" s="207" t="s">
        <v>238</v>
      </c>
      <c r="E38" s="86">
        <f t="shared" si="5"/>
        <v>1478800</v>
      </c>
      <c r="F38" s="200">
        <v>1478800</v>
      </c>
      <c r="G38" s="85"/>
      <c r="H38" s="85"/>
      <c r="I38" s="85"/>
      <c r="J38" s="86"/>
      <c r="K38" s="85"/>
      <c r="L38" s="85"/>
      <c r="M38" s="85"/>
      <c r="N38" s="85"/>
      <c r="O38" s="85"/>
      <c r="P38" s="86">
        <f t="shared" si="2"/>
        <v>1478800</v>
      </c>
    </row>
    <row r="39" spans="1:21" ht="82.5" customHeight="1" x14ac:dyDescent="0.25">
      <c r="A39" s="212" t="s">
        <v>307</v>
      </c>
      <c r="B39" s="81">
        <v>1200</v>
      </c>
      <c r="C39" s="345" t="s">
        <v>113</v>
      </c>
      <c r="D39" s="215" t="s">
        <v>308</v>
      </c>
      <c r="E39" s="86">
        <f t="shared" si="5"/>
        <v>167900</v>
      </c>
      <c r="F39" s="200">
        <v>167900</v>
      </c>
      <c r="G39" s="85">
        <v>137623</v>
      </c>
      <c r="H39" s="85"/>
      <c r="I39" s="85"/>
      <c r="J39" s="86"/>
      <c r="K39" s="85"/>
      <c r="L39" s="85"/>
      <c r="M39" s="85"/>
      <c r="N39" s="85"/>
      <c r="O39" s="85"/>
      <c r="P39" s="86">
        <f t="shared" si="2"/>
        <v>167900</v>
      </c>
    </row>
    <row r="40" spans="1:21" ht="26.4" x14ac:dyDescent="0.25">
      <c r="A40" s="148" t="s">
        <v>126</v>
      </c>
      <c r="B40" s="148"/>
      <c r="C40" s="149"/>
      <c r="D40" s="150" t="s">
        <v>127</v>
      </c>
      <c r="E40" s="152">
        <f>E41</f>
        <v>23506929</v>
      </c>
      <c r="F40" s="151">
        <f t="shared" ref="F40:H40" si="6">F41</f>
        <v>20379229</v>
      </c>
      <c r="G40" s="151">
        <f t="shared" si="6"/>
        <v>5824729</v>
      </c>
      <c r="H40" s="151">
        <f t="shared" si="6"/>
        <v>107300</v>
      </c>
      <c r="I40" s="109">
        <f>I41</f>
        <v>3127700</v>
      </c>
      <c r="J40" s="153">
        <f>J41</f>
        <v>15000</v>
      </c>
      <c r="K40" s="109">
        <f t="shared" ref="K40:O40" si="7">K41</f>
        <v>0</v>
      </c>
      <c r="L40" s="109">
        <f t="shared" si="7"/>
        <v>15000</v>
      </c>
      <c r="M40" s="109">
        <f t="shared" si="7"/>
        <v>0</v>
      </c>
      <c r="N40" s="109">
        <f t="shared" si="7"/>
        <v>0</v>
      </c>
      <c r="O40" s="109">
        <f t="shared" si="7"/>
        <v>0</v>
      </c>
      <c r="P40" s="153">
        <f>P41</f>
        <v>23521929</v>
      </c>
    </row>
    <row r="41" spans="1:21" ht="26.4" x14ac:dyDescent="0.25">
      <c r="A41" s="148" t="s">
        <v>167</v>
      </c>
      <c r="B41" s="148"/>
      <c r="C41" s="149"/>
      <c r="D41" s="150" t="s">
        <v>127</v>
      </c>
      <c r="E41" s="152">
        <f>E42+E43+E44+E45+E46+E49+E48+E47</f>
        <v>23506929</v>
      </c>
      <c r="F41" s="109">
        <f>SUM(F42:F49)</f>
        <v>20379229</v>
      </c>
      <c r="G41" s="109">
        <f t="shared" ref="G41:O41" si="8">SUM(G42:G49)</f>
        <v>5824729</v>
      </c>
      <c r="H41" s="109">
        <f t="shared" si="8"/>
        <v>107300</v>
      </c>
      <c r="I41" s="109">
        <f>SUM(I42:I49)</f>
        <v>3127700</v>
      </c>
      <c r="J41" s="153">
        <f t="shared" si="8"/>
        <v>15000</v>
      </c>
      <c r="K41" s="109">
        <f t="shared" si="8"/>
        <v>0</v>
      </c>
      <c r="L41" s="109">
        <f t="shared" si="8"/>
        <v>15000</v>
      </c>
      <c r="M41" s="109">
        <f t="shared" si="8"/>
        <v>0</v>
      </c>
      <c r="N41" s="109">
        <f t="shared" si="8"/>
        <v>0</v>
      </c>
      <c r="O41" s="109">
        <f t="shared" si="8"/>
        <v>0</v>
      </c>
      <c r="P41" s="153">
        <f t="shared" si="2"/>
        <v>23521929</v>
      </c>
    </row>
    <row r="42" spans="1:21" ht="39.6" x14ac:dyDescent="0.25">
      <c r="A42" s="91" t="s">
        <v>128</v>
      </c>
      <c r="B42" s="91" t="s">
        <v>94</v>
      </c>
      <c r="C42" s="92" t="s">
        <v>63</v>
      </c>
      <c r="D42" s="88" t="s">
        <v>95</v>
      </c>
      <c r="E42" s="89">
        <f>F42</f>
        <v>2762512</v>
      </c>
      <c r="F42" s="90">
        <v>2762512</v>
      </c>
      <c r="G42" s="90">
        <v>1920600</v>
      </c>
      <c r="H42" s="90">
        <v>73300</v>
      </c>
      <c r="I42" s="90"/>
      <c r="J42" s="89"/>
      <c r="K42" s="90"/>
      <c r="L42" s="90"/>
      <c r="M42" s="90"/>
      <c r="N42" s="90"/>
      <c r="O42" s="90"/>
      <c r="P42" s="89">
        <f t="shared" si="2"/>
        <v>2762512</v>
      </c>
      <c r="R42" s="95"/>
    </row>
    <row r="43" spans="1:21" ht="26.4" x14ac:dyDescent="0.25">
      <c r="A43" s="91" t="s">
        <v>129</v>
      </c>
      <c r="B43" s="91" t="s">
        <v>67</v>
      </c>
      <c r="C43" s="92" t="s">
        <v>68</v>
      </c>
      <c r="D43" s="88" t="s">
        <v>69</v>
      </c>
      <c r="E43" s="89">
        <f>F43</f>
        <v>7500000</v>
      </c>
      <c r="F43" s="99">
        <v>7500000</v>
      </c>
      <c r="G43" s="90"/>
      <c r="H43" s="90"/>
      <c r="I43" s="90"/>
      <c r="J43" s="89">
        <f>L43+O43</f>
        <v>0</v>
      </c>
      <c r="K43" s="90"/>
      <c r="L43" s="90"/>
      <c r="M43" s="90"/>
      <c r="N43" s="90"/>
      <c r="O43" s="90"/>
      <c r="P43" s="89">
        <f t="shared" si="0"/>
        <v>7500000</v>
      </c>
      <c r="Q43" s="87"/>
      <c r="R43" s="375"/>
      <c r="S43" s="375"/>
      <c r="T43" s="375"/>
    </row>
    <row r="44" spans="1:21" ht="39.6" x14ac:dyDescent="0.25">
      <c r="A44" s="91" t="s">
        <v>130</v>
      </c>
      <c r="B44" s="91" t="s">
        <v>131</v>
      </c>
      <c r="C44" s="92" t="s">
        <v>70</v>
      </c>
      <c r="D44" s="88" t="s">
        <v>71</v>
      </c>
      <c r="E44" s="89">
        <f>F44</f>
        <v>2500000</v>
      </c>
      <c r="F44" s="90">
        <v>2500000</v>
      </c>
      <c r="G44" s="90"/>
      <c r="H44" s="90"/>
      <c r="I44" s="90"/>
      <c r="J44" s="89"/>
      <c r="K44" s="90"/>
      <c r="L44" s="90"/>
      <c r="M44" s="90"/>
      <c r="N44" s="90"/>
      <c r="O44" s="90"/>
      <c r="P44" s="89">
        <f t="shared" si="0"/>
        <v>2500000</v>
      </c>
      <c r="Q44" s="100"/>
      <c r="R44" s="101"/>
      <c r="S44" s="101"/>
      <c r="T44" s="101"/>
      <c r="U44" s="101"/>
    </row>
    <row r="45" spans="1:21" ht="52.8" x14ac:dyDescent="0.25">
      <c r="A45" s="91" t="s">
        <v>132</v>
      </c>
      <c r="B45" s="91" t="s">
        <v>133</v>
      </c>
      <c r="C45" s="92" t="s">
        <v>134</v>
      </c>
      <c r="D45" s="88" t="s">
        <v>72</v>
      </c>
      <c r="E45" s="89">
        <v>8258900</v>
      </c>
      <c r="F45" s="90">
        <v>5131200</v>
      </c>
      <c r="G45" s="90">
        <v>3576000</v>
      </c>
      <c r="H45" s="90">
        <v>34000</v>
      </c>
      <c r="I45" s="90">
        <v>3127700</v>
      </c>
      <c r="J45" s="89">
        <f>L45+O45</f>
        <v>15000</v>
      </c>
      <c r="K45" s="90"/>
      <c r="L45" s="173">
        <v>15000</v>
      </c>
      <c r="M45" s="90"/>
      <c r="N45" s="90"/>
      <c r="O45" s="90"/>
      <c r="P45" s="89">
        <f t="shared" si="0"/>
        <v>8273900</v>
      </c>
    </row>
    <row r="46" spans="1:21" ht="79.2" x14ac:dyDescent="0.25">
      <c r="A46" s="91" t="s">
        <v>135</v>
      </c>
      <c r="B46" s="91" t="s">
        <v>136</v>
      </c>
      <c r="C46" s="92" t="s">
        <v>97</v>
      </c>
      <c r="D46" s="88" t="s">
        <v>75</v>
      </c>
      <c r="E46" s="89">
        <f t="shared" ref="E46:E49" si="9">F46</f>
        <v>241200</v>
      </c>
      <c r="F46" s="90">
        <v>241200</v>
      </c>
      <c r="G46" s="90"/>
      <c r="H46" s="90"/>
      <c r="I46" s="90"/>
      <c r="J46" s="89"/>
      <c r="K46" s="90"/>
      <c r="L46" s="90"/>
      <c r="M46" s="90"/>
      <c r="N46" s="90"/>
      <c r="O46" s="90"/>
      <c r="P46" s="89">
        <f t="shared" si="0"/>
        <v>241200</v>
      </c>
      <c r="Q46" s="67"/>
    </row>
    <row r="47" spans="1:21" ht="66" x14ac:dyDescent="0.25">
      <c r="A47" s="216" t="s">
        <v>243</v>
      </c>
      <c r="B47" s="217">
        <v>3193</v>
      </c>
      <c r="C47" s="218">
        <v>1030</v>
      </c>
      <c r="D47" s="219" t="s">
        <v>244</v>
      </c>
      <c r="E47" s="89">
        <f t="shared" si="9"/>
        <v>400317</v>
      </c>
      <c r="F47" s="90">
        <v>400317</v>
      </c>
      <c r="G47" s="90">
        <v>328129</v>
      </c>
      <c r="H47" s="90"/>
      <c r="I47" s="90"/>
      <c r="J47" s="89"/>
      <c r="K47" s="90"/>
      <c r="L47" s="90"/>
      <c r="M47" s="90"/>
      <c r="N47" s="90"/>
      <c r="O47" s="90"/>
      <c r="P47" s="89">
        <f t="shared" si="0"/>
        <v>400317</v>
      </c>
      <c r="Q47" s="67"/>
    </row>
    <row r="48" spans="1:21" ht="39.6" x14ac:dyDescent="0.25">
      <c r="A48" s="102" t="s">
        <v>137</v>
      </c>
      <c r="B48" s="103">
        <v>3230</v>
      </c>
      <c r="C48" s="104">
        <v>1070</v>
      </c>
      <c r="D48" s="105" t="s">
        <v>138</v>
      </c>
      <c r="E48" s="89">
        <f t="shared" si="9"/>
        <v>200000</v>
      </c>
      <c r="F48" s="106">
        <v>200000</v>
      </c>
      <c r="G48" s="90"/>
      <c r="H48" s="90"/>
      <c r="I48" s="90"/>
      <c r="J48" s="89"/>
      <c r="K48" s="90"/>
      <c r="L48" s="90"/>
      <c r="M48" s="90"/>
      <c r="N48" s="90"/>
      <c r="O48" s="90"/>
      <c r="P48" s="107">
        <f>E48+J48</f>
        <v>200000</v>
      </c>
      <c r="Q48" s="95"/>
      <c r="R48" s="375"/>
      <c r="S48" s="375"/>
    </row>
    <row r="49" spans="1:17" ht="26.4" x14ac:dyDescent="0.25">
      <c r="A49" s="91" t="s">
        <v>139</v>
      </c>
      <c r="B49" s="91" t="s">
        <v>140</v>
      </c>
      <c r="C49" s="92" t="s">
        <v>76</v>
      </c>
      <c r="D49" s="88" t="s">
        <v>77</v>
      </c>
      <c r="E49" s="89">
        <f t="shared" si="9"/>
        <v>1644000</v>
      </c>
      <c r="F49" s="90">
        <v>1644000</v>
      </c>
      <c r="G49" s="90"/>
      <c r="H49" s="90"/>
      <c r="I49" s="90"/>
      <c r="J49" s="89"/>
      <c r="K49" s="90"/>
      <c r="L49" s="90"/>
      <c r="M49" s="90"/>
      <c r="N49" s="90"/>
      <c r="O49" s="90"/>
      <c r="P49" s="89">
        <f t="shared" si="0"/>
        <v>1644000</v>
      </c>
      <c r="Q49" s="67"/>
    </row>
    <row r="50" spans="1:17" ht="26.4" x14ac:dyDescent="0.25">
      <c r="A50" s="148" t="s">
        <v>169</v>
      </c>
      <c r="B50" s="91"/>
      <c r="C50" s="92"/>
      <c r="D50" s="156" t="s">
        <v>172</v>
      </c>
      <c r="E50" s="157">
        <f>E51</f>
        <v>1699400</v>
      </c>
      <c r="F50" s="158">
        <f>F51</f>
        <v>1699400</v>
      </c>
      <c r="G50" s="158">
        <f>G51</f>
        <v>1221800</v>
      </c>
      <c r="H50" s="158">
        <f>H51</f>
        <v>54700</v>
      </c>
      <c r="I50" s="90"/>
      <c r="J50" s="89"/>
      <c r="K50" s="90"/>
      <c r="L50" s="90"/>
      <c r="M50" s="90"/>
      <c r="N50" s="90"/>
      <c r="O50" s="90"/>
      <c r="P50" s="157">
        <f t="shared" si="0"/>
        <v>1699400</v>
      </c>
      <c r="Q50" s="67"/>
    </row>
    <row r="51" spans="1:17" ht="26.4" x14ac:dyDescent="0.25">
      <c r="A51" s="148" t="s">
        <v>171</v>
      </c>
      <c r="B51" s="91"/>
      <c r="C51" s="92"/>
      <c r="D51" s="156" t="s">
        <v>172</v>
      </c>
      <c r="E51" s="157">
        <f>E53+E52</f>
        <v>1699400</v>
      </c>
      <c r="F51" s="158">
        <f>F52+F53</f>
        <v>1699400</v>
      </c>
      <c r="G51" s="158">
        <f>G52+G53</f>
        <v>1221800</v>
      </c>
      <c r="H51" s="158">
        <f>H52+H53</f>
        <v>54700</v>
      </c>
      <c r="I51" s="90"/>
      <c r="J51" s="89"/>
      <c r="K51" s="90"/>
      <c r="L51" s="90"/>
      <c r="M51" s="90"/>
      <c r="N51" s="90"/>
      <c r="O51" s="90"/>
      <c r="P51" s="157">
        <f>E51+J51</f>
        <v>1699400</v>
      </c>
      <c r="Q51" s="67"/>
    </row>
    <row r="52" spans="1:17" ht="39.6" x14ac:dyDescent="0.25">
      <c r="A52" s="91" t="s">
        <v>170</v>
      </c>
      <c r="B52" s="91" t="s">
        <v>94</v>
      </c>
      <c r="C52" s="92" t="s">
        <v>63</v>
      </c>
      <c r="D52" s="88" t="s">
        <v>95</v>
      </c>
      <c r="E52" s="89">
        <f>F52</f>
        <v>1597400</v>
      </c>
      <c r="F52" s="90">
        <v>1597400</v>
      </c>
      <c r="G52" s="90">
        <v>1221800</v>
      </c>
      <c r="H52" s="90">
        <v>54700</v>
      </c>
      <c r="I52" s="90"/>
      <c r="J52" s="89"/>
      <c r="K52" s="90"/>
      <c r="L52" s="90"/>
      <c r="M52" s="90"/>
      <c r="N52" s="90"/>
      <c r="O52" s="90"/>
      <c r="P52" s="89">
        <f>E52+J52</f>
        <v>1597400</v>
      </c>
      <c r="Q52" s="67"/>
    </row>
    <row r="53" spans="1:17" ht="26.4" x14ac:dyDescent="0.25">
      <c r="A53" s="91" t="s">
        <v>173</v>
      </c>
      <c r="B53" s="91">
        <v>3112</v>
      </c>
      <c r="C53" s="159">
        <v>1040</v>
      </c>
      <c r="D53" s="88" t="s">
        <v>74</v>
      </c>
      <c r="E53" s="89">
        <f>F53</f>
        <v>102000</v>
      </c>
      <c r="F53" s="90">
        <v>102000</v>
      </c>
      <c r="G53" s="90"/>
      <c r="H53" s="90"/>
      <c r="I53" s="90"/>
      <c r="J53" s="89"/>
      <c r="K53" s="90"/>
      <c r="L53" s="90"/>
      <c r="M53" s="90"/>
      <c r="N53" s="90"/>
      <c r="O53" s="90"/>
      <c r="P53" s="89">
        <f>E53+J53</f>
        <v>102000</v>
      </c>
      <c r="Q53" s="67"/>
    </row>
    <row r="54" spans="1:17" ht="39.6" x14ac:dyDescent="0.25">
      <c r="A54" s="148">
        <v>1500000</v>
      </c>
      <c r="B54" s="154"/>
      <c r="C54" s="155"/>
      <c r="D54" s="150" t="s">
        <v>141</v>
      </c>
      <c r="E54" s="157">
        <f>E55</f>
        <v>23447132</v>
      </c>
      <c r="F54" s="109">
        <f t="shared" ref="F54:H54" si="10">F55</f>
        <v>18447132</v>
      </c>
      <c r="G54" s="109">
        <f t="shared" si="10"/>
        <v>3860600</v>
      </c>
      <c r="H54" s="109">
        <f t="shared" si="10"/>
        <v>883800</v>
      </c>
      <c r="I54" s="158">
        <f>I55</f>
        <v>5000000</v>
      </c>
      <c r="J54" s="157">
        <f>J55</f>
        <v>285000</v>
      </c>
      <c r="K54" s="109">
        <f t="shared" ref="K54:O54" si="11">K55</f>
        <v>0</v>
      </c>
      <c r="L54" s="109">
        <f t="shared" si="11"/>
        <v>285000</v>
      </c>
      <c r="M54" s="109">
        <f t="shared" si="11"/>
        <v>0</v>
      </c>
      <c r="N54" s="109">
        <f t="shared" si="11"/>
        <v>0</v>
      </c>
      <c r="O54" s="109">
        <f t="shared" si="11"/>
        <v>0</v>
      </c>
      <c r="P54" s="157">
        <f t="shared" si="0"/>
        <v>23732132</v>
      </c>
      <c r="Q54" s="67"/>
    </row>
    <row r="55" spans="1:17" ht="39.6" x14ac:dyDescent="0.25">
      <c r="A55" s="148">
        <v>1510000</v>
      </c>
      <c r="B55" s="148"/>
      <c r="C55" s="149"/>
      <c r="D55" s="150" t="s">
        <v>141</v>
      </c>
      <c r="E55" s="153">
        <f>E56+E57+E59+E61+E58+E60</f>
        <v>23447132</v>
      </c>
      <c r="F55" s="109">
        <f>F56+F57+F59+F61+F58+F60</f>
        <v>18447132</v>
      </c>
      <c r="G55" s="109">
        <f>G56+G57+G59+G61</f>
        <v>3860600</v>
      </c>
      <c r="H55" s="109">
        <f>H56+H57+H59+H61</f>
        <v>883800</v>
      </c>
      <c r="I55" s="109">
        <f>I56+I57+I58+I59+I60+I61</f>
        <v>5000000</v>
      </c>
      <c r="J55" s="153">
        <f>J56+J59+J61+J57+J60</f>
        <v>285000</v>
      </c>
      <c r="K55" s="109">
        <v>0</v>
      </c>
      <c r="L55" s="109">
        <f>L56+L57+L59+L61</f>
        <v>285000</v>
      </c>
      <c r="M55" s="109"/>
      <c r="N55" s="109"/>
      <c r="O55" s="109">
        <v>0</v>
      </c>
      <c r="P55" s="153">
        <f>E55+J55</f>
        <v>23732132</v>
      </c>
    </row>
    <row r="56" spans="1:17" ht="39.6" x14ac:dyDescent="0.25">
      <c r="A56" s="91">
        <v>1510160</v>
      </c>
      <c r="B56" s="91" t="s">
        <v>94</v>
      </c>
      <c r="C56" s="108" t="s">
        <v>63</v>
      </c>
      <c r="D56" s="88" t="s">
        <v>95</v>
      </c>
      <c r="E56" s="89">
        <f>F56</f>
        <v>5074332</v>
      </c>
      <c r="F56" s="90">
        <v>5074332</v>
      </c>
      <c r="G56" s="90">
        <v>3860600</v>
      </c>
      <c r="H56" s="90">
        <v>139000</v>
      </c>
      <c r="I56" s="90"/>
      <c r="J56" s="89">
        <f t="shared" ref="J56:J57" si="12">L56+O56</f>
        <v>0</v>
      </c>
      <c r="K56" s="90"/>
      <c r="L56" s="90"/>
      <c r="M56" s="90"/>
      <c r="N56" s="90"/>
      <c r="O56" s="90"/>
      <c r="P56" s="89">
        <f>E56+J56</f>
        <v>5074332</v>
      </c>
    </row>
    <row r="57" spans="1:17" x14ac:dyDescent="0.25">
      <c r="A57" s="91">
        <v>1516030</v>
      </c>
      <c r="B57" s="91" t="s">
        <v>142</v>
      </c>
      <c r="C57" s="108" t="s">
        <v>78</v>
      </c>
      <c r="D57" s="88" t="s">
        <v>79</v>
      </c>
      <c r="E57" s="89">
        <v>5222800</v>
      </c>
      <c r="F57" s="99">
        <v>4222800</v>
      </c>
      <c r="G57" s="90"/>
      <c r="H57" s="90">
        <v>744800</v>
      </c>
      <c r="I57" s="90">
        <v>1000000</v>
      </c>
      <c r="J57" s="89">
        <f t="shared" si="12"/>
        <v>75000</v>
      </c>
      <c r="K57" s="90"/>
      <c r="L57" s="90">
        <v>75000</v>
      </c>
      <c r="M57" s="90"/>
      <c r="N57" s="90"/>
      <c r="O57" s="90"/>
      <c r="P57" s="89">
        <f t="shared" si="0"/>
        <v>5297800</v>
      </c>
      <c r="Q57" s="93"/>
    </row>
    <row r="58" spans="1:17" x14ac:dyDescent="0.25">
      <c r="A58" s="91">
        <v>1517130</v>
      </c>
      <c r="B58" s="91">
        <v>7130</v>
      </c>
      <c r="C58" s="108" t="s">
        <v>225</v>
      </c>
      <c r="D58" s="88" t="s">
        <v>168</v>
      </c>
      <c r="E58" s="89">
        <f>F58</f>
        <v>100000</v>
      </c>
      <c r="F58" s="186">
        <v>100000</v>
      </c>
      <c r="G58" s="90"/>
      <c r="H58" s="90"/>
      <c r="I58" s="90"/>
      <c r="J58" s="89"/>
      <c r="K58" s="90"/>
      <c r="L58" s="90"/>
      <c r="M58" s="90"/>
      <c r="N58" s="90"/>
      <c r="O58" s="90"/>
      <c r="P58" s="89">
        <v>100000</v>
      </c>
      <c r="Q58" s="93"/>
    </row>
    <row r="59" spans="1:17" ht="39.6" x14ac:dyDescent="0.25">
      <c r="A59" s="91">
        <v>1517461</v>
      </c>
      <c r="B59" s="91" t="s">
        <v>143</v>
      </c>
      <c r="C59" s="108" t="s">
        <v>144</v>
      </c>
      <c r="D59" s="88" t="s">
        <v>145</v>
      </c>
      <c r="E59" s="89">
        <f>F59+I59</f>
        <v>8000000</v>
      </c>
      <c r="F59" s="99">
        <v>4000000</v>
      </c>
      <c r="G59" s="90"/>
      <c r="H59" s="90"/>
      <c r="I59" s="90">
        <v>4000000</v>
      </c>
      <c r="J59" s="89"/>
      <c r="K59" s="90"/>
      <c r="L59" s="90"/>
      <c r="M59" s="90"/>
      <c r="N59" s="90"/>
      <c r="O59" s="90"/>
      <c r="P59" s="89">
        <f>E59+J59</f>
        <v>8000000</v>
      </c>
    </row>
    <row r="60" spans="1:17" ht="26.4" x14ac:dyDescent="0.25">
      <c r="A60" s="175">
        <v>1517693</v>
      </c>
      <c r="B60" s="56">
        <v>7693</v>
      </c>
      <c r="C60" s="57" t="s">
        <v>81</v>
      </c>
      <c r="D60" s="176" t="s">
        <v>226</v>
      </c>
      <c r="E60" s="89">
        <f>F60+I60</f>
        <v>5050000</v>
      </c>
      <c r="F60" s="99">
        <v>5050000</v>
      </c>
      <c r="G60" s="90"/>
      <c r="H60" s="90"/>
      <c r="I60" s="90">
        <v>0</v>
      </c>
      <c r="J60" s="89">
        <v>0</v>
      </c>
      <c r="K60" s="90">
        <v>0</v>
      </c>
      <c r="L60" s="90"/>
      <c r="M60" s="90"/>
      <c r="N60" s="90"/>
      <c r="O60" s="90">
        <v>0</v>
      </c>
      <c r="P60" s="89">
        <v>4550000</v>
      </c>
    </row>
    <row r="61" spans="1:17" ht="32.700000000000003" customHeight="1" x14ac:dyDescent="0.25">
      <c r="A61" s="91">
        <v>1518340</v>
      </c>
      <c r="B61" s="91" t="s">
        <v>146</v>
      </c>
      <c r="C61" s="108" t="s">
        <v>147</v>
      </c>
      <c r="D61" s="88" t="s">
        <v>148</v>
      </c>
      <c r="E61" s="89"/>
      <c r="F61" s="90"/>
      <c r="G61" s="90"/>
      <c r="H61" s="90"/>
      <c r="I61" s="90"/>
      <c r="J61" s="89">
        <f>L61+O61</f>
        <v>210000</v>
      </c>
      <c r="K61" s="90"/>
      <c r="L61" s="90">
        <v>210000</v>
      </c>
      <c r="M61" s="90"/>
      <c r="N61" s="90"/>
      <c r="O61" s="90"/>
      <c r="P61" s="89">
        <f t="shared" ref="P61" si="13">E61+J61</f>
        <v>210000</v>
      </c>
    </row>
    <row r="62" spans="1:17" ht="24" customHeight="1" x14ac:dyDescent="0.25">
      <c r="A62" s="143" t="s">
        <v>149</v>
      </c>
      <c r="B62" s="144"/>
      <c r="C62" s="145"/>
      <c r="D62" s="146" t="s">
        <v>150</v>
      </c>
      <c r="E62" s="147">
        <f>E63</f>
        <v>4500000</v>
      </c>
      <c r="F62" s="110">
        <f t="shared" ref="F62:I62" si="14">F63</f>
        <v>2500000</v>
      </c>
      <c r="G62" s="110">
        <f t="shared" si="14"/>
        <v>1490000</v>
      </c>
      <c r="H62" s="110">
        <f t="shared" si="14"/>
        <v>53000</v>
      </c>
      <c r="I62" s="110">
        <f t="shared" si="14"/>
        <v>0</v>
      </c>
      <c r="J62" s="147">
        <f>J63</f>
        <v>0</v>
      </c>
      <c r="K62" s="110">
        <f>K63</f>
        <v>0</v>
      </c>
      <c r="L62" s="110">
        <v>0</v>
      </c>
      <c r="M62" s="110">
        <v>0</v>
      </c>
      <c r="N62" s="110">
        <v>0</v>
      </c>
      <c r="O62" s="110">
        <f>O63</f>
        <v>0</v>
      </c>
      <c r="P62" s="147">
        <f t="shared" si="0"/>
        <v>4500000</v>
      </c>
    </row>
    <row r="63" spans="1:17" ht="24.75" customHeight="1" x14ac:dyDescent="0.25">
      <c r="A63" s="75" t="s">
        <v>151</v>
      </c>
      <c r="B63" s="76"/>
      <c r="C63" s="77"/>
      <c r="D63" s="146" t="s">
        <v>150</v>
      </c>
      <c r="E63" s="79">
        <f>E64+E65+E66</f>
        <v>4500000</v>
      </c>
      <c r="F63" s="109">
        <f>F64+F65+F66</f>
        <v>2500000</v>
      </c>
      <c r="G63" s="109">
        <f t="shared" ref="G63:I63" si="15">G64+G65+G66</f>
        <v>1490000</v>
      </c>
      <c r="H63" s="109">
        <f t="shared" si="15"/>
        <v>53000</v>
      </c>
      <c r="I63" s="109">
        <f t="shared" si="15"/>
        <v>0</v>
      </c>
      <c r="J63" s="79">
        <f>J64+J65+J66</f>
        <v>0</v>
      </c>
      <c r="K63" s="110">
        <f>K64+K65+K66</f>
        <v>0</v>
      </c>
      <c r="L63" s="110">
        <f t="shared" ref="L63:O63" si="16">L64+L65+L66</f>
        <v>0</v>
      </c>
      <c r="M63" s="110">
        <f t="shared" si="16"/>
        <v>0</v>
      </c>
      <c r="N63" s="110">
        <f t="shared" si="16"/>
        <v>0</v>
      </c>
      <c r="O63" s="110">
        <f t="shared" si="16"/>
        <v>0</v>
      </c>
      <c r="P63" s="79">
        <f t="shared" si="0"/>
        <v>4500000</v>
      </c>
    </row>
    <row r="64" spans="1:17" ht="39.6" x14ac:dyDescent="0.25">
      <c r="A64" s="81" t="s">
        <v>152</v>
      </c>
      <c r="B64" s="81" t="s">
        <v>94</v>
      </c>
      <c r="C64" s="82" t="s">
        <v>63</v>
      </c>
      <c r="D64" s="83" t="s">
        <v>95</v>
      </c>
      <c r="E64" s="86">
        <f>F64</f>
        <v>2200000</v>
      </c>
      <c r="F64" s="111">
        <v>2200000</v>
      </c>
      <c r="G64" s="111">
        <v>1490000</v>
      </c>
      <c r="H64" s="111">
        <v>53000</v>
      </c>
      <c r="I64" s="111"/>
      <c r="J64" s="86"/>
      <c r="K64" s="85"/>
      <c r="L64" s="85"/>
      <c r="M64" s="85"/>
      <c r="N64" s="85"/>
      <c r="O64" s="85"/>
      <c r="P64" s="86">
        <f t="shared" si="0"/>
        <v>2200000</v>
      </c>
    </row>
    <row r="65" spans="1:17" x14ac:dyDescent="0.25">
      <c r="A65" s="81" t="s">
        <v>153</v>
      </c>
      <c r="B65" s="81" t="s">
        <v>154</v>
      </c>
      <c r="C65" s="82" t="s">
        <v>66</v>
      </c>
      <c r="D65" s="83" t="s">
        <v>155</v>
      </c>
      <c r="E65" s="86">
        <v>2000000</v>
      </c>
      <c r="F65" s="85"/>
      <c r="G65" s="85"/>
      <c r="H65" s="85"/>
      <c r="I65" s="85"/>
      <c r="J65" s="86"/>
      <c r="K65" s="85"/>
      <c r="L65" s="85"/>
      <c r="M65" s="85"/>
      <c r="N65" s="85"/>
      <c r="O65" s="85"/>
      <c r="P65" s="86">
        <f t="shared" si="0"/>
        <v>2000000</v>
      </c>
    </row>
    <row r="66" spans="1:17" x14ac:dyDescent="0.25">
      <c r="A66" s="81">
        <v>3719770</v>
      </c>
      <c r="B66" s="81">
        <v>9770</v>
      </c>
      <c r="C66" s="82" t="s">
        <v>65</v>
      </c>
      <c r="D66" s="97" t="s">
        <v>156</v>
      </c>
      <c r="E66" s="86">
        <v>300000</v>
      </c>
      <c r="F66" s="85">
        <v>300000</v>
      </c>
      <c r="G66" s="85"/>
      <c r="H66" s="85"/>
      <c r="I66" s="85"/>
      <c r="J66" s="86"/>
      <c r="K66" s="85"/>
      <c r="L66" s="85"/>
      <c r="M66" s="85"/>
      <c r="N66" s="85"/>
      <c r="O66" s="85"/>
      <c r="P66" s="86">
        <f t="shared" ref="P66:P67" si="17">E66+J66</f>
        <v>300000</v>
      </c>
    </row>
    <row r="67" spans="1:17" ht="29.25" customHeight="1" x14ac:dyDescent="0.25">
      <c r="A67" s="81"/>
      <c r="B67" s="81"/>
      <c r="C67" s="82"/>
      <c r="D67" s="97" t="s">
        <v>157</v>
      </c>
      <c r="E67" s="86">
        <v>300000</v>
      </c>
      <c r="F67" s="85">
        <v>300000</v>
      </c>
      <c r="G67" s="85"/>
      <c r="H67" s="85"/>
      <c r="I67" s="85"/>
      <c r="J67" s="86"/>
      <c r="K67" s="85"/>
      <c r="L67" s="85"/>
      <c r="M67" s="85"/>
      <c r="N67" s="85"/>
      <c r="O67" s="85"/>
      <c r="P67" s="86">
        <f t="shared" si="17"/>
        <v>300000</v>
      </c>
      <c r="Q67" s="137"/>
    </row>
    <row r="68" spans="1:17" x14ac:dyDescent="0.25">
      <c r="A68" s="112" t="s">
        <v>6</v>
      </c>
      <c r="B68" s="113" t="s">
        <v>6</v>
      </c>
      <c r="C68" s="114" t="s">
        <v>6</v>
      </c>
      <c r="D68" s="115" t="s">
        <v>158</v>
      </c>
      <c r="E68" s="79">
        <f>E15+E41+E55+E24+E62+E50</f>
        <v>165992017</v>
      </c>
      <c r="F68" s="79">
        <f>F16+F41+F55+F24+F62+F50</f>
        <v>154864317</v>
      </c>
      <c r="G68" s="79">
        <f>G15+G41+G55+G24+G62+G50</f>
        <v>80606242</v>
      </c>
      <c r="H68" s="79">
        <f>H15+H41+H55+H24+H62+H50</f>
        <v>17191500</v>
      </c>
      <c r="I68" s="79">
        <f>I15+I24+I40+I54</f>
        <v>9127700</v>
      </c>
      <c r="J68" s="79">
        <f>J15+J41+J55+J24+J63</f>
        <v>1505000</v>
      </c>
      <c r="K68" s="79">
        <f>K15+K41+K55+K24+K62</f>
        <v>0</v>
      </c>
      <c r="L68" s="79">
        <f>L15+L41+L55+L24+L62</f>
        <v>1505000</v>
      </c>
      <c r="M68" s="79">
        <v>0</v>
      </c>
      <c r="N68" s="79">
        <v>0</v>
      </c>
      <c r="O68" s="79">
        <f>O16+O24+O41+O55+O62</f>
        <v>0</v>
      </c>
      <c r="P68" s="79">
        <f t="shared" si="0"/>
        <v>167497017</v>
      </c>
      <c r="Q68" s="96"/>
    </row>
    <row r="69" spans="1:17" x14ac:dyDescent="0.25">
      <c r="E69" s="116"/>
      <c r="F69" s="116"/>
      <c r="G69" s="117"/>
      <c r="H69" s="118"/>
      <c r="I69" s="119"/>
      <c r="J69" s="118"/>
      <c r="K69" s="118"/>
      <c r="L69" s="118"/>
      <c r="M69" s="119"/>
      <c r="N69" s="119"/>
      <c r="O69" s="118"/>
      <c r="P69" s="116"/>
    </row>
    <row r="70" spans="1:17" x14ac:dyDescent="0.25">
      <c r="B70" s="120" t="s">
        <v>7</v>
      </c>
      <c r="E70" s="121"/>
      <c r="F70" s="119"/>
      <c r="G70" s="119"/>
      <c r="H70" s="121"/>
      <c r="I70" s="58" t="s">
        <v>246</v>
      </c>
    </row>
  </sheetData>
  <mergeCells count="27">
    <mergeCell ref="R43:T43"/>
    <mergeCell ref="K11:K13"/>
    <mergeCell ref="L11:L13"/>
    <mergeCell ref="M11:N11"/>
    <mergeCell ref="I11:I13"/>
    <mergeCell ref="J11:J13"/>
    <mergeCell ref="G11:H11"/>
    <mergeCell ref="G12:G13"/>
    <mergeCell ref="H12:H13"/>
    <mergeCell ref="M12:M13"/>
    <mergeCell ref="N12:N13"/>
    <mergeCell ref="L3:P3"/>
    <mergeCell ref="R48:S48"/>
    <mergeCell ref="O11:O13"/>
    <mergeCell ref="L2:P2"/>
    <mergeCell ref="L4:P4"/>
    <mergeCell ref="A6:P6"/>
    <mergeCell ref="A7:P7"/>
    <mergeCell ref="A10:A13"/>
    <mergeCell ref="B10:B13"/>
    <mergeCell ref="C10:C13"/>
    <mergeCell ref="D10:D13"/>
    <mergeCell ref="E10:I10"/>
    <mergeCell ref="J10:O10"/>
    <mergeCell ref="P10:P13"/>
    <mergeCell ref="E11:E13"/>
    <mergeCell ref="F11:F13"/>
  </mergeCells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zoomScaleNormal="100" zoomScalePageLayoutView="85" workbookViewId="0">
      <selection activeCell="D24" sqref="D24"/>
    </sheetView>
  </sheetViews>
  <sheetFormatPr defaultColWidth="9.109375" defaultRowHeight="13.8" x14ac:dyDescent="0.3"/>
  <cols>
    <col min="1" max="2" width="20.6640625" style="2" customWidth="1"/>
    <col min="3" max="3" width="108.33203125" style="2" customWidth="1"/>
    <col min="4" max="4" width="20.6640625" style="46" customWidth="1"/>
    <col min="5" max="5" width="12.33203125" style="2" bestFit="1" customWidth="1"/>
    <col min="6" max="16384" width="9.109375" style="2"/>
  </cols>
  <sheetData>
    <row r="1" spans="1:11" x14ac:dyDescent="0.3">
      <c r="A1" s="5"/>
      <c r="B1" s="6"/>
      <c r="C1" s="388" t="s">
        <v>166</v>
      </c>
      <c r="D1" s="388"/>
    </row>
    <row r="2" spans="1:11" s="7" customFormat="1" ht="12.15" customHeight="1" x14ac:dyDescent="0.25">
      <c r="C2" s="386" t="s">
        <v>313</v>
      </c>
      <c r="D2" s="387"/>
      <c r="E2" s="8"/>
      <c r="F2" s="8"/>
      <c r="G2" s="8"/>
    </row>
    <row r="3" spans="1:11" ht="13.65" customHeight="1" x14ac:dyDescent="0.3">
      <c r="A3" s="1"/>
      <c r="B3" s="1"/>
      <c r="C3" s="384" t="s">
        <v>301</v>
      </c>
      <c r="D3" s="384"/>
      <c r="E3" s="59"/>
      <c r="F3" s="59"/>
      <c r="G3" s="59"/>
      <c r="H3" s="59"/>
      <c r="I3" s="59"/>
      <c r="J3" s="59"/>
      <c r="K3" s="3"/>
    </row>
    <row r="4" spans="1:11" x14ac:dyDescent="0.3">
      <c r="A4" s="1"/>
      <c r="B4" s="1"/>
      <c r="C4" s="385" t="s">
        <v>302</v>
      </c>
      <c r="D4" s="385"/>
      <c r="E4" s="9"/>
      <c r="F4" s="9"/>
      <c r="G4" s="349"/>
      <c r="H4" s="349"/>
      <c r="I4" s="349"/>
      <c r="J4" s="349"/>
      <c r="K4" s="3"/>
    </row>
    <row r="5" spans="1:11" ht="14.25" customHeight="1" x14ac:dyDescent="0.3">
      <c r="A5" s="6"/>
      <c r="B5" s="6"/>
      <c r="C5" s="10"/>
      <c r="D5" s="11"/>
    </row>
    <row r="6" spans="1:11" x14ac:dyDescent="0.3">
      <c r="A6" s="392" t="s">
        <v>232</v>
      </c>
      <c r="B6" s="388"/>
      <c r="C6" s="388"/>
      <c r="D6" s="388"/>
    </row>
    <row r="7" spans="1:11" x14ac:dyDescent="0.3">
      <c r="A7" s="129">
        <v>1151200000</v>
      </c>
      <c r="B7" s="5"/>
      <c r="C7" s="5"/>
      <c r="D7" s="5"/>
    </row>
    <row r="8" spans="1:11" s="52" customFormat="1" x14ac:dyDescent="0.3">
      <c r="A8" s="126" t="s">
        <v>160</v>
      </c>
      <c r="B8" s="49"/>
      <c r="C8" s="128"/>
      <c r="D8" s="49"/>
    </row>
    <row r="9" spans="1:11" ht="14.4" x14ac:dyDescent="0.3">
      <c r="A9" s="12" t="s">
        <v>31</v>
      </c>
      <c r="B9" s="6"/>
      <c r="C9" s="6"/>
      <c r="D9" s="11"/>
    </row>
    <row r="10" spans="1:11" x14ac:dyDescent="0.3">
      <c r="A10" s="6"/>
      <c r="B10" s="6"/>
      <c r="C10" s="6"/>
      <c r="D10" s="11" t="s">
        <v>9</v>
      </c>
      <c r="G10" s="48"/>
    </row>
    <row r="11" spans="1:11" ht="39.6" x14ac:dyDescent="0.3">
      <c r="A11" s="13" t="s">
        <v>32</v>
      </c>
      <c r="B11" s="393" t="s">
        <v>33</v>
      </c>
      <c r="C11" s="394"/>
      <c r="D11" s="14" t="s">
        <v>1</v>
      </c>
    </row>
    <row r="12" spans="1:11" x14ac:dyDescent="0.3">
      <c r="A12" s="15">
        <v>1</v>
      </c>
      <c r="B12" s="395">
        <v>2</v>
      </c>
      <c r="C12" s="396"/>
      <c r="D12" s="16">
        <v>3</v>
      </c>
    </row>
    <row r="13" spans="1:11" x14ac:dyDescent="0.3">
      <c r="A13" s="389" t="s">
        <v>34</v>
      </c>
      <c r="B13" s="389"/>
      <c r="C13" s="389"/>
      <c r="D13" s="389"/>
    </row>
    <row r="14" spans="1:11" s="52" customFormat="1" x14ac:dyDescent="0.3">
      <c r="A14" s="122" t="s">
        <v>159</v>
      </c>
      <c r="B14" s="123"/>
      <c r="C14" s="124" t="s">
        <v>221</v>
      </c>
      <c r="D14" s="180">
        <v>14641500</v>
      </c>
      <c r="E14" s="125"/>
    </row>
    <row r="15" spans="1:11" s="52" customFormat="1" x14ac:dyDescent="0.3">
      <c r="A15" s="50">
        <v>99000000000</v>
      </c>
      <c r="B15" s="123"/>
      <c r="C15" s="187" t="s">
        <v>44</v>
      </c>
      <c r="D15" s="181">
        <v>14641500</v>
      </c>
      <c r="E15" s="125"/>
    </row>
    <row r="16" spans="1:11" x14ac:dyDescent="0.3">
      <c r="A16" s="17" t="s">
        <v>35</v>
      </c>
      <c r="B16" s="18" t="s">
        <v>27</v>
      </c>
      <c r="C16" s="202"/>
      <c r="D16" s="20">
        <f>D17</f>
        <v>28460400</v>
      </c>
    </row>
    <row r="17" spans="1:5" x14ac:dyDescent="0.3">
      <c r="A17" s="50">
        <v>99000000000</v>
      </c>
      <c r="B17" s="21"/>
      <c r="C17" s="22" t="s">
        <v>44</v>
      </c>
      <c r="D17" s="23">
        <v>28460400</v>
      </c>
    </row>
    <row r="18" spans="1:5" s="52" customFormat="1" ht="25.5" customHeight="1" x14ac:dyDescent="0.3">
      <c r="A18" s="220">
        <v>41036300</v>
      </c>
      <c r="B18" s="397" t="s">
        <v>239</v>
      </c>
      <c r="C18" s="398"/>
      <c r="D18" s="323">
        <v>3494200</v>
      </c>
    </row>
    <row r="19" spans="1:5" s="52" customFormat="1" x14ac:dyDescent="0.3">
      <c r="A19" s="50">
        <v>99000000000</v>
      </c>
      <c r="B19" s="21"/>
      <c r="C19" s="22" t="s">
        <v>44</v>
      </c>
      <c r="D19" s="221">
        <v>3494200</v>
      </c>
    </row>
    <row r="20" spans="1:5" s="52" customFormat="1" ht="40.5" customHeight="1" x14ac:dyDescent="0.3">
      <c r="A20" s="201">
        <v>41021400</v>
      </c>
      <c r="B20" s="21"/>
      <c r="C20" s="203" t="s">
        <v>235</v>
      </c>
      <c r="D20" s="204">
        <v>6109100</v>
      </c>
    </row>
    <row r="21" spans="1:5" s="52" customFormat="1" x14ac:dyDescent="0.3">
      <c r="A21" s="50">
        <v>99000000000</v>
      </c>
      <c r="B21" s="21"/>
      <c r="C21" s="22" t="s">
        <v>44</v>
      </c>
      <c r="D21" s="23">
        <v>6109100</v>
      </c>
    </row>
    <row r="22" spans="1:5" x14ac:dyDescent="0.3">
      <c r="A22" s="201">
        <v>41031100</v>
      </c>
      <c r="B22" s="18" t="s">
        <v>236</v>
      </c>
      <c r="C22" s="19"/>
      <c r="D22" s="20">
        <v>1478800</v>
      </c>
    </row>
    <row r="23" spans="1:5" x14ac:dyDescent="0.3">
      <c r="A23" s="50">
        <v>99000000000</v>
      </c>
      <c r="B23" s="21"/>
      <c r="C23" s="22" t="s">
        <v>44</v>
      </c>
      <c r="D23" s="23">
        <v>1478800</v>
      </c>
    </row>
    <row r="24" spans="1:5" s="52" customFormat="1" ht="12.75" customHeight="1" x14ac:dyDescent="0.3">
      <c r="A24" s="333">
        <v>41035400</v>
      </c>
      <c r="B24" s="21"/>
      <c r="C24" s="334" t="s">
        <v>306</v>
      </c>
      <c r="D24" s="346">
        <v>167900</v>
      </c>
    </row>
    <row r="25" spans="1:5" s="52" customFormat="1" x14ac:dyDescent="0.3">
      <c r="A25" s="50"/>
      <c r="B25" s="21"/>
      <c r="C25" s="187" t="s">
        <v>44</v>
      </c>
      <c r="D25" s="23">
        <v>167900</v>
      </c>
    </row>
    <row r="26" spans="1:5" s="52" customFormat="1" ht="18" customHeight="1" x14ac:dyDescent="0.3">
      <c r="A26" s="222">
        <v>41051000</v>
      </c>
      <c r="B26" s="399" t="s">
        <v>29</v>
      </c>
      <c r="C26" s="400"/>
      <c r="D26" s="323">
        <v>1114800</v>
      </c>
    </row>
    <row r="27" spans="1:5" s="52" customFormat="1" x14ac:dyDescent="0.3">
      <c r="A27" s="182">
        <v>11100000000</v>
      </c>
      <c r="B27" s="55"/>
      <c r="C27" s="22" t="s">
        <v>245</v>
      </c>
      <c r="D27" s="324">
        <v>1114800</v>
      </c>
    </row>
    <row r="28" spans="1:5" s="52" customFormat="1" ht="25.5" customHeight="1" x14ac:dyDescent="0.3">
      <c r="A28" s="223">
        <v>41059300</v>
      </c>
      <c r="B28" s="401" t="s">
        <v>240</v>
      </c>
      <c r="C28" s="402"/>
      <c r="D28" s="224">
        <v>400317</v>
      </c>
    </row>
    <row r="29" spans="1:5" s="52" customFormat="1" ht="12.75" customHeight="1" x14ac:dyDescent="0.3">
      <c r="A29" s="182">
        <v>11100000000</v>
      </c>
      <c r="B29" s="55"/>
      <c r="C29" s="22" t="s">
        <v>245</v>
      </c>
      <c r="D29" s="324">
        <v>400317</v>
      </c>
    </row>
    <row r="30" spans="1:5" x14ac:dyDescent="0.3">
      <c r="A30" s="389" t="s">
        <v>36</v>
      </c>
      <c r="B30" s="389"/>
      <c r="C30" s="389"/>
      <c r="D30" s="389"/>
    </row>
    <row r="31" spans="1:5" x14ac:dyDescent="0.3">
      <c r="A31" s="24" t="s">
        <v>6</v>
      </c>
      <c r="B31" s="25" t="s">
        <v>37</v>
      </c>
      <c r="C31" s="26"/>
      <c r="D31" s="27">
        <f>D14+D16+D22+D20+D18+D26+D28+D24</f>
        <v>55867017</v>
      </c>
      <c r="E31" s="47"/>
    </row>
    <row r="32" spans="1:5" x14ac:dyDescent="0.3">
      <c r="A32" s="24" t="s">
        <v>6</v>
      </c>
      <c r="B32" s="25" t="s">
        <v>38</v>
      </c>
      <c r="C32" s="26"/>
      <c r="D32" s="28">
        <f>D31</f>
        <v>55867017</v>
      </c>
    </row>
    <row r="33" spans="1:13" x14ac:dyDescent="0.3">
      <c r="A33" s="24" t="s">
        <v>6</v>
      </c>
      <c r="B33" s="25" t="s">
        <v>39</v>
      </c>
      <c r="C33" s="26"/>
      <c r="D33" s="28"/>
    </row>
    <row r="34" spans="1:13" x14ac:dyDescent="0.3">
      <c r="A34" s="6"/>
      <c r="B34" s="6"/>
      <c r="C34" s="6"/>
      <c r="D34" s="11"/>
    </row>
    <row r="35" spans="1:13" ht="22.2" customHeight="1" x14ac:dyDescent="0.3">
      <c r="A35" s="12" t="s">
        <v>40</v>
      </c>
      <c r="B35" s="6"/>
      <c r="C35" s="6"/>
      <c r="D35" s="11" t="s">
        <v>9</v>
      </c>
      <c r="M35" s="65"/>
    </row>
    <row r="36" spans="1:13" ht="52.8" x14ac:dyDescent="0.3">
      <c r="A36" s="29" t="s">
        <v>41</v>
      </c>
      <c r="B36" s="29" t="s">
        <v>42</v>
      </c>
      <c r="C36" s="29" t="s">
        <v>43</v>
      </c>
      <c r="D36" s="30" t="s">
        <v>1</v>
      </c>
      <c r="E36" s="64"/>
      <c r="F36" s="63"/>
    </row>
    <row r="37" spans="1:13" x14ac:dyDescent="0.3">
      <c r="A37" s="31">
        <v>1</v>
      </c>
      <c r="B37" s="32">
        <v>2</v>
      </c>
      <c r="C37" s="33">
        <v>3</v>
      </c>
      <c r="D37" s="34">
        <v>4</v>
      </c>
    </row>
    <row r="38" spans="1:13" x14ac:dyDescent="0.3">
      <c r="A38" s="390" t="s">
        <v>34</v>
      </c>
      <c r="B38" s="390"/>
      <c r="C38" s="390"/>
      <c r="D38" s="390"/>
    </row>
    <row r="39" spans="1:13" x14ac:dyDescent="0.3">
      <c r="A39" s="54">
        <v>3719770</v>
      </c>
      <c r="B39" s="35">
        <v>9770</v>
      </c>
      <c r="C39" s="226" t="s">
        <v>8</v>
      </c>
      <c r="D39" s="325">
        <f>D40</f>
        <v>300000</v>
      </c>
    </row>
    <row r="40" spans="1:13" ht="61.5" customHeight="1" x14ac:dyDescent="0.3">
      <c r="A40" s="53">
        <v>11502000000</v>
      </c>
      <c r="B40" s="51"/>
      <c r="C40" s="172" t="s">
        <v>304</v>
      </c>
      <c r="D40" s="326">
        <v>300000</v>
      </c>
    </row>
    <row r="41" spans="1:13" ht="19.95" customHeight="1" x14ac:dyDescent="0.3">
      <c r="A41" s="390" t="s">
        <v>36</v>
      </c>
      <c r="B41" s="390"/>
      <c r="C41" s="390"/>
      <c r="D41" s="389"/>
    </row>
    <row r="42" spans="1:13" x14ac:dyDescent="0.3">
      <c r="A42" s="36"/>
      <c r="B42" s="37"/>
      <c r="C42" s="38" t="s">
        <v>8</v>
      </c>
      <c r="D42" s="39">
        <v>0</v>
      </c>
    </row>
    <row r="43" spans="1:13" x14ac:dyDescent="0.3">
      <c r="A43" s="40" t="s">
        <v>6</v>
      </c>
      <c r="B43" s="41" t="s">
        <v>6</v>
      </c>
      <c r="C43" s="25" t="s">
        <v>37</v>
      </c>
      <c r="D43" s="42">
        <f>D39</f>
        <v>300000</v>
      </c>
    </row>
    <row r="44" spans="1:13" x14ac:dyDescent="0.3">
      <c r="A44" s="40" t="s">
        <v>6</v>
      </c>
      <c r="B44" s="41" t="s">
        <v>6</v>
      </c>
      <c r="C44" s="25" t="s">
        <v>38</v>
      </c>
      <c r="D44" s="42">
        <f>D39</f>
        <v>300000</v>
      </c>
    </row>
    <row r="45" spans="1:13" x14ac:dyDescent="0.3">
      <c r="A45" s="40" t="s">
        <v>6</v>
      </c>
      <c r="B45" s="41" t="s">
        <v>6</v>
      </c>
      <c r="C45" s="25" t="s">
        <v>39</v>
      </c>
      <c r="D45" s="42">
        <v>0</v>
      </c>
    </row>
    <row r="46" spans="1:13" x14ac:dyDescent="0.3">
      <c r="A46" s="43"/>
      <c r="B46" s="6"/>
      <c r="C46" s="6"/>
      <c r="D46" s="11"/>
    </row>
    <row r="47" spans="1:13" x14ac:dyDescent="0.3">
      <c r="A47" s="6"/>
      <c r="B47" s="6"/>
      <c r="C47" s="6"/>
      <c r="D47" s="11"/>
    </row>
    <row r="48" spans="1:13" x14ac:dyDescent="0.3">
      <c r="A48" s="6"/>
      <c r="B48" s="6"/>
      <c r="C48" s="6"/>
      <c r="D48" s="11"/>
    </row>
    <row r="49" spans="1:7" x14ac:dyDescent="0.3">
      <c r="A49" s="6"/>
      <c r="B49" s="44" t="s">
        <v>7</v>
      </c>
      <c r="C49" s="45" t="s">
        <v>161</v>
      </c>
      <c r="D49" s="11"/>
    </row>
    <row r="50" spans="1:7" x14ac:dyDescent="0.3">
      <c r="A50" s="391"/>
      <c r="B50" s="391"/>
      <c r="C50" s="391"/>
      <c r="D50" s="391"/>
    </row>
    <row r="51" spans="1:7" x14ac:dyDescent="0.3">
      <c r="G51" s="65"/>
    </row>
  </sheetData>
  <mergeCells count="16">
    <mergeCell ref="A30:D30"/>
    <mergeCell ref="A38:D38"/>
    <mergeCell ref="A41:D41"/>
    <mergeCell ref="A50:D50"/>
    <mergeCell ref="A6:D6"/>
    <mergeCell ref="B11:C11"/>
    <mergeCell ref="B12:C12"/>
    <mergeCell ref="A13:D13"/>
    <mergeCell ref="B18:C18"/>
    <mergeCell ref="B26:C26"/>
    <mergeCell ref="B28:C28"/>
    <mergeCell ref="C3:D3"/>
    <mergeCell ref="C4:D4"/>
    <mergeCell ref="C2:D2"/>
    <mergeCell ref="C1:D1"/>
    <mergeCell ref="G4:J4"/>
  </mergeCells>
  <pageMargins left="0.59055118110236204" right="0.43593749999999998" top="0.39370078740157499" bottom="0.39370078740157499" header="0" footer="0"/>
  <pageSetup paperSize="9" scale="60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zoomScale="90" zoomScaleNormal="90" workbookViewId="0">
      <selection activeCell="G2" sqref="G2:K2"/>
    </sheetView>
  </sheetViews>
  <sheetFormatPr defaultColWidth="9.109375" defaultRowHeight="13.8" x14ac:dyDescent="0.3"/>
  <cols>
    <col min="1" max="2" width="12.109375" style="52" customWidth="1"/>
    <col min="3" max="3" width="11" style="52" customWidth="1"/>
    <col min="4" max="4" width="31.6640625" style="52" customWidth="1"/>
    <col min="5" max="5" width="41.33203125" style="52" customWidth="1"/>
    <col min="6" max="6" width="34.109375" style="52" customWidth="1"/>
    <col min="7" max="7" width="15.88671875" style="52" customWidth="1"/>
    <col min="8" max="8" width="14.5546875" style="52" customWidth="1"/>
    <col min="9" max="9" width="13.109375" style="52" customWidth="1"/>
    <col min="10" max="10" width="14.5546875" style="52" customWidth="1"/>
    <col min="11" max="16384" width="9.109375" style="52"/>
  </cols>
  <sheetData>
    <row r="1" spans="1:11" x14ac:dyDescent="0.3">
      <c r="A1" s="1"/>
      <c r="B1" s="1"/>
      <c r="C1" s="1"/>
      <c r="D1" s="1"/>
      <c r="E1" s="1"/>
      <c r="G1" s="59" t="s">
        <v>291</v>
      </c>
      <c r="H1" s="300"/>
      <c r="I1" s="300"/>
      <c r="J1" s="300"/>
    </row>
    <row r="2" spans="1:11" s="229" customFormat="1" ht="27" customHeight="1" x14ac:dyDescent="0.25">
      <c r="D2" s="403"/>
      <c r="E2" s="404"/>
      <c r="F2" s="404"/>
      <c r="G2" s="409" t="s">
        <v>324</v>
      </c>
      <c r="H2" s="378"/>
      <c r="I2" s="378"/>
      <c r="J2" s="378"/>
      <c r="K2" s="378"/>
    </row>
    <row r="3" spans="1:11" s="229" customFormat="1" ht="45" customHeight="1" x14ac:dyDescent="0.25">
      <c r="D3" s="404"/>
      <c r="E3" s="404"/>
      <c r="F3" s="404"/>
      <c r="G3" s="403" t="str">
        <f>Дод.3!$L$3</f>
        <v>"Про внесення змін до рішення Смолінської селищної ради від 18.12.2025 року № 954 "Про бюджет Смолінської селищної територіальної громади на 2026 рік""</v>
      </c>
      <c r="H3" s="403"/>
      <c r="I3" s="403"/>
      <c r="J3" s="403"/>
    </row>
    <row r="4" spans="1:11" ht="15" customHeight="1" x14ac:dyDescent="0.3">
      <c r="A4" s="1"/>
      <c r="B4" s="1"/>
      <c r="C4" s="1"/>
      <c r="D4" s="349"/>
      <c r="E4" s="349"/>
      <c r="F4" s="349"/>
      <c r="G4" s="349"/>
      <c r="H4" s="349"/>
      <c r="I4" s="349"/>
      <c r="J4" s="349"/>
    </row>
    <row r="5" spans="1:11" ht="17.399999999999999" customHeight="1" x14ac:dyDescent="0.3">
      <c r="A5" s="230"/>
      <c r="B5" s="230"/>
      <c r="C5" s="230"/>
      <c r="D5" s="405" t="s">
        <v>292</v>
      </c>
      <c r="E5" s="405"/>
      <c r="F5" s="405"/>
      <c r="G5" s="405"/>
      <c r="H5" s="405"/>
      <c r="I5" s="405"/>
      <c r="J5" s="230"/>
    </row>
    <row r="6" spans="1:11" ht="14.4" x14ac:dyDescent="0.3">
      <c r="A6" s="303">
        <v>1151200000</v>
      </c>
      <c r="B6" s="230"/>
      <c r="C6" s="230"/>
      <c r="D6" s="405"/>
      <c r="E6" s="405"/>
      <c r="F6" s="405"/>
      <c r="G6" s="405"/>
      <c r="H6" s="230"/>
      <c r="I6" s="230"/>
      <c r="J6" s="230"/>
    </row>
    <row r="7" spans="1:11" x14ac:dyDescent="0.3">
      <c r="A7" s="231" t="s">
        <v>160</v>
      </c>
      <c r="B7" s="1"/>
      <c r="C7" s="1"/>
      <c r="D7" s="1"/>
      <c r="E7" s="232"/>
      <c r="F7" s="1"/>
      <c r="G7" s="1"/>
      <c r="H7" s="1"/>
      <c r="I7" s="1"/>
      <c r="J7" s="1"/>
    </row>
    <row r="8" spans="1:11" ht="9.6" customHeight="1" x14ac:dyDescent="0.3">
      <c r="A8" s="1"/>
      <c r="B8" s="1"/>
      <c r="C8" s="1"/>
      <c r="D8" s="1"/>
      <c r="E8" s="1"/>
      <c r="F8" s="1"/>
      <c r="G8" s="1"/>
      <c r="H8" s="1"/>
      <c r="I8" s="1"/>
      <c r="J8" s="228" t="s">
        <v>47</v>
      </c>
    </row>
    <row r="9" spans="1:11" ht="13.95" customHeight="1" x14ac:dyDescent="0.3">
      <c r="A9" s="406" t="s">
        <v>48</v>
      </c>
      <c r="B9" s="406" t="s">
        <v>49</v>
      </c>
      <c r="C9" s="406" t="s">
        <v>50</v>
      </c>
      <c r="D9" s="360" t="s">
        <v>51</v>
      </c>
      <c r="E9" s="360" t="s">
        <v>247</v>
      </c>
      <c r="F9" s="406" t="s">
        <v>248</v>
      </c>
      <c r="G9" s="408" t="s">
        <v>1</v>
      </c>
      <c r="H9" s="360" t="s">
        <v>2</v>
      </c>
      <c r="I9" s="371" t="s">
        <v>3</v>
      </c>
      <c r="J9" s="372"/>
    </row>
    <row r="10" spans="1:11" ht="110.85" customHeight="1" x14ac:dyDescent="0.3">
      <c r="A10" s="407"/>
      <c r="B10" s="407"/>
      <c r="C10" s="407"/>
      <c r="D10" s="356"/>
      <c r="E10" s="356"/>
      <c r="F10" s="407"/>
      <c r="G10" s="358"/>
      <c r="H10" s="356"/>
      <c r="I10" s="227" t="s">
        <v>4</v>
      </c>
      <c r="J10" s="227" t="s">
        <v>5</v>
      </c>
    </row>
    <row r="11" spans="1:11" x14ac:dyDescent="0.3">
      <c r="A11" s="233">
        <v>1</v>
      </c>
      <c r="B11" s="233">
        <v>2</v>
      </c>
      <c r="C11" s="233">
        <v>3</v>
      </c>
      <c r="D11" s="233">
        <v>4</v>
      </c>
      <c r="E11" s="233">
        <v>5</v>
      </c>
      <c r="F11" s="233">
        <v>6</v>
      </c>
      <c r="G11" s="304">
        <v>7</v>
      </c>
      <c r="H11" s="233">
        <v>8</v>
      </c>
      <c r="I11" s="233">
        <v>9</v>
      </c>
      <c r="J11" s="233">
        <v>10</v>
      </c>
    </row>
    <row r="12" spans="1:11" ht="15.75" customHeight="1" x14ac:dyDescent="0.3">
      <c r="A12" s="234" t="s">
        <v>58</v>
      </c>
      <c r="B12" s="233"/>
      <c r="C12" s="233"/>
      <c r="D12" s="235" t="s">
        <v>249</v>
      </c>
      <c r="E12" s="233"/>
      <c r="F12" s="233"/>
      <c r="G12" s="236">
        <f>H12+I12</f>
        <v>19393500</v>
      </c>
      <c r="H12" s="238">
        <f>H13</f>
        <v>19253500</v>
      </c>
      <c r="I12" s="305">
        <f>I13</f>
        <v>140000</v>
      </c>
      <c r="J12" s="233"/>
    </row>
    <row r="13" spans="1:11" ht="22.5" customHeight="1" x14ac:dyDescent="0.3">
      <c r="A13" s="234" t="s">
        <v>60</v>
      </c>
      <c r="B13" s="237" t="s">
        <v>250</v>
      </c>
      <c r="C13" s="237" t="s">
        <v>250</v>
      </c>
      <c r="D13" s="235" t="s">
        <v>249</v>
      </c>
      <c r="E13" s="237" t="s">
        <v>250</v>
      </c>
      <c r="F13" s="237" t="s">
        <v>250</v>
      </c>
      <c r="G13" s="236">
        <f>H13+I13</f>
        <v>19393500</v>
      </c>
      <c r="H13" s="110">
        <f>H15+H16+H17+H18+H19</f>
        <v>19253500</v>
      </c>
      <c r="I13" s="238">
        <f>SUM(I15:I18)</f>
        <v>140000</v>
      </c>
      <c r="J13" s="238">
        <f>SUM(J15:J18)</f>
        <v>0</v>
      </c>
    </row>
    <row r="14" spans="1:11" x14ac:dyDescent="0.3">
      <c r="A14" s="234"/>
      <c r="B14" s="237"/>
      <c r="C14" s="237"/>
      <c r="D14" s="235"/>
      <c r="E14" s="237"/>
      <c r="F14" s="237"/>
      <c r="G14" s="236"/>
      <c r="H14" s="238"/>
      <c r="I14" s="238"/>
      <c r="J14" s="238"/>
    </row>
    <row r="15" spans="1:11" ht="79.2" x14ac:dyDescent="0.3">
      <c r="A15" s="239" t="s">
        <v>61</v>
      </c>
      <c r="B15" s="56" t="s">
        <v>62</v>
      </c>
      <c r="C15" s="56" t="s">
        <v>63</v>
      </c>
      <c r="D15" s="240" t="s">
        <v>64</v>
      </c>
      <c r="E15" s="241" t="s">
        <v>293</v>
      </c>
      <c r="F15" s="241" t="s">
        <v>294</v>
      </c>
      <c r="G15" s="242">
        <f t="shared" ref="G15:G16" si="0">H15+I15</f>
        <v>17781000</v>
      </c>
      <c r="H15" s="85">
        <v>17641000</v>
      </c>
      <c r="I15" s="243">
        <v>140000</v>
      </c>
      <c r="J15" s="243"/>
    </row>
    <row r="16" spans="1:11" ht="39.6" x14ac:dyDescent="0.3">
      <c r="A16" s="56" t="s">
        <v>80</v>
      </c>
      <c r="B16" s="227">
        <v>7680</v>
      </c>
      <c r="C16" s="57" t="s">
        <v>81</v>
      </c>
      <c r="D16" s="244" t="s">
        <v>82</v>
      </c>
      <c r="E16" s="241" t="s">
        <v>293</v>
      </c>
      <c r="F16" s="241" t="s">
        <v>294</v>
      </c>
      <c r="G16" s="242">
        <f t="shared" si="0"/>
        <v>62500</v>
      </c>
      <c r="H16" s="306">
        <v>62500</v>
      </c>
      <c r="I16" s="243"/>
      <c r="J16" s="243"/>
    </row>
    <row r="17" spans="1:13" ht="52.8" x14ac:dyDescent="0.3">
      <c r="A17" s="307" t="s">
        <v>83</v>
      </c>
      <c r="B17" s="227">
        <v>8110</v>
      </c>
      <c r="C17" s="308" t="s">
        <v>84</v>
      </c>
      <c r="D17" s="309" t="s">
        <v>85</v>
      </c>
      <c r="E17" s="310" t="s">
        <v>252</v>
      </c>
      <c r="F17" s="241" t="s">
        <v>255</v>
      </c>
      <c r="G17" s="242">
        <f>I17+H17</f>
        <v>600000</v>
      </c>
      <c r="H17" s="311">
        <v>600000</v>
      </c>
      <c r="I17" s="243"/>
      <c r="J17" s="243"/>
    </row>
    <row r="18" spans="1:13" ht="63.75" customHeight="1" x14ac:dyDescent="0.3">
      <c r="A18" s="307" t="s">
        <v>86</v>
      </c>
      <c r="B18" s="56">
        <v>8240</v>
      </c>
      <c r="C18" s="308" t="s">
        <v>87</v>
      </c>
      <c r="D18" s="309" t="s">
        <v>88</v>
      </c>
      <c r="E18" s="310" t="s">
        <v>295</v>
      </c>
      <c r="F18" s="241" t="s">
        <v>294</v>
      </c>
      <c r="G18" s="242">
        <f>H18</f>
        <v>500000</v>
      </c>
      <c r="H18" s="243">
        <v>500000</v>
      </c>
      <c r="I18" s="243"/>
      <c r="J18" s="243"/>
    </row>
    <row r="19" spans="1:13" ht="63.75" customHeight="1" x14ac:dyDescent="0.3">
      <c r="A19" s="212" t="s">
        <v>309</v>
      </c>
      <c r="B19" s="91">
        <v>9800</v>
      </c>
      <c r="C19" s="308"/>
      <c r="D19" s="215" t="s">
        <v>310</v>
      </c>
      <c r="E19" s="310"/>
      <c r="F19" s="241"/>
      <c r="G19" s="242">
        <v>450000</v>
      </c>
      <c r="H19" s="243">
        <v>450000</v>
      </c>
      <c r="I19" s="243"/>
      <c r="J19" s="243"/>
    </row>
    <row r="20" spans="1:13" ht="78" customHeight="1" x14ac:dyDescent="0.3">
      <c r="A20" s="212"/>
      <c r="B20" s="91"/>
      <c r="C20" s="308"/>
      <c r="D20" s="335" t="s">
        <v>318</v>
      </c>
      <c r="E20" s="241" t="s">
        <v>319</v>
      </c>
      <c r="F20" s="241"/>
      <c r="G20" s="242">
        <v>200000</v>
      </c>
      <c r="H20" s="243">
        <v>200000</v>
      </c>
      <c r="I20" s="243"/>
      <c r="J20" s="243"/>
    </row>
    <row r="21" spans="1:13" ht="81.75" customHeight="1" x14ac:dyDescent="0.3">
      <c r="A21" s="212"/>
      <c r="B21" s="91"/>
      <c r="C21" s="308"/>
      <c r="D21" s="335" t="s">
        <v>315</v>
      </c>
      <c r="E21" s="335" t="s">
        <v>320</v>
      </c>
      <c r="F21" s="241"/>
      <c r="G21" s="242">
        <v>150000</v>
      </c>
      <c r="H21" s="243">
        <v>150000</v>
      </c>
      <c r="I21" s="243"/>
      <c r="J21" s="243"/>
    </row>
    <row r="22" spans="1:13" ht="63.75" customHeight="1" x14ac:dyDescent="0.3">
      <c r="A22" s="212"/>
      <c r="B22" s="91"/>
      <c r="C22" s="308"/>
      <c r="D22" s="335" t="s">
        <v>316</v>
      </c>
      <c r="E22" s="241" t="s">
        <v>293</v>
      </c>
      <c r="F22" s="241"/>
      <c r="G22" s="342">
        <v>50000</v>
      </c>
      <c r="H22" s="337">
        <v>50000</v>
      </c>
      <c r="I22" s="243"/>
      <c r="J22" s="243"/>
    </row>
    <row r="23" spans="1:13" ht="63.75" customHeight="1" x14ac:dyDescent="0.3">
      <c r="A23" s="212"/>
      <c r="B23" s="91"/>
      <c r="C23" s="308"/>
      <c r="D23" s="336" t="s">
        <v>317</v>
      </c>
      <c r="E23" s="241" t="s">
        <v>293</v>
      </c>
      <c r="F23" s="241"/>
      <c r="G23" s="342">
        <v>50000</v>
      </c>
      <c r="H23" s="337">
        <v>50000</v>
      </c>
      <c r="I23" s="243"/>
      <c r="J23" s="243"/>
    </row>
    <row r="24" spans="1:13" ht="37.5" customHeight="1" x14ac:dyDescent="0.3">
      <c r="A24" s="245" t="s">
        <v>89</v>
      </c>
      <c r="B24" s="246"/>
      <c r="C24" s="246"/>
      <c r="D24" s="237" t="s">
        <v>253</v>
      </c>
      <c r="E24" s="246"/>
      <c r="F24" s="246"/>
      <c r="G24" s="247">
        <f>G25</f>
        <v>60412756</v>
      </c>
      <c r="H24" s="238">
        <f t="shared" ref="H24:J24" si="1">H25</f>
        <v>59347756</v>
      </c>
      <c r="I24" s="238">
        <f t="shared" si="1"/>
        <v>1065000</v>
      </c>
      <c r="J24" s="238">
        <f t="shared" si="1"/>
        <v>0</v>
      </c>
      <c r="M24" s="348"/>
    </row>
    <row r="25" spans="1:13" s="250" customFormat="1" ht="39.15" customHeight="1" x14ac:dyDescent="0.3">
      <c r="A25" s="245" t="s">
        <v>91</v>
      </c>
      <c r="B25" s="237" t="s">
        <v>250</v>
      </c>
      <c r="C25" s="248" t="s">
        <v>250</v>
      </c>
      <c r="D25" s="237" t="s">
        <v>253</v>
      </c>
      <c r="E25" s="237" t="s">
        <v>250</v>
      </c>
      <c r="F25" s="237" t="s">
        <v>250</v>
      </c>
      <c r="G25" s="247">
        <f>H25+I25</f>
        <v>60412756</v>
      </c>
      <c r="H25" s="249">
        <f>SUM(H26:H35)</f>
        <v>59347756</v>
      </c>
      <c r="I25" s="249">
        <f>SUM(I26:I33)</f>
        <v>1065000</v>
      </c>
      <c r="J25" s="249">
        <f>SUM(J26:J33)</f>
        <v>0</v>
      </c>
    </row>
    <row r="26" spans="1:13" s="251" customFormat="1" ht="52.8" x14ac:dyDescent="0.3">
      <c r="A26" s="239" t="s">
        <v>254</v>
      </c>
      <c r="B26" s="56" t="s">
        <v>94</v>
      </c>
      <c r="C26" s="56" t="s">
        <v>63</v>
      </c>
      <c r="D26" s="62" t="s">
        <v>95</v>
      </c>
      <c r="E26" s="62" t="s">
        <v>296</v>
      </c>
      <c r="F26" s="241" t="s">
        <v>294</v>
      </c>
      <c r="G26" s="242">
        <f>H26+I26</f>
        <v>5219000</v>
      </c>
      <c r="H26" s="312">
        <v>5219000</v>
      </c>
      <c r="I26" s="243"/>
      <c r="J26" s="243"/>
    </row>
    <row r="27" spans="1:13" ht="39.6" x14ac:dyDescent="0.3">
      <c r="A27" s="239" t="s">
        <v>96</v>
      </c>
      <c r="B27" s="227">
        <v>1010</v>
      </c>
      <c r="C27" s="56" t="s">
        <v>98</v>
      </c>
      <c r="D27" s="62" t="s">
        <v>99</v>
      </c>
      <c r="E27" s="62" t="s">
        <v>296</v>
      </c>
      <c r="F27" s="241" t="s">
        <v>294</v>
      </c>
      <c r="G27" s="242">
        <f>H27+I27</f>
        <v>15331895</v>
      </c>
      <c r="H27" s="85">
        <v>15031895</v>
      </c>
      <c r="I27" s="243">
        <v>300000</v>
      </c>
      <c r="J27" s="243"/>
    </row>
    <row r="28" spans="1:13" ht="52.8" x14ac:dyDescent="0.3">
      <c r="A28" s="252" t="s">
        <v>100</v>
      </c>
      <c r="B28" s="227" t="s">
        <v>101</v>
      </c>
      <c r="C28" s="227" t="s">
        <v>102</v>
      </c>
      <c r="D28" s="62" t="s">
        <v>163</v>
      </c>
      <c r="E28" s="62" t="s">
        <v>296</v>
      </c>
      <c r="F28" s="241" t="s">
        <v>294</v>
      </c>
      <c r="G28" s="86">
        <v>24283000</v>
      </c>
      <c r="H28" s="85">
        <v>23283000</v>
      </c>
      <c r="I28" s="243">
        <v>630000</v>
      </c>
      <c r="J28" s="243"/>
    </row>
    <row r="29" spans="1:13" ht="52.8" x14ac:dyDescent="0.3">
      <c r="A29" s="239" t="s">
        <v>105</v>
      </c>
      <c r="B29" s="227">
        <v>1070</v>
      </c>
      <c r="C29" s="56" t="s">
        <v>106</v>
      </c>
      <c r="D29" s="240" t="s">
        <v>256</v>
      </c>
      <c r="E29" s="62" t="s">
        <v>296</v>
      </c>
      <c r="F29" s="241" t="s">
        <v>294</v>
      </c>
      <c r="G29" s="242">
        <f t="shared" ref="G29:G30" si="2">H29+I29</f>
        <v>6839974</v>
      </c>
      <c r="H29" s="85">
        <v>6804974</v>
      </c>
      <c r="I29" s="243">
        <v>35000</v>
      </c>
      <c r="J29" s="243"/>
    </row>
    <row r="30" spans="1:13" ht="39.6" x14ac:dyDescent="0.3">
      <c r="A30" s="239" t="s">
        <v>108</v>
      </c>
      <c r="B30" s="227">
        <v>1080</v>
      </c>
      <c r="C30" s="56" t="s">
        <v>106</v>
      </c>
      <c r="D30" s="313" t="s">
        <v>110</v>
      </c>
      <c r="E30" s="62" t="s">
        <v>296</v>
      </c>
      <c r="F30" s="241" t="s">
        <v>294</v>
      </c>
      <c r="G30" s="242">
        <f t="shared" si="2"/>
        <v>5186887</v>
      </c>
      <c r="H30" s="85">
        <v>5086887</v>
      </c>
      <c r="I30" s="243">
        <v>100000</v>
      </c>
      <c r="J30" s="243"/>
    </row>
    <row r="31" spans="1:13" ht="39.6" x14ac:dyDescent="0.3">
      <c r="A31" s="239" t="s">
        <v>111</v>
      </c>
      <c r="B31" s="227">
        <v>1142</v>
      </c>
      <c r="C31" s="253" t="s">
        <v>113</v>
      </c>
      <c r="D31" s="254" t="s">
        <v>114</v>
      </c>
      <c r="E31" s="62" t="s">
        <v>296</v>
      </c>
      <c r="F31" s="241" t="s">
        <v>294</v>
      </c>
      <c r="G31" s="255">
        <f>H31+I31</f>
        <v>2000</v>
      </c>
      <c r="H31" s="243">
        <v>2000</v>
      </c>
      <c r="I31" s="256"/>
      <c r="J31" s="256"/>
    </row>
    <row r="32" spans="1:13" ht="39.6" x14ac:dyDescent="0.3">
      <c r="A32" s="252" t="s">
        <v>118</v>
      </c>
      <c r="B32" s="227" t="s">
        <v>119</v>
      </c>
      <c r="C32" s="227" t="s">
        <v>120</v>
      </c>
      <c r="D32" s="62" t="s">
        <v>121</v>
      </c>
      <c r="E32" s="62" t="s">
        <v>257</v>
      </c>
      <c r="F32" s="62" t="s">
        <v>258</v>
      </c>
      <c r="G32" s="242">
        <f>H32+I32</f>
        <v>547200</v>
      </c>
      <c r="H32" s="243">
        <v>547200</v>
      </c>
      <c r="I32" s="243"/>
      <c r="J32" s="243"/>
    </row>
    <row r="33" spans="1:10" ht="39.6" x14ac:dyDescent="0.3">
      <c r="A33" s="239" t="s">
        <v>122</v>
      </c>
      <c r="B33" s="227">
        <v>4060</v>
      </c>
      <c r="C33" s="56" t="s">
        <v>124</v>
      </c>
      <c r="D33" s="240" t="s">
        <v>259</v>
      </c>
      <c r="E33" s="62" t="s">
        <v>257</v>
      </c>
      <c r="F33" s="62" t="s">
        <v>258</v>
      </c>
      <c r="G33" s="242">
        <f>H33+I33</f>
        <v>1854000</v>
      </c>
      <c r="H33" s="257">
        <v>1854000</v>
      </c>
      <c r="I33" s="257"/>
      <c r="J33" s="243"/>
    </row>
    <row r="34" spans="1:10" ht="39.6" x14ac:dyDescent="0.3">
      <c r="A34" s="332" t="s">
        <v>311</v>
      </c>
      <c r="B34" s="81">
        <v>1151</v>
      </c>
      <c r="C34" s="82" t="s">
        <v>113</v>
      </c>
      <c r="D34" s="83" t="s">
        <v>312</v>
      </c>
      <c r="E34" s="62" t="s">
        <v>296</v>
      </c>
      <c r="F34" s="241" t="s">
        <v>294</v>
      </c>
      <c r="G34" s="242">
        <f>H34+I34</f>
        <v>40000</v>
      </c>
      <c r="H34" s="257">
        <v>40000</v>
      </c>
      <c r="I34" s="257"/>
      <c r="J34" s="243"/>
    </row>
    <row r="35" spans="1:10" ht="52.8" x14ac:dyDescent="0.3">
      <c r="A35" s="205" t="s">
        <v>237</v>
      </c>
      <c r="B35" s="81">
        <v>1702</v>
      </c>
      <c r="C35" s="206" t="s">
        <v>113</v>
      </c>
      <c r="D35" s="207" t="s">
        <v>238</v>
      </c>
      <c r="E35" s="62" t="s">
        <v>296</v>
      </c>
      <c r="F35" s="241" t="s">
        <v>294</v>
      </c>
      <c r="G35" s="347">
        <v>1478800</v>
      </c>
      <c r="H35" s="200">
        <v>1478800</v>
      </c>
      <c r="I35" s="257"/>
      <c r="J35" s="243"/>
    </row>
    <row r="36" spans="1:10" ht="39.6" x14ac:dyDescent="0.3">
      <c r="A36" s="245" t="s">
        <v>126</v>
      </c>
      <c r="B36" s="248"/>
      <c r="C36" s="314"/>
      <c r="D36" s="258" t="s">
        <v>260</v>
      </c>
      <c r="E36" s="237"/>
      <c r="F36" s="237"/>
      <c r="G36" s="236">
        <f>G37</f>
        <v>19993912</v>
      </c>
      <c r="H36" s="238">
        <f t="shared" ref="H36:I36" si="3">H37</f>
        <v>19978912</v>
      </c>
      <c r="I36" s="238">
        <f t="shared" si="3"/>
        <v>15000</v>
      </c>
      <c r="J36" s="249">
        <f>J37</f>
        <v>0</v>
      </c>
    </row>
    <row r="37" spans="1:10" ht="39.6" x14ac:dyDescent="0.3">
      <c r="A37" s="259" t="s">
        <v>167</v>
      </c>
      <c r="B37" s="260"/>
      <c r="C37" s="261"/>
      <c r="D37" s="258" t="s">
        <v>260</v>
      </c>
      <c r="E37" s="262"/>
      <c r="F37" s="262"/>
      <c r="G37" s="263">
        <f>H37+I37</f>
        <v>19993912</v>
      </c>
      <c r="H37" s="264">
        <f>H38+H41+H39+H40+H42+H44+H45+H46+H43</f>
        <v>19978912</v>
      </c>
      <c r="I37" s="265">
        <f>I38+I41+I39+I40+I42+I44+I45+I46</f>
        <v>15000</v>
      </c>
      <c r="J37" s="265">
        <f>J39</f>
        <v>0</v>
      </c>
    </row>
    <row r="38" spans="1:10" ht="52.8" x14ac:dyDescent="0.3">
      <c r="A38" s="266" t="s">
        <v>128</v>
      </c>
      <c r="B38" s="266" t="s">
        <v>94</v>
      </c>
      <c r="C38" s="267" t="s">
        <v>63</v>
      </c>
      <c r="D38" s="268" t="s">
        <v>95</v>
      </c>
      <c r="E38" s="241" t="s">
        <v>293</v>
      </c>
      <c r="F38" s="241" t="s">
        <v>294</v>
      </c>
      <c r="G38" s="269">
        <f>H38</f>
        <v>2762512</v>
      </c>
      <c r="H38" s="90">
        <v>2762512</v>
      </c>
      <c r="I38" s="270"/>
      <c r="J38" s="273"/>
    </row>
    <row r="39" spans="1:10" ht="52.8" x14ac:dyDescent="0.3">
      <c r="A39" s="266" t="s">
        <v>129</v>
      </c>
      <c r="B39" s="271">
        <v>2020</v>
      </c>
      <c r="C39" s="267" t="s">
        <v>68</v>
      </c>
      <c r="D39" s="268" t="s">
        <v>69</v>
      </c>
      <c r="E39" s="241" t="s">
        <v>261</v>
      </c>
      <c r="F39" s="241" t="s">
        <v>262</v>
      </c>
      <c r="G39" s="269">
        <f>H39+I39</f>
        <v>7500000</v>
      </c>
      <c r="H39" s="99">
        <v>7500000</v>
      </c>
      <c r="I39" s="270"/>
      <c r="J39" s="273"/>
    </row>
    <row r="40" spans="1:10" ht="60.75" customHeight="1" x14ac:dyDescent="0.3">
      <c r="A40" s="266" t="s">
        <v>130</v>
      </c>
      <c r="B40" s="266" t="s">
        <v>131</v>
      </c>
      <c r="C40" s="267" t="s">
        <v>70</v>
      </c>
      <c r="D40" s="268" t="s">
        <v>71</v>
      </c>
      <c r="E40" s="272" t="s">
        <v>297</v>
      </c>
      <c r="F40" s="241" t="s">
        <v>294</v>
      </c>
      <c r="G40" s="269">
        <f t="shared" ref="G40:G46" si="4">H40</f>
        <v>2500000</v>
      </c>
      <c r="H40" s="90">
        <v>2500000</v>
      </c>
      <c r="I40" s="273"/>
      <c r="J40" s="273"/>
    </row>
    <row r="41" spans="1:10" ht="66" x14ac:dyDescent="0.3">
      <c r="A41" s="266" t="s">
        <v>132</v>
      </c>
      <c r="B41" s="266">
        <v>3104</v>
      </c>
      <c r="C41" s="267" t="s">
        <v>134</v>
      </c>
      <c r="D41" s="268" t="s">
        <v>72</v>
      </c>
      <c r="E41" s="241" t="s">
        <v>293</v>
      </c>
      <c r="F41" s="241" t="s">
        <v>294</v>
      </c>
      <c r="G41" s="89">
        <v>8258900</v>
      </c>
      <c r="H41" s="90">
        <v>5131200</v>
      </c>
      <c r="I41" s="315">
        <v>15000</v>
      </c>
      <c r="J41" s="273"/>
    </row>
    <row r="42" spans="1:10" ht="104.25" customHeight="1" x14ac:dyDescent="0.3">
      <c r="A42" s="266" t="s">
        <v>135</v>
      </c>
      <c r="B42" s="266">
        <v>3160</v>
      </c>
      <c r="C42" s="267" t="s">
        <v>97</v>
      </c>
      <c r="D42" s="274" t="s">
        <v>75</v>
      </c>
      <c r="E42" s="275" t="s">
        <v>263</v>
      </c>
      <c r="F42" s="272" t="s">
        <v>258</v>
      </c>
      <c r="G42" s="269">
        <f t="shared" si="4"/>
        <v>241200</v>
      </c>
      <c r="H42" s="281">
        <v>241200</v>
      </c>
      <c r="I42" s="273">
        <v>0</v>
      </c>
      <c r="J42" s="273"/>
    </row>
    <row r="43" spans="1:10" ht="76.650000000000006" customHeight="1" x14ac:dyDescent="0.3">
      <c r="A43" s="216" t="s">
        <v>137</v>
      </c>
      <c r="B43" s="276">
        <v>3230</v>
      </c>
      <c r="C43" s="277">
        <v>1070</v>
      </c>
      <c r="D43" s="219" t="s">
        <v>264</v>
      </c>
      <c r="E43" s="278" t="s">
        <v>265</v>
      </c>
      <c r="F43" s="272" t="s">
        <v>266</v>
      </c>
      <c r="G43" s="269">
        <f>H43</f>
        <v>200000</v>
      </c>
      <c r="H43" s="279">
        <v>200000</v>
      </c>
      <c r="I43" s="273"/>
      <c r="J43" s="273"/>
    </row>
    <row r="44" spans="1:10" ht="121.65" customHeight="1" x14ac:dyDescent="0.3">
      <c r="A44" s="266" t="s">
        <v>139</v>
      </c>
      <c r="B44" s="266">
        <v>3242</v>
      </c>
      <c r="C44" s="267" t="s">
        <v>76</v>
      </c>
      <c r="D44" s="274" t="s">
        <v>77</v>
      </c>
      <c r="E44" s="272" t="s">
        <v>267</v>
      </c>
      <c r="F44" s="272" t="s">
        <v>258</v>
      </c>
      <c r="G44" s="269">
        <f t="shared" si="4"/>
        <v>820000</v>
      </c>
      <c r="H44" s="280">
        <v>820000</v>
      </c>
      <c r="I44" s="273"/>
      <c r="J44" s="273"/>
    </row>
    <row r="45" spans="1:10" ht="52.8" x14ac:dyDescent="0.3">
      <c r="A45" s="266" t="s">
        <v>139</v>
      </c>
      <c r="B45" s="266">
        <v>3242</v>
      </c>
      <c r="C45" s="267" t="s">
        <v>76</v>
      </c>
      <c r="D45" s="274" t="s">
        <v>77</v>
      </c>
      <c r="E45" s="272" t="s">
        <v>268</v>
      </c>
      <c r="F45" s="272" t="s">
        <v>262</v>
      </c>
      <c r="G45" s="269">
        <f t="shared" si="4"/>
        <v>84000</v>
      </c>
      <c r="H45" s="281">
        <v>84000</v>
      </c>
      <c r="I45" s="273"/>
      <c r="J45" s="273"/>
    </row>
    <row r="46" spans="1:10" ht="56.25" customHeight="1" x14ac:dyDescent="0.3">
      <c r="A46" s="266" t="s">
        <v>139</v>
      </c>
      <c r="B46" s="266">
        <v>3242</v>
      </c>
      <c r="C46" s="267" t="s">
        <v>76</v>
      </c>
      <c r="D46" s="268" t="s">
        <v>77</v>
      </c>
      <c r="E46" s="241" t="s">
        <v>269</v>
      </c>
      <c r="F46" s="272" t="s">
        <v>262</v>
      </c>
      <c r="G46" s="269">
        <f t="shared" si="4"/>
        <v>740000</v>
      </c>
      <c r="H46" s="281">
        <v>740000</v>
      </c>
      <c r="I46" s="273"/>
      <c r="J46" s="273"/>
    </row>
    <row r="47" spans="1:10" ht="35.25" customHeight="1" x14ac:dyDescent="0.3">
      <c r="A47" s="282" t="s">
        <v>169</v>
      </c>
      <c r="B47" s="282"/>
      <c r="C47" s="283"/>
      <c r="D47" s="316" t="s">
        <v>172</v>
      </c>
      <c r="E47" s="284"/>
      <c r="F47" s="262"/>
      <c r="G47" s="263">
        <f>H47</f>
        <v>1699400</v>
      </c>
      <c r="H47" s="285">
        <f>H48</f>
        <v>1699400</v>
      </c>
      <c r="I47" s="286"/>
      <c r="J47" s="286"/>
    </row>
    <row r="48" spans="1:10" ht="47.25" customHeight="1" x14ac:dyDescent="0.3">
      <c r="A48" s="282" t="s">
        <v>171</v>
      </c>
      <c r="B48" s="282"/>
      <c r="C48" s="283"/>
      <c r="D48" s="316" t="s">
        <v>172</v>
      </c>
      <c r="E48" s="284"/>
      <c r="F48" s="262"/>
      <c r="G48" s="263">
        <f>G49+G50</f>
        <v>1699400</v>
      </c>
      <c r="H48" s="285">
        <f>H49+H50</f>
        <v>1699400</v>
      </c>
      <c r="I48" s="286"/>
      <c r="J48" s="286"/>
    </row>
    <row r="49" spans="1:10" ht="51.75" customHeight="1" x14ac:dyDescent="0.3">
      <c r="A49" s="266" t="s">
        <v>170</v>
      </c>
      <c r="B49" s="266" t="s">
        <v>94</v>
      </c>
      <c r="C49" s="267" t="s">
        <v>63</v>
      </c>
      <c r="D49" s="268" t="s">
        <v>95</v>
      </c>
      <c r="E49" s="241" t="s">
        <v>293</v>
      </c>
      <c r="F49" s="241" t="s">
        <v>294</v>
      </c>
      <c r="G49" s="269">
        <f>H49</f>
        <v>1597400</v>
      </c>
      <c r="H49" s="281">
        <v>1597400</v>
      </c>
      <c r="I49" s="273"/>
      <c r="J49" s="273"/>
    </row>
    <row r="50" spans="1:10" ht="52.8" x14ac:dyDescent="0.3">
      <c r="A50" s="239" t="s">
        <v>173</v>
      </c>
      <c r="B50" s="266">
        <v>3112</v>
      </c>
      <c r="C50" s="287">
        <v>1040</v>
      </c>
      <c r="D50" s="288" t="s">
        <v>74</v>
      </c>
      <c r="E50" s="289" t="s">
        <v>298</v>
      </c>
      <c r="F50" s="241" t="s">
        <v>294</v>
      </c>
      <c r="G50" s="269">
        <f>H50</f>
        <v>102000</v>
      </c>
      <c r="H50" s="281">
        <v>102000</v>
      </c>
      <c r="I50" s="273"/>
      <c r="J50" s="273"/>
    </row>
    <row r="51" spans="1:10" ht="39.6" x14ac:dyDescent="0.3">
      <c r="A51" s="259">
        <v>1500000</v>
      </c>
      <c r="B51" s="259"/>
      <c r="C51" s="290"/>
      <c r="D51" s="258" t="s">
        <v>141</v>
      </c>
      <c r="E51" s="262"/>
      <c r="F51" s="262"/>
      <c r="G51" s="263">
        <f>G52</f>
        <v>18732132</v>
      </c>
      <c r="H51" s="291">
        <f t="shared" ref="H51:J51" si="5">H52</f>
        <v>18447132</v>
      </c>
      <c r="I51" s="291">
        <f t="shared" si="5"/>
        <v>285000</v>
      </c>
      <c r="J51" s="291">
        <f t="shared" si="5"/>
        <v>0</v>
      </c>
    </row>
    <row r="52" spans="1:10" ht="39.6" x14ac:dyDescent="0.3">
      <c r="A52" s="259">
        <v>1510000</v>
      </c>
      <c r="B52" s="260"/>
      <c r="C52" s="290"/>
      <c r="D52" s="258" t="s">
        <v>141</v>
      </c>
      <c r="E52" s="262"/>
      <c r="F52" s="262"/>
      <c r="G52" s="263">
        <f>H52+I52</f>
        <v>18732132</v>
      </c>
      <c r="H52" s="264">
        <f>H53+H54+H55+H58+H56+H57</f>
        <v>18447132</v>
      </c>
      <c r="I52" s="265">
        <f>I53+I54+I57+I60+I58+I56+I59</f>
        <v>285000</v>
      </c>
      <c r="J52" s="265">
        <f>J53+J54+J57+J58+J60+J56</f>
        <v>0</v>
      </c>
    </row>
    <row r="53" spans="1:10" ht="52.8" x14ac:dyDescent="0.3">
      <c r="A53" s="266">
        <v>1510160</v>
      </c>
      <c r="B53" s="266" t="s">
        <v>94</v>
      </c>
      <c r="C53" s="267" t="s">
        <v>63</v>
      </c>
      <c r="D53" s="268" t="s">
        <v>95</v>
      </c>
      <c r="E53" s="241" t="s">
        <v>293</v>
      </c>
      <c r="F53" s="241" t="s">
        <v>294</v>
      </c>
      <c r="G53" s="269">
        <f>H53</f>
        <v>5074332</v>
      </c>
      <c r="H53" s="90">
        <v>5074332</v>
      </c>
      <c r="I53" s="270"/>
      <c r="J53" s="273"/>
    </row>
    <row r="54" spans="1:10" ht="26.4" x14ac:dyDescent="0.3">
      <c r="A54" s="266">
        <v>1516030</v>
      </c>
      <c r="B54" s="266" t="s">
        <v>142</v>
      </c>
      <c r="C54" s="267" t="s">
        <v>78</v>
      </c>
      <c r="D54" s="268" t="s">
        <v>79</v>
      </c>
      <c r="E54" s="241" t="s">
        <v>270</v>
      </c>
      <c r="F54" s="241" t="s">
        <v>251</v>
      </c>
      <c r="G54" s="269">
        <v>5222800</v>
      </c>
      <c r="H54" s="186">
        <v>4222800</v>
      </c>
      <c r="I54" s="280">
        <v>75000</v>
      </c>
      <c r="J54" s="273"/>
    </row>
    <row r="55" spans="1:10" ht="39.6" x14ac:dyDescent="0.3">
      <c r="A55" s="266">
        <v>1517130</v>
      </c>
      <c r="B55" s="266">
        <v>7130</v>
      </c>
      <c r="C55" s="267" t="s">
        <v>225</v>
      </c>
      <c r="D55" s="268" t="s">
        <v>168</v>
      </c>
      <c r="E55" s="241" t="s">
        <v>271</v>
      </c>
      <c r="F55" s="241" t="s">
        <v>251</v>
      </c>
      <c r="G55" s="269">
        <f>H55</f>
        <v>100000</v>
      </c>
      <c r="H55" s="99">
        <v>100000</v>
      </c>
      <c r="I55" s="280"/>
      <c r="J55" s="273"/>
    </row>
    <row r="56" spans="1:10" ht="39.6" x14ac:dyDescent="0.3">
      <c r="A56" s="266">
        <v>1517330</v>
      </c>
      <c r="B56" s="266">
        <v>7330</v>
      </c>
      <c r="C56" s="267" t="s">
        <v>228</v>
      </c>
      <c r="D56" s="268" t="s">
        <v>229</v>
      </c>
      <c r="E56" s="241" t="s">
        <v>272</v>
      </c>
      <c r="F56" s="241" t="s">
        <v>251</v>
      </c>
      <c r="G56" s="269">
        <v>0</v>
      </c>
      <c r="H56" s="280">
        <v>0</v>
      </c>
      <c r="I56" s="280"/>
      <c r="J56" s="273"/>
    </row>
    <row r="57" spans="1:10" ht="52.8" x14ac:dyDescent="0.3">
      <c r="A57" s="266">
        <v>1517461</v>
      </c>
      <c r="B57" s="271">
        <v>7461</v>
      </c>
      <c r="C57" s="267" t="s">
        <v>144</v>
      </c>
      <c r="D57" s="268" t="s">
        <v>145</v>
      </c>
      <c r="E57" s="241" t="s">
        <v>293</v>
      </c>
      <c r="F57" s="241" t="s">
        <v>294</v>
      </c>
      <c r="G57" s="269">
        <v>8000000</v>
      </c>
      <c r="H57" s="280">
        <v>4000000</v>
      </c>
      <c r="I57" s="270"/>
      <c r="J57" s="273"/>
    </row>
    <row r="58" spans="1:10" ht="39.6" x14ac:dyDescent="0.3">
      <c r="A58" s="317">
        <v>1517693</v>
      </c>
      <c r="B58" s="317">
        <v>7693</v>
      </c>
      <c r="C58" s="267" t="s">
        <v>81</v>
      </c>
      <c r="D58" s="318" t="s">
        <v>273</v>
      </c>
      <c r="E58" s="241" t="s">
        <v>293</v>
      </c>
      <c r="F58" s="241" t="s">
        <v>294</v>
      </c>
      <c r="G58" s="269">
        <f>H58+I58</f>
        <v>5050000</v>
      </c>
      <c r="H58" s="319">
        <v>5050000</v>
      </c>
      <c r="I58" s="319">
        <v>0</v>
      </c>
      <c r="J58" s="319">
        <v>0</v>
      </c>
    </row>
    <row r="59" spans="1:10" ht="39.6" x14ac:dyDescent="0.3">
      <c r="A59" s="175">
        <v>1517670</v>
      </c>
      <c r="B59" s="56">
        <v>7670</v>
      </c>
      <c r="C59" s="267" t="s">
        <v>81</v>
      </c>
      <c r="D59" s="327" t="s">
        <v>305</v>
      </c>
      <c r="E59" s="241" t="s">
        <v>272</v>
      </c>
      <c r="F59" s="241" t="s">
        <v>251</v>
      </c>
      <c r="G59" s="269">
        <v>0</v>
      </c>
      <c r="H59" s="319"/>
      <c r="I59" s="319">
        <v>0</v>
      </c>
      <c r="J59" s="319">
        <v>0</v>
      </c>
    </row>
    <row r="60" spans="1:10" ht="39.6" x14ac:dyDescent="0.3">
      <c r="A60" s="266">
        <v>1518340</v>
      </c>
      <c r="B60" s="271">
        <v>8340</v>
      </c>
      <c r="C60" s="267" t="s">
        <v>147</v>
      </c>
      <c r="D60" s="268" t="s">
        <v>148</v>
      </c>
      <c r="E60" s="272" t="s">
        <v>274</v>
      </c>
      <c r="F60" s="241" t="s">
        <v>251</v>
      </c>
      <c r="G60" s="269">
        <f>H60+I60</f>
        <v>210000</v>
      </c>
      <c r="H60" s="280"/>
      <c r="I60" s="270">
        <v>210000</v>
      </c>
      <c r="J60" s="273"/>
    </row>
    <row r="61" spans="1:10" ht="26.4" x14ac:dyDescent="0.3">
      <c r="A61" s="259">
        <v>3700000</v>
      </c>
      <c r="B61" s="260"/>
      <c r="C61" s="290"/>
      <c r="D61" s="237" t="s">
        <v>150</v>
      </c>
      <c r="E61" s="262"/>
      <c r="F61" s="262"/>
      <c r="G61" s="263">
        <f>G62</f>
        <v>2500000</v>
      </c>
      <c r="H61" s="291">
        <f t="shared" ref="H61:J61" si="6">H62</f>
        <v>2500000</v>
      </c>
      <c r="I61" s="291">
        <f t="shared" si="6"/>
        <v>0</v>
      </c>
      <c r="J61" s="291">
        <f t="shared" si="6"/>
        <v>0</v>
      </c>
    </row>
    <row r="62" spans="1:10" ht="26.4" x14ac:dyDescent="0.3">
      <c r="A62" s="246">
        <v>3710000</v>
      </c>
      <c r="B62" s="237" t="s">
        <v>250</v>
      </c>
      <c r="C62" s="248" t="s">
        <v>250</v>
      </c>
      <c r="D62" s="237" t="s">
        <v>150</v>
      </c>
      <c r="E62" s="237" t="s">
        <v>250</v>
      </c>
      <c r="F62" s="262" t="s">
        <v>250</v>
      </c>
      <c r="G62" s="236">
        <f>G63+G64</f>
        <v>2500000</v>
      </c>
      <c r="H62" s="249">
        <f>H63+H64</f>
        <v>2500000</v>
      </c>
      <c r="I62" s="249">
        <f>I63+I64</f>
        <v>0</v>
      </c>
      <c r="J62" s="249">
        <v>0</v>
      </c>
    </row>
    <row r="63" spans="1:10" s="251" customFormat="1" ht="52.8" x14ac:dyDescent="0.3">
      <c r="A63" s="239">
        <v>3710160</v>
      </c>
      <c r="B63" s="56" t="s">
        <v>94</v>
      </c>
      <c r="C63" s="56" t="s">
        <v>63</v>
      </c>
      <c r="D63" s="62" t="s">
        <v>95</v>
      </c>
      <c r="E63" s="241" t="s">
        <v>293</v>
      </c>
      <c r="F63" s="241" t="s">
        <v>294</v>
      </c>
      <c r="G63" s="242">
        <f>H63+I63</f>
        <v>2200000</v>
      </c>
      <c r="H63" s="243">
        <v>2200000</v>
      </c>
      <c r="I63" s="243"/>
      <c r="J63" s="243"/>
    </row>
    <row r="64" spans="1:10" ht="39.6" x14ac:dyDescent="0.3">
      <c r="A64" s="252">
        <v>3719770</v>
      </c>
      <c r="B64" s="292">
        <v>9770</v>
      </c>
      <c r="C64" s="293" t="s">
        <v>65</v>
      </c>
      <c r="D64" s="254" t="s">
        <v>8</v>
      </c>
      <c r="E64" s="241" t="s">
        <v>293</v>
      </c>
      <c r="F64" s="241" t="s">
        <v>294</v>
      </c>
      <c r="G64" s="242">
        <f>H64</f>
        <v>300000</v>
      </c>
      <c r="H64" s="320">
        <v>300000</v>
      </c>
      <c r="I64" s="257">
        <v>0</v>
      </c>
      <c r="J64" s="257"/>
    </row>
    <row r="65" spans="1:10" x14ac:dyDescent="0.3">
      <c r="A65" s="294" t="s">
        <v>6</v>
      </c>
      <c r="B65" s="294" t="s">
        <v>6</v>
      </c>
      <c r="C65" s="294" t="s">
        <v>6</v>
      </c>
      <c r="D65" s="295" t="s">
        <v>158</v>
      </c>
      <c r="E65" s="295" t="s">
        <v>6</v>
      </c>
      <c r="F65" s="295" t="s">
        <v>6</v>
      </c>
      <c r="G65" s="296">
        <f>G12+G24+G36+G47+G51+G61</f>
        <v>122731700</v>
      </c>
      <c r="H65" s="296">
        <f>H12+H24+H36+H47+H51+H61</f>
        <v>121226700</v>
      </c>
      <c r="I65" s="296">
        <f>I13+I24+I36+I51</f>
        <v>1505000</v>
      </c>
      <c r="J65" s="296">
        <f>J13+J25+J37+J52+J62</f>
        <v>0</v>
      </c>
    </row>
    <row r="66" spans="1:10" x14ac:dyDescent="0.3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">
      <c r="A67" s="1"/>
      <c r="B67" s="58"/>
      <c r="C67" s="1"/>
      <c r="D67" s="1"/>
      <c r="E67" s="1"/>
      <c r="F67" s="1"/>
      <c r="G67" s="1"/>
      <c r="H67" s="321"/>
      <c r="I67" s="58"/>
      <c r="J67" s="1"/>
    </row>
    <row r="68" spans="1:10" x14ac:dyDescent="0.3">
      <c r="A68" s="1"/>
      <c r="B68" s="58" t="s">
        <v>7</v>
      </c>
      <c r="C68" s="1"/>
      <c r="D68" s="1"/>
      <c r="E68" s="1"/>
      <c r="F68" s="58" t="s">
        <v>161</v>
      </c>
      <c r="G68" s="1"/>
      <c r="H68" s="1"/>
      <c r="I68" s="1"/>
      <c r="J68" s="1"/>
    </row>
  </sheetData>
  <mergeCells count="17"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  <mergeCell ref="H9:H10"/>
    <mergeCell ref="D2:F2"/>
    <mergeCell ref="D3:F3"/>
    <mergeCell ref="G3:J3"/>
    <mergeCell ref="D4:F4"/>
    <mergeCell ref="G4:J4"/>
    <mergeCell ref="G2:K2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Дод.1</vt:lpstr>
      <vt:lpstr>Дод.2</vt:lpstr>
      <vt:lpstr>Дод.3</vt:lpstr>
      <vt:lpstr>Дод.5</vt:lpstr>
      <vt:lpstr>Дод.7</vt:lpstr>
      <vt:lpstr>Дод.1!Область_печати</vt:lpstr>
      <vt:lpstr>Дод.3!Область_печати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Користувач DELL</cp:lastModifiedBy>
  <cp:lastPrinted>2026-02-19T13:37:09Z</cp:lastPrinted>
  <dcterms:created xsi:type="dcterms:W3CDTF">2020-12-23T06:51:23Z</dcterms:created>
  <dcterms:modified xsi:type="dcterms:W3CDTF">2026-03-02T09:30:01Z</dcterms:modified>
</cp:coreProperties>
</file>