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6000" windowWidth="27300" windowHeight="6900" activeTab="5"/>
  </bookViews>
  <sheets>
    <sheet name="Дод.1" sheetId="16" r:id="rId1"/>
    <sheet name="Дод.2" sheetId="22" r:id="rId2"/>
    <sheet name="Дод.3" sheetId="20" r:id="rId3"/>
    <sheet name="Дод.5" sheetId="17" r:id="rId4"/>
    <sheet name="Дод.6" sheetId="25" r:id="rId5"/>
    <sheet name="Дод.7" sheetId="23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4">Дод.6!$7:$9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Дод.1!$A$1:$F$104</definedName>
    <definedName name="_xlnm.Print_Area" localSheetId="2">Дод.3!$A$1:$P$77</definedName>
    <definedName name="_xlnm.Print_Area" localSheetId="3">Дод.5!$A$1:$D$55</definedName>
    <definedName name="_xlnm.Print_Area" localSheetId="5">Дод.7!$A$1:$J$68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J53" i="23" l="1"/>
  <c r="I53" i="23"/>
  <c r="H38" i="23"/>
  <c r="G55" i="23"/>
  <c r="L25" i="20" l="1"/>
  <c r="G44" i="20"/>
  <c r="G25" i="20"/>
  <c r="F44" i="20"/>
  <c r="C21" i="22" l="1"/>
  <c r="E70" i="20" l="1"/>
  <c r="E28" i="20" l="1"/>
  <c r="D85" i="16"/>
  <c r="D93" i="16"/>
  <c r="I16" i="20" l="1"/>
  <c r="I15" i="20" s="1"/>
  <c r="H53" i="23" l="1"/>
  <c r="I38" i="23" l="1"/>
  <c r="I26" i="23"/>
  <c r="G29" i="23"/>
  <c r="F60" i="20" l="1"/>
  <c r="O25" i="20" l="1"/>
  <c r="K25" i="20"/>
  <c r="G42" i="23" l="1"/>
  <c r="G43" i="23"/>
  <c r="F25" i="20"/>
  <c r="C90" i="16" l="1"/>
  <c r="E19" i="20"/>
  <c r="P49" i="20" l="1"/>
  <c r="E40" i="20"/>
  <c r="P40" i="20" s="1"/>
  <c r="E39" i="20"/>
  <c r="P39" i="20" l="1"/>
  <c r="E23" i="20"/>
  <c r="D43" i="17" l="1"/>
  <c r="D49" i="17" s="1"/>
  <c r="D48" i="17" l="1"/>
  <c r="C23" i="22"/>
  <c r="H26" i="23" l="1"/>
  <c r="I25" i="20" l="1"/>
  <c r="H25" i="20" l="1"/>
  <c r="E62" i="20"/>
  <c r="E61" i="20" l="1"/>
  <c r="E48" i="20"/>
  <c r="D67" i="16"/>
  <c r="D38" i="16"/>
  <c r="I60" i="20" l="1"/>
  <c r="G35" i="23" l="1"/>
  <c r="H13" i="23" l="1"/>
  <c r="H12" i="23" s="1"/>
  <c r="F16" i="20" l="1"/>
  <c r="E41" i="20"/>
  <c r="P41" i="20" s="1"/>
  <c r="P23" i="20" l="1"/>
  <c r="H49" i="23" l="1"/>
  <c r="H48" i="23" s="1"/>
  <c r="G3" i="23" l="1"/>
  <c r="C3" i="16"/>
  <c r="G63" i="23" l="1"/>
  <c r="G62" i="23"/>
  <c r="I61" i="23"/>
  <c r="I60" i="23" s="1"/>
  <c r="H61" i="23"/>
  <c r="H60" i="23" s="1"/>
  <c r="J60" i="23"/>
  <c r="G59" i="23"/>
  <c r="G58" i="23"/>
  <c r="G56" i="23"/>
  <c r="G54" i="23"/>
  <c r="J52" i="23"/>
  <c r="I52" i="23"/>
  <c r="H52" i="23"/>
  <c r="G51" i="23"/>
  <c r="G50" i="23"/>
  <c r="G48" i="23"/>
  <c r="G47" i="23"/>
  <c r="G46" i="23"/>
  <c r="G45" i="23"/>
  <c r="G44" i="23"/>
  <c r="G41" i="23"/>
  <c r="G40" i="23"/>
  <c r="G39" i="23"/>
  <c r="J38" i="23"/>
  <c r="J37" i="23" s="1"/>
  <c r="I37" i="23"/>
  <c r="G34" i="23"/>
  <c r="G33" i="23"/>
  <c r="G32" i="23"/>
  <c r="G31" i="23"/>
  <c r="G30" i="23"/>
  <c r="G28" i="23"/>
  <c r="G27" i="23"/>
  <c r="J26" i="23"/>
  <c r="J25" i="23" s="1"/>
  <c r="I25" i="23"/>
  <c r="G18" i="23"/>
  <c r="G17" i="23"/>
  <c r="G16" i="23"/>
  <c r="G15" i="23"/>
  <c r="J13" i="23"/>
  <c r="I13" i="23"/>
  <c r="G61" i="23" l="1"/>
  <c r="J64" i="23"/>
  <c r="G49" i="23"/>
  <c r="G26" i="23"/>
  <c r="G25" i="23" s="1"/>
  <c r="G38" i="23"/>
  <c r="G37" i="23" s="1"/>
  <c r="G60" i="23"/>
  <c r="H25" i="23"/>
  <c r="G13" i="23"/>
  <c r="H37" i="23"/>
  <c r="G53" i="23"/>
  <c r="G52" i="23" s="1"/>
  <c r="I64" i="23"/>
  <c r="I12" i="23"/>
  <c r="G12" i="23" s="1"/>
  <c r="C32" i="22"/>
  <c r="C31" i="22"/>
  <c r="C30" i="22"/>
  <c r="C29" i="22"/>
  <c r="C28" i="22"/>
  <c r="C27" i="22"/>
  <c r="C25" i="22"/>
  <c r="C24" i="22"/>
  <c r="C22" i="22"/>
  <c r="C18" i="22"/>
  <c r="C17" i="22"/>
  <c r="C16" i="22"/>
  <c r="C15" i="22"/>
  <c r="H64" i="23" l="1"/>
  <c r="G64" i="23"/>
  <c r="E65" i="20" l="1"/>
  <c r="E64" i="20"/>
  <c r="E51" i="20" l="1"/>
  <c r="P51" i="20" s="1"/>
  <c r="E35" i="20"/>
  <c r="P35" i="20" s="1"/>
  <c r="D82" i="16" l="1"/>
  <c r="C95" i="16"/>
  <c r="E38" i="20" l="1"/>
  <c r="P38" i="20" s="1"/>
  <c r="C87" i="16"/>
  <c r="L60" i="20" l="1"/>
  <c r="I59" i="20"/>
  <c r="H60" i="20"/>
  <c r="G60" i="20"/>
  <c r="I24" i="20"/>
  <c r="I44" i="20"/>
  <c r="I43" i="20" s="1"/>
  <c r="D47" i="16"/>
  <c r="D16" i="16"/>
  <c r="J31" i="20" l="1"/>
  <c r="J30" i="20"/>
  <c r="J27" i="20"/>
  <c r="E26" i="20" l="1"/>
  <c r="E32" i="20"/>
  <c r="E33" i="20"/>
  <c r="E29" i="20"/>
  <c r="E22" i="20" l="1"/>
  <c r="E20" i="20"/>
  <c r="F69" i="20" l="1"/>
  <c r="H44" i="20" l="1"/>
  <c r="K44" i="20"/>
  <c r="L44" i="20"/>
  <c r="N44" i="20"/>
  <c r="N43" i="20" s="1"/>
  <c r="O44" i="20"/>
  <c r="O43" i="20" s="1"/>
  <c r="M44" i="20"/>
  <c r="M43" i="20" s="1"/>
  <c r="J46" i="20"/>
  <c r="C20" i="16" l="1"/>
  <c r="E37" i="20" l="1"/>
  <c r="E36" i="20"/>
  <c r="E31" i="20"/>
  <c r="E30" i="20"/>
  <c r="E27" i="20"/>
  <c r="E25" i="20" l="1"/>
  <c r="E15" i="16"/>
  <c r="E52" i="16" l="1"/>
  <c r="E51" i="16" s="1"/>
  <c r="E14" i="16" s="1"/>
  <c r="E77" i="16"/>
  <c r="E76" i="16" s="1"/>
  <c r="E56" i="16" s="1"/>
  <c r="C93" i="16"/>
  <c r="C86" i="16"/>
  <c r="C79" i="16"/>
  <c r="C78" i="16"/>
  <c r="C74" i="16"/>
  <c r="D73" i="16"/>
  <c r="C73" i="16" s="1"/>
  <c r="C69" i="16"/>
  <c r="C68" i="16"/>
  <c r="C67" i="16"/>
  <c r="C66" i="16"/>
  <c r="D65" i="16"/>
  <c r="C65" i="16" s="1"/>
  <c r="C64" i="16"/>
  <c r="C63" i="16"/>
  <c r="C62" i="16"/>
  <c r="D61" i="16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E80" i="16" l="1"/>
  <c r="C61" i="16"/>
  <c r="D60" i="16"/>
  <c r="C60" i="16" s="1"/>
  <c r="C52" i="16"/>
  <c r="D29" i="16"/>
  <c r="C77" i="16"/>
  <c r="C30" i="16"/>
  <c r="D81" i="16"/>
  <c r="C81" i="16" s="1"/>
  <c r="D72" i="16"/>
  <c r="C72" i="16" s="1"/>
  <c r="D15" i="16"/>
  <c r="C76" i="16"/>
  <c r="C51" i="16"/>
  <c r="D57" i="16"/>
  <c r="D37" i="16"/>
  <c r="C37" i="16" s="1"/>
  <c r="C85" i="16"/>
  <c r="D23" i="16"/>
  <c r="C23" i="16" s="1"/>
  <c r="D56" i="16" l="1"/>
  <c r="C56" i="16" s="1"/>
  <c r="D14" i="16"/>
  <c r="C15" i="16"/>
  <c r="C57" i="16"/>
  <c r="C82" i="16"/>
  <c r="E98" i="16"/>
  <c r="C29" i="16"/>
  <c r="D80" i="16" l="1"/>
  <c r="D98" i="16" s="1"/>
  <c r="C14" i="16"/>
  <c r="C98" i="16" l="1"/>
  <c r="C80" i="16"/>
  <c r="J17" i="20" l="1"/>
  <c r="H56" i="20" l="1"/>
  <c r="H55" i="20" s="1"/>
  <c r="G56" i="20"/>
  <c r="G55" i="20" s="1"/>
  <c r="F56" i="20"/>
  <c r="F55" i="20" s="1"/>
  <c r="E58" i="20"/>
  <c r="P58" i="20" s="1"/>
  <c r="E57" i="20"/>
  <c r="P57" i="20" s="1"/>
  <c r="E21" i="20"/>
  <c r="H16" i="20"/>
  <c r="G16" i="20"/>
  <c r="E18" i="20"/>
  <c r="E17" i="20"/>
  <c r="E16" i="20" s="1"/>
  <c r="E56" i="20" l="1"/>
  <c r="E69" i="20"/>
  <c r="E55" i="20" l="1"/>
  <c r="P55" i="20" s="1"/>
  <c r="P56" i="20"/>
  <c r="E45" i="20"/>
  <c r="E46" i="20"/>
  <c r="E63" i="20" l="1"/>
  <c r="E60" i="20" s="1"/>
  <c r="M59" i="20" l="1"/>
  <c r="N59" i="20"/>
  <c r="O59" i="20" l="1"/>
  <c r="F59" i="20"/>
  <c r="L59" i="20"/>
  <c r="H59" i="20"/>
  <c r="G59" i="20"/>
  <c r="F43" i="20" l="1"/>
  <c r="P29" i="20" l="1"/>
  <c r="J28" i="20" l="1"/>
  <c r="J25" i="20" s="1"/>
  <c r="P25" i="20" s="1"/>
  <c r="N16" i="20" l="1"/>
  <c r="M16" i="20"/>
  <c r="L16" i="20"/>
  <c r="K16" i="20"/>
  <c r="J16" i="20"/>
  <c r="L69" i="20" l="1"/>
  <c r="M69" i="20"/>
  <c r="N69" i="20"/>
  <c r="O69" i="20"/>
  <c r="K69" i="20"/>
  <c r="J69" i="20"/>
  <c r="G69" i="20"/>
  <c r="H69" i="20"/>
  <c r="I69" i="20"/>
  <c r="D16" i="17" l="1"/>
  <c r="D35" i="17" s="1"/>
  <c r="D36" i="17" s="1"/>
  <c r="P74" i="20" l="1"/>
  <c r="P71" i="20"/>
  <c r="I68" i="20"/>
  <c r="I75" i="20" s="1"/>
  <c r="H68" i="20"/>
  <c r="F68" i="20"/>
  <c r="O68" i="20"/>
  <c r="K68" i="20"/>
  <c r="J68" i="20"/>
  <c r="G68" i="20"/>
  <c r="J67" i="20"/>
  <c r="J62" i="20"/>
  <c r="J61" i="20"/>
  <c r="K59" i="20"/>
  <c r="E54" i="20"/>
  <c r="P54" i="20" s="1"/>
  <c r="P53" i="20"/>
  <c r="E50" i="20"/>
  <c r="J48" i="20"/>
  <c r="J43" i="20" s="1"/>
  <c r="E47" i="20"/>
  <c r="P46" i="20"/>
  <c r="L43" i="20"/>
  <c r="K43" i="20"/>
  <c r="H43" i="20"/>
  <c r="P37" i="20"/>
  <c r="P36" i="20"/>
  <c r="P33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F75" i="20" s="1"/>
  <c r="O24" i="20"/>
  <c r="O75" i="20" s="1"/>
  <c r="P22" i="20"/>
  <c r="P21" i="20"/>
  <c r="P20" i="20"/>
  <c r="P19" i="20"/>
  <c r="P18" i="20"/>
  <c r="L15" i="20"/>
  <c r="J15" i="20"/>
  <c r="H15" i="20"/>
  <c r="G15" i="20"/>
  <c r="E44" i="20" l="1"/>
  <c r="L75" i="20"/>
  <c r="K75" i="20"/>
  <c r="G75" i="20"/>
  <c r="J60" i="20"/>
  <c r="E59" i="20"/>
  <c r="P47" i="20"/>
  <c r="J44" i="20"/>
  <c r="P50" i="20"/>
  <c r="H75" i="20"/>
  <c r="G43" i="20"/>
  <c r="P16" i="20"/>
  <c r="P45" i="20"/>
  <c r="P67" i="20"/>
  <c r="P64" i="20"/>
  <c r="P17" i="20"/>
  <c r="P62" i="20"/>
  <c r="P70" i="20"/>
  <c r="P69" i="20"/>
  <c r="P61" i="20"/>
  <c r="P72" i="20"/>
  <c r="P48" i="20"/>
  <c r="E24" i="20"/>
  <c r="F15" i="20"/>
  <c r="E68" i="20"/>
  <c r="J75" i="20" l="1"/>
  <c r="P68" i="20"/>
  <c r="J59" i="20"/>
  <c r="P59" i="20" s="1"/>
  <c r="P44" i="20"/>
  <c r="P43" i="20" s="1"/>
  <c r="E43" i="20"/>
  <c r="P24" i="20"/>
  <c r="P60" i="20"/>
  <c r="E15" i="20"/>
  <c r="E75" i="20" s="1"/>
  <c r="P75" i="20" l="1"/>
  <c r="P15" i="20"/>
</calcChain>
</file>

<file path=xl/sharedStrings.xml><?xml version="1.0" encoding="utf-8"?>
<sst xmlns="http://schemas.openxmlformats.org/spreadsheetml/2006/main" count="694" uniqueCount="367">
  <si>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</si>
  <si>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</si>
  <si>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</si>
  <si>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</si>
  <si>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</si>
  <si>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</si>
  <si>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</si>
  <si>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</si>
  <si>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</si>
  <si>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</si>
  <si>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</si>
  <si>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</si>
  <si>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</si>
  <si>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</si>
  <si>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</si>
  <si>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</si>
  <si>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</si>
  <si>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</si>
  <si>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</si>
  <si>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</si>
  <si>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</si>
  <si>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</si>
  <si>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</si>
  <si>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</si>
  <si>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</si>
  <si>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</si>
  <si>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</si>
  <si>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</si>
  <si>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</si>
  <si>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</si>
  <si>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</si>
  <si>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</si>
  <si>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</si>
  <si>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</si>
  <si>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</si>
  <si>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</si>
  <si>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</si>
  <si>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</si>
  <si>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</si>
  <si>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</si>
  <si>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</si>
  <si>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</si>
  <si>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</si>
  <si>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</si>
  <si>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</si>
  <si>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</si>
  <si>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</si>
  <si>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</si>
  <si>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</si>
  <si>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</si>
  <si>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</si>
  <si>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</si>
  <si>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</si>
  <si>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</si>
  <si>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</si>
  <si>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</si>
  <si>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</si>
  <si>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</si>
  <si>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</si>
  <si>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</si>
  <si>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</si>
  <si>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</si>
  <si>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</si>
  <si>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</si>
  <si>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</si>
  <si>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</si>
  <si>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</si>
  <si>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</si>
  <si>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</si>
  <si>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</si>
  <si>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</si>
  <si>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</si>
  <si>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</si>
  <si>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</si>
  <si>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</si>
  <si>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</si>
  <si>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</si>
  <si>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</si>
  <si>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</si>
  <si>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</si>
  <si>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</si>
  <si>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</si>
  <si>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</si>
  <si>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</si>
  <si>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</si>
  <si>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</si>
  <si>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</si>
  <si>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</si>
  <si>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</si>
  <si>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</si>
  <si>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</si>
  <si>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</si>
  <si>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</si>
  <si>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</si>
  <si>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</si>
  <si>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</si>
  <si>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</si>
  <si>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</si>
  <si>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</si>
  <si>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</si>
  <si>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</si>
  <si>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</si>
  <si>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</si>
  <si>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</si>
  <si>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</si>
  <si>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</si>
  <si>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</si>
  <si>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</si>
  <si>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</si>
  <si>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</si>
  <si>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</si>
  <si>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</si>
  <si>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</si>
  <si>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</si>
  <si>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</si>
  <si>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</si>
  <si>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</si>
  <si>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</si>
  <si>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</si>
  <si>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</si>
  <si>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</si>
  <si>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</si>
  <si>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</si>
  <si>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</si>
  <si>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</si>
  <si>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</si>
  <si>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</si>
  <si>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</si>
  <si>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</si>
  <si>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</si>
  <si>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</si>
  <si>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</si>
  <si>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</si>
  <si>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</si>
  <si>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</si>
  <si>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</si>
  <si>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</si>
  <si>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</si>
  <si>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</si>
  <si>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</si>
  <si>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</si>
  <si>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</si>
  <si>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</si>
  <si>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</si>
  <si>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</si>
  <si>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</si>
  <si>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</si>
  <si>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</si>
  <si>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</si>
  <si>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</si>
  <si>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</si>
  <si>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</si>
  <si>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</si>
  <si>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</si>
  <si>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</si>
  <si>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</si>
  <si>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</si>
  <si>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</si>
  <si>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</si>
  <si>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</si>
  <si>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</si>
  <si>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</si>
  <si>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</si>
  <si>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</si>
  <si>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</si>
  <si>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</si>
  <si>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</si>
  <si>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</si>
  <si>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</si>
  <si>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</si>
  <si>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</si>
  <si>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</si>
  <si>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</si>
  <si>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</si>
  <si>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</si>
  <si>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</si>
  <si>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</si>
  <si>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</si>
  <si>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</si>
  <si>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</si>
  <si>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</si>
  <si>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</si>
  <si>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</si>
  <si>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</si>
  <si>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</si>
  <si>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</si>
  <si>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</si>
  <si>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</si>
  <si>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</si>
  <si>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</si>
  <si>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</si>
  <si>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</si>
  <si>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</si>
  <si>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</si>
  <si>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</si>
  <si>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</si>
  <si>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</si>
  <si>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</si>
  <si>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</si>
  <si>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</si>
  <si>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</si>
  <si>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</si>
  <si>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</si>
  <si>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</si>
  <si>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</si>
  <si>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</si>
  <si>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</si>
  <si>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</si>
  <si>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</si>
  <si>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</si>
  <si>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</si>
  <si>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</si>
  <si>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</si>
  <si>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</si>
  <si>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</si>
  <si>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</si>
  <si>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</si>
  <si>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</si>
  <si>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</si>
  <si>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</si>
  <si>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</si>
  <si>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</si>
  <si>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</si>
  <si>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</si>
  <si>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</si>
  <si>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</si>
  <si>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</si>
  <si>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</si>
  <si>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</si>
  <si>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</si>
  <si>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</si>
  <si>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</si>
  <si>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</si>
  <si>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</si>
  <si>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</si>
  <si>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</si>
  <si>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</si>
  <si>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</si>
  <si>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</si>
  <si>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</si>
  <si>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</si>
  <si>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</si>
  <si>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</si>
  <si>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</si>
  <si>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</si>
  <si>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</si>
  <si>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</si>
  <si>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</si>
  <si>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</si>
  <si>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</si>
  <si>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</si>
  <si>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</si>
  <si>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</si>
  <si>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</si>
  <si>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</si>
  <si>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</si>
  <si>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</si>
  <si>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</si>
  <si>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</si>
  <si>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</si>
  <si>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</si>
  <si>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</si>
  <si>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</si>
  <si>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</si>
  <si>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</si>
  <si>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</si>
  <si>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</si>
  <si>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</si>
  <si>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</si>
  <si>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</si>
  <si>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</si>
  <si>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</si>
  <si>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</si>
  <si>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</si>
  <si>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</si>
  <si>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</si>
  <si>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</si>
  <si>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</si>
  <si>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</si>
  <si>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</si>
  <si>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</si>
  <si>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</si>
  <si>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</si>
  <si>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</si>
  <si>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</si>
  <si>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</si>
  <si>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</si>
  <si>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</si>
  <si>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</si>
  <si>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</si>
  <si>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</si>
  <si>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</si>
  <si>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</si>
  <si>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</si>
  <si>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</si>
  <si>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</si>
  <si>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</si>
  <si>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</si>
  <si>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</si>
  <si>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</si>
  <si>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</si>
  <si>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</si>
  <si>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</si>
  <si>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</si>
  <si>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</si>
  <si>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Забезпечення діяльності інклюзивно- ресурсних центрів за рахунок коштів місцевих бюджетів</t>
  </si>
  <si>
    <t>Орендна плата за водні об'єкти(їх частини), що надаються в користування на умовах оренди Радою міністрів Автономної Республіки Крим ,обласними, районними,Київською та Севастопольською міськими державними адміністраціями, місцевими радами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</si>
  <si>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</si>
  <si>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 бюджету Маловисківської територіальної громади</t>
  </si>
  <si>
    <t xml:space="preserve">субвенція обласному  бюджету для ОКВП ДніпроКіровоград </t>
  </si>
  <si>
    <t>Внески до статутного капіталу субєктів господарювання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</si>
  <si>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20,0 тис.гр ;  закупівлі антирабічної вакцини 30,0 тис.грн; придбання медикаментів 80.0 тис.грн ; оплата праці медичного персоналу патанатомічної служби 100,0 тис.грн) 
</t>
  </si>
  <si>
    <t>Рішення сесії Смолінської селищної ради № 955 від 18 грудня 2025 року із змінами, внесеними рішенням ради від05.03.2026 року№984</t>
  </si>
  <si>
    <t xml:space="preserve">Субвенція  обласному бюджету для  ОКВП " Дніпро  - Кіровоград " на придбання частотного перетворювача для Смолінського ВКГ
</t>
  </si>
  <si>
    <t>Субвенція з місцевого бюджету державному бюджету надання допомоги Збройним силам України (для в/ч А2120  50,00 тис.грн.,в/чА5057 50,0 тис.грн,Центр спецпризначення "Омега"(в/ч А 3073 50,0 тис.грн), Кропивницький зональний відділ Військової служби правопорядку 50,0 тис.грн))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</si>
  <si>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</si>
  <si>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</si>
  <si>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0611183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</si>
  <si>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</si>
  <si>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</si>
  <si>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середньої освіти Нова українська школа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</si>
  <si>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</si>
  <si>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</si>
  <si>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</si>
  <si>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</si>
  <si>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</si>
  <si>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</si>
  <si>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</si>
  <si>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</si>
  <si>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</si>
  <si>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</si>
  <si>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</si>
  <si>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</si>
  <si>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</si>
  <si>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</si>
  <si>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</si>
  <si>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</si>
  <si>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Освіта і наука</t>
  </si>
  <si>
    <t>2026-2028</t>
  </si>
  <si>
    <t>1.1.</t>
  </si>
  <si>
    <t>160326-0D80С380</t>
  </si>
  <si>
    <t>Відділ освіти, культури, молоді та спорту</t>
  </si>
  <si>
    <t>Селищний голова                                                                 Микола МАЗУРА</t>
  </si>
  <si>
    <t>Створення освітнього простору у межах реформи "Нова українська школа" Смолінської територіальної громади Кіровоградської області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</si>
  <si>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</si>
  <si>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</si>
  <si>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</si>
  <si>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0611279</t>
  </si>
  <si>
    <t>Х</t>
  </si>
  <si>
    <t>Субвенція з місцевого бюджету державному бюджету на виконання програм соціально-економічного розвитку регіонів , в т.ч :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</si>
  <si>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2026 рік</t>
  </si>
  <si>
    <t xml:space="preserve">Заходи із запобігання та ліквідації надзвичайних ситуацій та наслідків стихійного лиха </t>
  </si>
  <si>
    <t>Додаток 6</t>
  </si>
  <si>
    <t>Головний сервісний центр МВС, Відокремлений підрозділ (без статусу юридичної особи) - Регіональний сервісний центр ГСЦ МВС у Вінницькій, Черкаській та Кіровоградській областях (філія ГСЦ МВС)</t>
  </si>
  <si>
    <t xml:space="preserve">програма підтримки розвитку територіального сервісного центру № 3544 регіонального сервісного центру ГСЦ МВС у Вінницькій, Черкаській та Кіровоградській областях (філія ГСЦ МВС)  Головного сервісного центру МВС 
на 2026 рік
</t>
  </si>
  <si>
    <t>Рішення сесії Смолінської селищної ради № 996 від 05 березня  2026 року</t>
  </si>
  <si>
    <t>Сувенція з місцевого бюджету на виплату грошовоъ компенсації за належні для отримання жилі приміщення для сімей,осіб, визначених пунктами 2-5 частини першої статті 10-1 Закону України "Про статус ветеранів війни, гарантії їх соціального захисту" , для осіб з з інвалідністю І -ІІ групи,яка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забезпечення її проведення, здійснення заходів із забезпечення національної безпеки іоборони, відсічі і стримування збройної агресії Російської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 7 Закону України "Про статус ветеранів війни, гарантії їх соціального захисту "</t>
  </si>
  <si>
    <t>0813221</t>
  </si>
  <si>
    <t>Ггрошова компенсація за належні для отримання жилі приміщення для сімей,осіб, визначених пунктами 2-5 частини першої статті 10-1 Закону України "Про статус ветеранів війни, гарантії їх соціального захисту" , для осіб з з інвалідністю І -ІІ групи,яка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забезпечення її проведення,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 7 Закону України "Про статус ветеранів війни, гарантії їх соціального захисту "</t>
  </si>
  <si>
    <t>0,00,</t>
  </si>
  <si>
    <t>до рішення  сесії Смолінської селищної ради  від 12.06.2026 № 1039</t>
  </si>
  <si>
    <t>ДСУ України з безпеки на транспорті Відділ державного нагляду (контролю) у Кіровоградській області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</si>
  <si>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</si>
  <si>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 рішення Смолінської селищної ради від 12.06.2026 року № 1039</t>
  </si>
  <si>
    <t>до рішення  сесії Смолінської селищної ради  від  12.06.2026 № 1039</t>
  </si>
  <si>
    <t>до рішення сесії Смолінської селищної ради від 12.06. 2026 року № 1039</t>
  </si>
  <si>
    <t xml:space="preserve">                                                                                                                              рішення сесії Смолінської селищної ради  від 12.06.2026 року № 1039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</si>
</sst>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8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22">
    <xf numFmtId="0" fontId="0" fillId="0" borderId="0"/>
    <xf numFmtId="0" fontId="33" fillId="0" borderId="0"/>
    <xf numFmtId="0" fontId="31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7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40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6" fillId="0" borderId="0"/>
    <xf numFmtId="0" fontId="53" fillId="0" borderId="0"/>
    <xf numFmtId="0" fontId="36" fillId="0" borderId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23" borderId="0" applyNumberFormat="0" applyBorder="0" applyAlignment="0" applyProtection="0"/>
    <xf numFmtId="0" fontId="59" fillId="11" borderId="13" applyNumberFormat="0" applyAlignment="0" applyProtection="0"/>
    <xf numFmtId="0" fontId="60" fillId="8" borderId="0" applyNumberFormat="0" applyBorder="0" applyAlignment="0" applyProtection="0"/>
    <xf numFmtId="0" fontId="61" fillId="0" borderId="14" applyNumberFormat="0" applyFill="0" applyAlignment="0" applyProtection="0"/>
    <xf numFmtId="0" fontId="62" fillId="0" borderId="15" applyNumberFormat="0" applyFill="0" applyAlignment="0" applyProtection="0"/>
    <xf numFmtId="0" fontId="63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65" fillId="24" borderId="18" applyNumberFormat="0" applyAlignment="0" applyProtection="0"/>
    <xf numFmtId="0" fontId="66" fillId="0" borderId="0" applyNumberFormat="0" applyFill="0" applyBorder="0" applyAlignment="0" applyProtection="0"/>
    <xf numFmtId="0" fontId="67" fillId="25" borderId="13" applyNumberFormat="0" applyAlignment="0" applyProtection="0"/>
    <xf numFmtId="0" fontId="68" fillId="0" borderId="19" applyNumberFormat="0" applyFill="0" applyAlignment="0" applyProtection="0"/>
    <xf numFmtId="0" fontId="69" fillId="7" borderId="0" applyNumberFormat="0" applyBorder="0" applyAlignment="0" applyProtection="0"/>
    <xf numFmtId="0" fontId="38" fillId="26" borderId="20" applyNumberFormat="0" applyFont="0" applyAlignment="0" applyProtection="0"/>
    <xf numFmtId="0" fontId="53" fillId="26" borderId="20" applyNumberFormat="0" applyFont="0" applyAlignment="0" applyProtection="0"/>
    <xf numFmtId="0" fontId="70" fillId="25" borderId="21" applyNumberFormat="0" applyAlignment="0" applyProtection="0"/>
    <xf numFmtId="0" fontId="71" fillId="2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" fillId="0" borderId="0"/>
  </cellStyleXfs>
  <cellXfs count="479">
    <xf numFmtId="0" fontId="0" fillId="0" borderId="0" xfId="0"/>
    <xf numFmtId="0" fontId="33" fillId="0" borderId="0" xfId="0" applyFont="1"/>
    <xf numFmtId="0" fontId="0" fillId="0" borderId="0" xfId="0"/>
    <xf numFmtId="0" fontId="33" fillId="0" borderId="0" xfId="0" applyFont="1" applyAlignment="1">
      <alignment horizontal="center" vertical="center"/>
    </xf>
    <xf numFmtId="0" fontId="27" fillId="0" borderId="0" xfId="113"/>
    <xf numFmtId="164" fontId="33" fillId="0" borderId="0" xfId="103" applyFont="1" applyAlignment="1"/>
    <xf numFmtId="164" fontId="33" fillId="0" borderId="0" xfId="103" applyFont="1"/>
    <xf numFmtId="0" fontId="26" fillId="0" borderId="0" xfId="115"/>
    <xf numFmtId="0" fontId="26" fillId="0" borderId="0" xfId="115" applyFont="1" applyAlignment="1"/>
    <xf numFmtId="0" fontId="33" fillId="0" borderId="0" xfId="0" applyFont="1" applyAlignment="1">
      <alignment wrapText="1"/>
    </xf>
    <xf numFmtId="164" fontId="33" fillId="0" borderId="0" xfId="103" applyFont="1" applyAlignment="1">
      <alignment horizontal="right"/>
    </xf>
    <xf numFmtId="4" fontId="33" fillId="0" borderId="0" xfId="103" applyNumberFormat="1" applyFont="1" applyAlignment="1">
      <alignment horizontal="center" vertical="center"/>
    </xf>
    <xf numFmtId="164" fontId="41" fillId="0" borderId="0" xfId="103" applyFont="1" applyAlignment="1">
      <alignment horizontal="left"/>
    </xf>
    <xf numFmtId="164" fontId="33" fillId="0" borderId="3" xfId="103" applyFont="1" applyBorder="1" applyAlignment="1">
      <alignment horizontal="center" vertical="top" wrapText="1"/>
    </xf>
    <xf numFmtId="4" fontId="33" fillId="0" borderId="4" xfId="103" applyNumberFormat="1" applyFont="1" applyBorder="1" applyAlignment="1">
      <alignment horizontal="center" vertical="center" wrapText="1"/>
    </xf>
    <xf numFmtId="166" fontId="33" fillId="0" borderId="6" xfId="103" applyNumberFormat="1" applyFont="1" applyBorder="1" applyAlignment="1">
      <alignment horizontal="center" vertical="top" wrapText="1"/>
    </xf>
    <xf numFmtId="1" fontId="33" fillId="0" borderId="7" xfId="103" applyNumberFormat="1" applyFont="1" applyBorder="1" applyAlignment="1">
      <alignment horizontal="center" vertical="center" wrapText="1"/>
    </xf>
    <xf numFmtId="164" fontId="34" fillId="0" borderId="3" xfId="103" applyFont="1" applyBorder="1" applyAlignment="1">
      <alignment horizontal="center" vertical="center"/>
    </xf>
    <xf numFmtId="164" fontId="34" fillId="0" borderId="3" xfId="103" applyFont="1" applyBorder="1" applyAlignment="1">
      <alignment horizontal="centerContinuous" vertical="center" wrapText="1"/>
    </xf>
    <xf numFmtId="164" fontId="34" fillId="0" borderId="4" xfId="103" applyFont="1" applyBorder="1" applyAlignment="1">
      <alignment horizontal="centerContinuous" vertical="center"/>
    </xf>
    <xf numFmtId="4" fontId="34" fillId="2" borderId="4" xfId="103" applyNumberFormat="1" applyFont="1" applyFill="1" applyBorder="1" applyAlignment="1">
      <alignment horizontal="center" vertical="center"/>
    </xf>
    <xf numFmtId="164" fontId="33" fillId="0" borderId="3" xfId="103" applyFont="1" applyBorder="1" applyAlignment="1">
      <alignment horizontal="centerContinuous" vertical="center" wrapText="1"/>
    </xf>
    <xf numFmtId="164" fontId="33" fillId="0" borderId="4" xfId="103" applyFont="1" applyBorder="1" applyAlignment="1">
      <alignment horizontal="centerContinuous" vertical="center"/>
    </xf>
    <xf numFmtId="4" fontId="33" fillId="0" borderId="4" xfId="103" applyNumberFormat="1" applyFont="1" applyBorder="1" applyAlignment="1">
      <alignment horizontal="center" vertical="center"/>
    </xf>
    <xf numFmtId="164" fontId="34" fillId="3" borderId="3" xfId="103" applyFont="1" applyFill="1" applyBorder="1" applyAlignment="1">
      <alignment horizontal="center"/>
    </xf>
    <xf numFmtId="164" fontId="34" fillId="3" borderId="3" xfId="103" applyFont="1" applyFill="1" applyBorder="1" applyAlignment="1">
      <alignment horizontal="left" vertical="center"/>
    </xf>
    <xf numFmtId="164" fontId="34" fillId="3" borderId="4" xfId="103" applyFont="1" applyFill="1" applyBorder="1" applyAlignment="1">
      <alignment horizontal="centerContinuous" vertical="center"/>
    </xf>
    <xf numFmtId="4" fontId="34" fillId="3" borderId="4" xfId="103" applyNumberFormat="1" applyFont="1" applyFill="1" applyBorder="1" applyAlignment="1">
      <alignment horizontal="center" vertical="top"/>
    </xf>
    <xf numFmtId="4" fontId="34" fillId="3" borderId="4" xfId="103" applyNumberFormat="1" applyFont="1" applyFill="1" applyBorder="1" applyAlignment="1">
      <alignment horizontal="center" vertical="center"/>
    </xf>
    <xf numFmtId="164" fontId="33" fillId="0" borderId="2" xfId="103" applyFont="1" applyBorder="1" applyAlignment="1">
      <alignment horizontal="center" vertical="top" wrapText="1"/>
    </xf>
    <xf numFmtId="4" fontId="33" fillId="0" borderId="2" xfId="103" applyNumberFormat="1" applyFont="1" applyBorder="1" applyAlignment="1">
      <alignment horizontal="center" vertical="center" wrapText="1"/>
    </xf>
    <xf numFmtId="166" fontId="33" fillId="0" borderId="2" xfId="103" applyNumberFormat="1" applyFont="1" applyBorder="1" applyAlignment="1">
      <alignment horizontal="center" vertical="top" wrapText="1"/>
    </xf>
    <xf numFmtId="166" fontId="33" fillId="0" borderId="7" xfId="103" applyNumberFormat="1" applyFont="1" applyBorder="1" applyAlignment="1">
      <alignment horizontal="center" vertical="top" wrapText="1"/>
    </xf>
    <xf numFmtId="166" fontId="33" fillId="0" borderId="5" xfId="103" applyNumberFormat="1" applyFont="1" applyBorder="1" applyAlignment="1">
      <alignment horizontal="center" vertical="top" wrapText="1"/>
    </xf>
    <xf numFmtId="1" fontId="33" fillId="0" borderId="5" xfId="103" applyNumberFormat="1" applyFont="1" applyBorder="1" applyAlignment="1">
      <alignment horizontal="center" vertical="center" wrapText="1"/>
    </xf>
    <xf numFmtId="0" fontId="34" fillId="0" borderId="2" xfId="103" applyNumberFormat="1" applyFont="1" applyBorder="1" applyAlignment="1">
      <alignment horizontal="centerContinuous" vertical="center"/>
    </xf>
    <xf numFmtId="164" fontId="34" fillId="0" borderId="2" xfId="103" applyFont="1" applyBorder="1" applyAlignment="1">
      <alignment horizontal="center" vertical="center"/>
    </xf>
    <xf numFmtId="164" fontId="34" fillId="0" borderId="4" xfId="103" applyFont="1" applyBorder="1" applyAlignment="1">
      <alignment horizontal="center" vertical="center"/>
    </xf>
    <xf numFmtId="164" fontId="34" fillId="0" borderId="3" xfId="103" applyFont="1" applyBorder="1" applyAlignment="1">
      <alignment horizontal="center" vertical="center" wrapText="1"/>
    </xf>
    <xf numFmtId="4" fontId="34" fillId="2" borderId="2" xfId="103" applyNumberFormat="1" applyFont="1" applyFill="1" applyBorder="1" applyAlignment="1">
      <alignment horizontal="center" vertical="center"/>
    </xf>
    <xf numFmtId="164" fontId="34" fillId="3" borderId="2" xfId="103" applyFont="1" applyFill="1" applyBorder="1" applyAlignment="1">
      <alignment horizontal="center" vertical="center"/>
    </xf>
    <xf numFmtId="164" fontId="34" fillId="3" borderId="4" xfId="103" applyFont="1" applyFill="1" applyBorder="1" applyAlignment="1">
      <alignment horizontal="center" vertical="center"/>
    </xf>
    <xf numFmtId="4" fontId="34" fillId="3" borderId="2" xfId="103" applyNumberFormat="1" applyFont="1" applyFill="1" applyBorder="1" applyAlignment="1">
      <alignment horizontal="center" vertical="center"/>
    </xf>
    <xf numFmtId="164" fontId="33" fillId="0" borderId="8" xfId="103" applyFont="1" applyBorder="1"/>
    <xf numFmtId="164" fontId="34" fillId="0" borderId="0" xfId="103" applyFont="1" applyAlignment="1">
      <alignment horizontal="left"/>
    </xf>
    <xf numFmtId="164" fontId="34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3" fillId="0" borderId="0" xfId="103" applyFont="1" applyAlignment="1">
      <alignment horizontal="left"/>
    </xf>
    <xf numFmtId="0" fontId="33" fillId="0" borderId="3" xfId="103" applyNumberFormat="1" applyFont="1" applyBorder="1" applyAlignment="1">
      <alignment horizontal="center" vertical="center"/>
    </xf>
    <xf numFmtId="0" fontId="34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3" fillId="0" borderId="2" xfId="0" applyFont="1" applyBorder="1" applyAlignment="1">
      <alignment horizontal="center" vertical="center"/>
    </xf>
    <xf numFmtId="0" fontId="34" fillId="0" borderId="2" xfId="103" quotePrefix="1" applyNumberFormat="1" applyFont="1" applyBorder="1" applyAlignment="1">
      <alignment horizontal="centerContinuous" vertical="center"/>
    </xf>
    <xf numFmtId="164" fontId="33" fillId="0" borderId="6" xfId="103" applyFont="1" applyBorder="1" applyAlignment="1">
      <alignment horizontal="centerContinuous" vertical="center" wrapText="1"/>
    </xf>
    <xf numFmtId="0" fontId="33" fillId="0" borderId="2" xfId="0" quotePrefix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3" fillId="0" borderId="0" xfId="0" applyFont="1" applyAlignment="1"/>
    <xf numFmtId="0" fontId="34" fillId="0" borderId="2" xfId="0" applyFont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0" xfId="103" quotePrefix="1" applyNumberFormat="1" applyFont="1" applyBorder="1" applyAlignment="1">
      <alignment horizontal="centerContinuous" vertical="center"/>
    </xf>
    <xf numFmtId="164" fontId="33" fillId="0" borderId="0" xfId="103" applyFont="1" applyBorder="1" applyAlignment="1">
      <alignment horizontal="center"/>
    </xf>
    <xf numFmtId="0" fontId="0" fillId="0" borderId="0" xfId="0" applyBorder="1"/>
    <xf numFmtId="0" fontId="20" fillId="0" borderId="0" xfId="126"/>
    <xf numFmtId="0" fontId="33" fillId="0" borderId="1" xfId="126" quotePrefix="1" applyFont="1" applyBorder="1" applyAlignment="1">
      <alignment horizontal="center"/>
    </xf>
    <xf numFmtId="0" fontId="20" fillId="0" borderId="0" xfId="126" applyAlignment="1">
      <alignment horizontal="center"/>
    </xf>
    <xf numFmtId="0" fontId="43" fillId="0" borderId="0" xfId="126" applyFont="1"/>
    <xf numFmtId="0" fontId="34" fillId="0" borderId="0" xfId="126" applyFont="1"/>
    <xf numFmtId="0" fontId="20" fillId="0" borderId="0" xfId="126" applyAlignment="1">
      <alignment horizontal="right"/>
    </xf>
    <xf numFmtId="0" fontId="20" fillId="0" borderId="2" xfId="126" applyBorder="1" applyAlignment="1">
      <alignment horizontal="center" vertical="center" wrapText="1"/>
    </xf>
    <xf numFmtId="0" fontId="20" fillId="2" borderId="2" xfId="126" applyFill="1" applyBorder="1" applyAlignment="1">
      <alignment horizontal="center" vertical="center" wrapText="1"/>
    </xf>
    <xf numFmtId="0" fontId="34" fillId="0" borderId="2" xfId="126" quotePrefix="1" applyFont="1" applyBorder="1" applyAlignment="1">
      <alignment horizontal="center" vertical="center" wrapText="1"/>
    </xf>
    <xf numFmtId="0" fontId="34" fillId="0" borderId="2" xfId="126" applyFont="1" applyBorder="1" applyAlignment="1">
      <alignment horizontal="center" vertical="center" wrapText="1"/>
    </xf>
    <xf numFmtId="4" fontId="34" fillId="0" borderId="2" xfId="126" applyNumberFormat="1" applyFont="1" applyBorder="1" applyAlignment="1">
      <alignment horizontal="center" vertical="center" wrapText="1"/>
    </xf>
    <xf numFmtId="4" fontId="34" fillId="0" borderId="2" xfId="126" quotePrefix="1" applyNumberFormat="1" applyFont="1" applyBorder="1" applyAlignment="1">
      <alignment vertical="center" wrapText="1"/>
    </xf>
    <xf numFmtId="4" fontId="34" fillId="2" borderId="2" xfId="126" applyNumberFormat="1" applyFont="1" applyFill="1" applyBorder="1" applyAlignment="1">
      <alignment vertical="center" wrapText="1"/>
    </xf>
    <xf numFmtId="4" fontId="34" fillId="0" borderId="2" xfId="126" applyNumberFormat="1" applyFont="1" applyBorder="1" applyAlignment="1">
      <alignment vertical="center" wrapText="1"/>
    </xf>
    <xf numFmtId="0" fontId="20" fillId="0" borderId="2" xfId="126" quotePrefix="1" applyBorder="1" applyAlignment="1">
      <alignment horizontal="center" vertical="center" wrapText="1"/>
    </xf>
    <xf numFmtId="4" fontId="20" fillId="0" borderId="2" xfId="126" quotePrefix="1" applyNumberFormat="1" applyBorder="1" applyAlignment="1">
      <alignment horizontal="center" vertical="center" wrapText="1"/>
    </xf>
    <xf numFmtId="4" fontId="20" fillId="0" borderId="2" xfId="126" quotePrefix="1" applyNumberFormat="1" applyBorder="1" applyAlignment="1">
      <alignment vertical="center" wrapText="1"/>
    </xf>
    <xf numFmtId="4" fontId="20" fillId="2" borderId="2" xfId="127" applyNumberFormat="1" applyFill="1" applyBorder="1" applyAlignment="1">
      <alignment vertical="center" wrapText="1"/>
    </xf>
    <xf numFmtId="4" fontId="20" fillId="0" borderId="2" xfId="126" applyNumberFormat="1" applyBorder="1" applyAlignment="1">
      <alignment vertical="center" wrapText="1"/>
    </xf>
    <xf numFmtId="4" fontId="20" fillId="2" borderId="2" xfId="126" applyNumberFormat="1" applyFill="1" applyBorder="1" applyAlignment="1">
      <alignment vertical="center" wrapText="1"/>
    </xf>
    <xf numFmtId="4" fontId="44" fillId="0" borderId="2" xfId="126" quotePrefix="1" applyNumberFormat="1" applyFont="1" applyBorder="1" applyAlignment="1">
      <alignment vertical="center" wrapText="1"/>
    </xf>
    <xf numFmtId="4" fontId="44" fillId="2" borderId="2" xfId="126" applyNumberFormat="1" applyFont="1" applyFill="1" applyBorder="1" applyAlignment="1">
      <alignment vertical="center" wrapText="1"/>
    </xf>
    <xf numFmtId="4" fontId="44" fillId="0" borderId="2" xfId="126" applyNumberFormat="1" applyFont="1" applyBorder="1" applyAlignment="1">
      <alignment vertical="center" wrapText="1"/>
    </xf>
    <xf numFmtId="0" fontId="44" fillId="0" borderId="2" xfId="126" quotePrefix="1" applyFont="1" applyBorder="1" applyAlignment="1">
      <alignment horizontal="center" vertical="center" wrapText="1"/>
    </xf>
    <xf numFmtId="4" fontId="44" fillId="0" borderId="2" xfId="126" quotePrefix="1" applyNumberFormat="1" applyFont="1" applyBorder="1" applyAlignment="1">
      <alignment horizontal="center" vertical="center" wrapText="1"/>
    </xf>
    <xf numFmtId="0" fontId="20" fillId="0" borderId="2" xfId="126" quotePrefix="1" applyFont="1" applyBorder="1" applyAlignment="1">
      <alignment horizontal="center" vertical="center" wrapText="1"/>
    </xf>
    <xf numFmtId="4" fontId="20" fillId="0" borderId="2" xfId="126" quotePrefix="1" applyNumberFormat="1" applyFont="1" applyBorder="1" applyAlignment="1">
      <alignment vertical="center" wrapText="1"/>
    </xf>
    <xf numFmtId="4" fontId="44" fillId="0" borderId="2" xfId="126" applyNumberFormat="1" applyFont="1" applyFill="1" applyBorder="1" applyAlignment="1">
      <alignment vertical="center" wrapText="1"/>
    </xf>
    <xf numFmtId="0" fontId="20" fillId="0" borderId="0" xfId="126" applyAlignment="1">
      <alignment wrapText="1"/>
    </xf>
    <xf numFmtId="0" fontId="46" fillId="0" borderId="2" xfId="128" quotePrefix="1" applyFont="1" applyFill="1" applyBorder="1" applyAlignment="1">
      <alignment horizontal="center" vertical="center" wrapText="1"/>
    </xf>
    <xf numFmtId="0" fontId="44" fillId="0" borderId="2" xfId="128" quotePrefix="1" applyFont="1" applyBorder="1" applyAlignment="1">
      <alignment horizontal="center" vertical="center" wrapText="1"/>
    </xf>
    <xf numFmtId="0" fontId="20" fillId="0" borderId="2" xfId="128" quotePrefix="1" applyNumberFormat="1" applyBorder="1" applyAlignment="1">
      <alignment horizontal="center" vertical="center" wrapText="1"/>
    </xf>
    <xf numFmtId="4" fontId="46" fillId="0" borderId="2" xfId="128" quotePrefix="1" applyNumberFormat="1" applyFont="1" applyFill="1" applyBorder="1" applyAlignment="1">
      <alignment vertical="center" wrapText="1"/>
    </xf>
    <xf numFmtId="4" fontId="44" fillId="0" borderId="2" xfId="128" applyNumberFormat="1" applyFont="1" applyFill="1" applyBorder="1" applyAlignment="1">
      <alignment vertical="center" wrapText="1"/>
    </xf>
    <xf numFmtId="4" fontId="44" fillId="2" borderId="2" xfId="128" applyNumberFormat="1" applyFont="1" applyFill="1" applyBorder="1" applyAlignment="1">
      <alignment vertical="center" wrapText="1"/>
    </xf>
    <xf numFmtId="4" fontId="46" fillId="0" borderId="2" xfId="126" quotePrefix="1" applyNumberFormat="1" applyFont="1" applyBorder="1" applyAlignment="1">
      <alignment horizontal="center" vertical="center" wrapText="1"/>
    </xf>
    <xf numFmtId="4" fontId="45" fillId="0" borderId="2" xfId="126" applyNumberFormat="1" applyFont="1" applyFill="1" applyBorder="1" applyAlignment="1">
      <alignment vertical="center" wrapText="1"/>
    </xf>
    <xf numFmtId="4" fontId="34" fillId="0" borderId="2" xfId="126" applyNumberFormat="1" applyFont="1" applyFill="1" applyBorder="1" applyAlignment="1">
      <alignment vertical="center" wrapText="1"/>
    </xf>
    <xf numFmtId="4" fontId="46" fillId="0" borderId="2" xfId="126" applyNumberFormat="1" applyFont="1" applyFill="1" applyBorder="1" applyAlignment="1">
      <alignment vertical="center" wrapText="1"/>
    </xf>
    <xf numFmtId="0" fontId="34" fillId="2" borderId="2" xfId="126" applyFont="1" applyFill="1" applyBorder="1" applyAlignment="1">
      <alignment horizontal="center" vertical="center" wrapText="1"/>
    </xf>
    <xf numFmtId="0" fontId="34" fillId="2" borderId="2" xfId="126" quotePrefix="1" applyFont="1" applyFill="1" applyBorder="1" applyAlignment="1">
      <alignment horizontal="center" vertical="center" wrapText="1"/>
    </xf>
    <xf numFmtId="4" fontId="34" fillId="2" borderId="2" xfId="126" applyNumberFormat="1" applyFont="1" applyFill="1" applyBorder="1" applyAlignment="1">
      <alignment horizontal="center" vertical="center" wrapText="1"/>
    </xf>
    <xf numFmtId="4" fontId="34" fillId="2" borderId="2" xfId="126" quotePrefix="1" applyNumberFormat="1" applyFont="1" applyFill="1" applyBorder="1" applyAlignment="1">
      <alignment vertical="center" wrapText="1"/>
    </xf>
    <xf numFmtId="4" fontId="34" fillId="0" borderId="0" xfId="126" applyNumberFormat="1" applyFont="1" applyFill="1" applyBorder="1" applyAlignment="1">
      <alignment vertical="center" wrapText="1"/>
    </xf>
    <xf numFmtId="3" fontId="20" fillId="0" borderId="0" xfId="126" applyNumberFormat="1" applyFill="1"/>
    <xf numFmtId="4" fontId="20" fillId="0" borderId="0" xfId="126" applyNumberFormat="1" applyFill="1"/>
    <xf numFmtId="0" fontId="20" fillId="0" borderId="0" xfId="126" applyFill="1"/>
    <xf numFmtId="0" fontId="34" fillId="0" borderId="0" xfId="126" applyFont="1" applyAlignment="1">
      <alignment horizontal="left"/>
    </xf>
    <xf numFmtId="4" fontId="33" fillId="0" borderId="0" xfId="126" applyNumberFormat="1" applyFont="1" applyFill="1" applyBorder="1" applyAlignment="1">
      <alignment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Continuous" vertical="center" wrapText="1"/>
    </xf>
    <xf numFmtId="0" fontId="34" fillId="0" borderId="4" xfId="0" applyFont="1" applyBorder="1" applyAlignment="1">
      <alignment horizontal="centerContinuous" vertical="center"/>
    </xf>
    <xf numFmtId="0" fontId="34" fillId="0" borderId="0" xfId="0" applyFont="1" applyBorder="1" applyAlignment="1">
      <alignment horizontal="centerContinuous" vertical="center"/>
    </xf>
    <xf numFmtId="164" fontId="33" fillId="0" borderId="0" xfId="103" applyFont="1" applyAlignment="1">
      <alignment horizontal="center"/>
    </xf>
    <xf numFmtId="0" fontId="34" fillId="0" borderId="0" xfId="126" applyFont="1" applyAlignment="1"/>
    <xf numFmtId="0" fontId="34" fillId="0" borderId="0" xfId="0" applyFont="1" applyBorder="1" applyAlignment="1">
      <alignment horizontal="center" vertical="center"/>
    </xf>
    <xf numFmtId="166" fontId="33" fillId="0" borderId="1" xfId="103" applyNumberFormat="1" applyFont="1" applyBorder="1" applyAlignment="1">
      <alignment horizontal="center"/>
    </xf>
    <xf numFmtId="4" fontId="34" fillId="2" borderId="2" xfId="0" applyNumberFormat="1" applyFont="1" applyFill="1" applyBorder="1" applyAlignment="1">
      <alignment vertical="center"/>
    </xf>
    <xf numFmtId="4" fontId="34" fillId="0" borderId="2" xfId="0" applyNumberFormat="1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vertical="center" wrapText="1"/>
    </xf>
    <xf numFmtId="4" fontId="19" fillId="2" borderId="2" xfId="126" applyNumberFormat="1" applyFont="1" applyFill="1" applyBorder="1" applyAlignment="1">
      <alignment vertical="center" wrapText="1"/>
    </xf>
    <xf numFmtId="4" fontId="18" fillId="2" borderId="2" xfId="126" applyNumberFormat="1" applyFont="1" applyFill="1" applyBorder="1" applyAlignment="1">
      <alignment vertical="center" wrapText="1"/>
    </xf>
    <xf numFmtId="4" fontId="17" fillId="0" borderId="2" xfId="126" quotePrefix="1" applyNumberFormat="1" applyFont="1" applyBorder="1" applyAlignment="1">
      <alignment vertical="center" wrapText="1"/>
    </xf>
    <xf numFmtId="4" fontId="27" fillId="0" borderId="0" xfId="113" applyNumberFormat="1"/>
    <xf numFmtId="0" fontId="17" fillId="0" borderId="0" xfId="126" applyFont="1"/>
    <xf numFmtId="0" fontId="34" fillId="0" borderId="2" xfId="126" quotePrefix="1" applyFont="1" applyFill="1" applyBorder="1" applyAlignment="1">
      <alignment horizontal="center" vertical="center" wrapText="1"/>
    </xf>
    <xf numFmtId="0" fontId="34" fillId="0" borderId="2" xfId="126" applyFont="1" applyFill="1" applyBorder="1" applyAlignment="1">
      <alignment horizontal="center" vertical="center" wrapText="1"/>
    </xf>
    <xf numFmtId="4" fontId="34" fillId="0" borderId="2" xfId="126" applyNumberFormat="1" applyFont="1" applyFill="1" applyBorder="1" applyAlignment="1">
      <alignment horizontal="center" vertical="center" wrapText="1"/>
    </xf>
    <xf numFmtId="4" fontId="34" fillId="0" borderId="2" xfId="126" quotePrefix="1" applyNumberFormat="1" applyFont="1" applyFill="1" applyBorder="1" applyAlignment="1">
      <alignment vertical="center" wrapText="1"/>
    </xf>
    <xf numFmtId="4" fontId="34" fillId="5" borderId="2" xfId="126" applyNumberFormat="1" applyFont="1" applyFill="1" applyBorder="1" applyAlignment="1">
      <alignment vertical="center" wrapText="1"/>
    </xf>
    <xf numFmtId="0" fontId="45" fillId="0" borderId="2" xfId="126" quotePrefix="1" applyFont="1" applyFill="1" applyBorder="1" applyAlignment="1">
      <alignment horizontal="center" vertical="center" wrapText="1"/>
    </xf>
    <xf numFmtId="4" fontId="45" fillId="0" borderId="2" xfId="126" quotePrefix="1" applyNumberFormat="1" applyFont="1" applyFill="1" applyBorder="1" applyAlignment="1">
      <alignment horizontal="center" vertical="center" wrapText="1"/>
    </xf>
    <xf numFmtId="4" fontId="45" fillId="0" borderId="2" xfId="126" quotePrefix="1" applyNumberFormat="1" applyFont="1" applyFill="1" applyBorder="1" applyAlignment="1">
      <alignment vertical="center" wrapText="1"/>
    </xf>
    <xf numFmtId="4" fontId="45" fillId="0" borderId="2" xfId="127" applyNumberFormat="1" applyFont="1" applyFill="1" applyBorder="1" applyAlignment="1">
      <alignment vertical="center" wrapText="1"/>
    </xf>
    <xf numFmtId="4" fontId="45" fillId="5" borderId="2" xfId="127" applyNumberFormat="1" applyFont="1" applyFill="1" applyBorder="1" applyAlignment="1">
      <alignment vertical="center" wrapText="1"/>
    </xf>
    <xf numFmtId="4" fontId="45" fillId="5" borderId="2" xfId="126" applyNumberFormat="1" applyFont="1" applyFill="1" applyBorder="1" applyAlignment="1">
      <alignment vertical="center" wrapText="1"/>
    </xf>
    <xf numFmtId="0" fontId="45" fillId="0" borderId="2" xfId="126" quotePrefix="1" applyFont="1" applyBorder="1" applyAlignment="1">
      <alignment horizontal="center" vertical="center" wrapText="1"/>
    </xf>
    <xf numFmtId="4" fontId="45" fillId="0" borderId="2" xfId="126" quotePrefix="1" applyNumberFormat="1" applyFont="1" applyBorder="1" applyAlignment="1">
      <alignment horizontal="center" vertical="center" wrapText="1"/>
    </xf>
    <xf numFmtId="4" fontId="45" fillId="0" borderId="2" xfId="126" quotePrefix="1" applyNumberFormat="1" applyFont="1" applyBorder="1" applyAlignment="1">
      <alignment vertical="center" wrapText="1"/>
    </xf>
    <xf numFmtId="4" fontId="45" fillId="2" borderId="2" xfId="126" applyNumberFormat="1" applyFont="1" applyFill="1" applyBorder="1" applyAlignment="1">
      <alignment vertical="center" wrapText="1"/>
    </xf>
    <xf numFmtId="4" fontId="45" fillId="0" borderId="2" xfId="126" applyNumberFormat="1" applyFont="1" applyBorder="1" applyAlignment="1">
      <alignment vertical="center" wrapText="1"/>
    </xf>
    <xf numFmtId="0" fontId="44" fillId="0" borderId="2" xfId="126" quotePrefix="1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17" fillId="0" borderId="0" xfId="131"/>
    <xf numFmtId="0" fontId="34" fillId="2" borderId="2" xfId="0" applyFont="1" applyFill="1" applyBorder="1" applyAlignment="1">
      <alignment vertical="center"/>
    </xf>
    <xf numFmtId="0" fontId="34" fillId="0" borderId="2" xfId="131" applyFont="1" applyBorder="1" applyAlignment="1">
      <alignment horizontal="right" vertical="center"/>
    </xf>
    <xf numFmtId="0" fontId="34" fillId="0" borderId="2" xfId="131" applyFont="1" applyBorder="1" applyAlignment="1">
      <alignment vertical="center" wrapText="1"/>
    </xf>
    <xf numFmtId="4" fontId="34" fillId="0" borderId="2" xfId="132" applyNumberFormat="1" applyFont="1" applyBorder="1" applyAlignment="1">
      <alignment vertical="center"/>
    </xf>
    <xf numFmtId="0" fontId="33" fillId="0" borderId="2" xfId="131" applyFont="1" applyBorder="1" applyAlignment="1">
      <alignment horizontal="right" vertical="center"/>
    </xf>
    <xf numFmtId="0" fontId="33" fillId="0" borderId="2" xfId="131" applyFont="1" applyBorder="1" applyAlignment="1">
      <alignment vertical="center" wrapText="1"/>
    </xf>
    <xf numFmtId="4" fontId="33" fillId="5" borderId="2" xfId="132" applyNumberFormat="1" applyFont="1" applyFill="1" applyBorder="1" applyAlignment="1">
      <alignment vertical="center"/>
    </xf>
    <xf numFmtId="4" fontId="33" fillId="0" borderId="2" xfId="132" applyNumberFormat="1" applyFont="1" applyBorder="1" applyAlignment="1">
      <alignment vertical="center"/>
    </xf>
    <xf numFmtId="4" fontId="45" fillId="0" borderId="2" xfId="0" applyNumberFormat="1" applyFont="1" applyBorder="1" applyAlignment="1">
      <alignment vertical="center"/>
    </xf>
    <xf numFmtId="0" fontId="33" fillId="0" borderId="2" xfId="103" applyNumberFormat="1" applyFont="1" applyBorder="1" applyAlignment="1">
      <alignment horizontal="center" vertical="center" wrapText="1"/>
    </xf>
    <xf numFmtId="4" fontId="44" fillId="4" borderId="2" xfId="126" applyNumberFormat="1" applyFont="1" applyFill="1" applyBorder="1" applyAlignment="1">
      <alignment vertical="center" wrapText="1"/>
    </xf>
    <xf numFmtId="0" fontId="34" fillId="0" borderId="0" xfId="113" applyFont="1"/>
    <xf numFmtId="0" fontId="33" fillId="0" borderId="2" xfId="133" quotePrefix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center" wrapText="1"/>
    </xf>
    <xf numFmtId="4" fontId="44" fillId="5" borderId="2" xfId="126" applyNumberFormat="1" applyFont="1" applyFill="1" applyBorder="1" applyAlignment="1">
      <alignment vertical="center" wrapText="1"/>
    </xf>
    <xf numFmtId="4" fontId="34" fillId="0" borderId="2" xfId="134" quotePrefix="1" applyNumberFormat="1" applyFont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167" fontId="34" fillId="2" borderId="2" xfId="0" applyNumberFormat="1" applyFont="1" applyFill="1" applyBorder="1" applyAlignment="1">
      <alignment horizontal="center" vertical="center"/>
    </xf>
    <xf numFmtId="167" fontId="33" fillId="0" borderId="2" xfId="0" applyNumberFormat="1" applyFont="1" applyBorder="1" applyAlignment="1">
      <alignment horizontal="center" vertical="center"/>
    </xf>
    <xf numFmtId="1" fontId="33" fillId="0" borderId="3" xfId="103" applyNumberFormat="1" applyFont="1" applyBorder="1" applyAlignment="1">
      <alignment horizontal="center" vertical="center"/>
    </xf>
    <xf numFmtId="4" fontId="45" fillId="2" borderId="2" xfId="0" applyNumberFormat="1" applyFont="1" applyFill="1" applyBorder="1" applyAlignment="1">
      <alignment vertical="center"/>
    </xf>
    <xf numFmtId="4" fontId="46" fillId="0" borderId="2" xfId="0" applyNumberFormat="1" applyFont="1" applyBorder="1" applyAlignment="1">
      <alignment vertical="center"/>
    </xf>
    <xf numFmtId="4" fontId="33" fillId="0" borderId="2" xfId="0" applyNumberFormat="1" applyFont="1" applyBorder="1" applyAlignment="1">
      <alignment horizontal="left" vertical="center" wrapText="1"/>
    </xf>
    <xf numFmtId="4" fontId="14" fillId="0" borderId="2" xfId="126" applyNumberFormat="1" applyFont="1" applyFill="1" applyBorder="1" applyAlignment="1">
      <alignment vertical="center" wrapText="1"/>
    </xf>
    <xf numFmtId="0" fontId="34" fillId="0" borderId="4" xfId="0" applyFont="1" applyBorder="1" applyAlignment="1">
      <alignment horizontal="center" vertical="center"/>
    </xf>
    <xf numFmtId="4" fontId="34" fillId="5" borderId="2" xfId="0" applyNumberFormat="1" applyFont="1" applyFill="1" applyBorder="1" applyAlignment="1">
      <alignment vertical="center"/>
    </xf>
    <xf numFmtId="4" fontId="33" fillId="5" borderId="2" xfId="0" applyNumberFormat="1" applyFont="1" applyFill="1" applyBorder="1" applyAlignment="1">
      <alignment vertical="center"/>
    </xf>
    <xf numFmtId="4" fontId="34" fillId="4" borderId="2" xfId="0" applyNumberFormat="1" applyFont="1" applyFill="1" applyBorder="1" applyAlignment="1">
      <alignment vertical="center"/>
    </xf>
    <xf numFmtId="4" fontId="45" fillId="4" borderId="2" xfId="0" applyNumberFormat="1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vertical="center"/>
    </xf>
    <xf numFmtId="4" fontId="45" fillId="0" borderId="2" xfId="0" applyNumberFormat="1" applyFont="1" applyFill="1" applyBorder="1" applyAlignment="1">
      <alignment vertical="center"/>
    </xf>
    <xf numFmtId="4" fontId="33" fillId="0" borderId="2" xfId="0" applyNumberFormat="1" applyFont="1" applyFill="1" applyBorder="1" applyAlignment="1">
      <alignment vertical="center"/>
    </xf>
    <xf numFmtId="0" fontId="17" fillId="0" borderId="1" xfId="131" applyBorder="1" applyAlignment="1">
      <alignment horizontal="center"/>
    </xf>
    <xf numFmtId="0" fontId="17" fillId="0" borderId="0" xfId="131" applyBorder="1"/>
    <xf numFmtId="0" fontId="33" fillId="0" borderId="0" xfId="0" quotePrefix="1" applyFont="1" applyBorder="1" applyAlignment="1">
      <alignment horizontal="center"/>
    </xf>
    <xf numFmtId="0" fontId="17" fillId="0" borderId="0" xfId="131" applyBorder="1" applyAlignment="1">
      <alignment horizontal="center"/>
    </xf>
    <xf numFmtId="0" fontId="47" fillId="0" borderId="1" xfId="0" applyFont="1" applyBorder="1"/>
    <xf numFmtId="4" fontId="20" fillId="4" borderId="2" xfId="126" applyNumberFormat="1" applyFill="1" applyBorder="1" applyAlignment="1">
      <alignment vertical="center" wrapText="1"/>
    </xf>
    <xf numFmtId="0" fontId="34" fillId="0" borderId="3" xfId="103" applyNumberFormat="1" applyFont="1" applyBorder="1" applyAlignment="1">
      <alignment horizontal="center" vertical="center"/>
    </xf>
    <xf numFmtId="49" fontId="34" fillId="0" borderId="4" xfId="103" applyNumberFormat="1" applyFont="1" applyBorder="1" applyAlignment="1">
      <alignment horizontal="centerContinuous" vertical="center"/>
    </xf>
    <xf numFmtId="49" fontId="34" fillId="0" borderId="4" xfId="103" applyNumberFormat="1" applyFont="1" applyBorder="1" applyAlignment="1">
      <alignment horizontal="centerContinuous" vertical="center" wrapText="1"/>
    </xf>
    <xf numFmtId="4" fontId="34" fillId="5" borderId="4" xfId="103" applyNumberFormat="1" applyFont="1" applyFill="1" applyBorder="1" applyAlignment="1">
      <alignment horizontal="center"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0" fontId="33" fillId="0" borderId="2" xfId="136" applyFont="1" applyBorder="1" applyAlignment="1">
      <alignment vertical="center"/>
    </xf>
    <xf numFmtId="0" fontId="33" fillId="0" borderId="2" xfId="136" applyFont="1" applyBorder="1" applyAlignment="1">
      <alignment vertical="center" wrapText="1"/>
    </xf>
    <xf numFmtId="0" fontId="33" fillId="0" borderId="2" xfId="137" applyFont="1" applyBorder="1" applyAlignment="1">
      <alignment vertical="center"/>
    </xf>
    <xf numFmtId="0" fontId="33" fillId="0" borderId="2" xfId="137" applyFont="1" applyBorder="1" applyAlignment="1">
      <alignment vertical="center" wrapText="1"/>
    </xf>
    <xf numFmtId="0" fontId="33" fillId="0" borderId="2" xfId="138" quotePrefix="1" applyFont="1" applyBorder="1" applyAlignment="1">
      <alignment horizontal="center" vertical="center" wrapText="1"/>
    </xf>
    <xf numFmtId="0" fontId="11" fillId="0" borderId="2" xfId="139" quotePrefix="1" applyBorder="1" applyAlignment="1">
      <alignment horizontal="center" vertical="center" wrapText="1"/>
    </xf>
    <xf numFmtId="4" fontId="11" fillId="0" borderId="2" xfId="139" quotePrefix="1" applyNumberFormat="1" applyFont="1" applyBorder="1" applyAlignment="1">
      <alignment horizontal="center" vertical="center" wrapText="1"/>
    </xf>
    <xf numFmtId="4" fontId="33" fillId="0" borderId="2" xfId="138" quotePrefix="1" applyNumberFormat="1" applyFont="1" applyBorder="1" applyAlignment="1">
      <alignment vertical="center" wrapText="1"/>
    </xf>
    <xf numFmtId="0" fontId="46" fillId="0" borderId="2" xfId="140" quotePrefix="1" applyFont="1" applyFill="1" applyBorder="1" applyAlignment="1">
      <alignment horizontal="center" vertical="center" wrapText="1"/>
    </xf>
    <xf numFmtId="0" fontId="44" fillId="0" borderId="2" xfId="140" quotePrefix="1" applyFont="1" applyBorder="1" applyAlignment="1">
      <alignment horizontal="center" vertical="center" wrapText="1"/>
    </xf>
    <xf numFmtId="0" fontId="11" fillId="0" borderId="2" xfId="140" quotePrefix="1" applyNumberFormat="1" applyBorder="1" applyAlignment="1">
      <alignment horizontal="center" vertical="center" wrapText="1"/>
    </xf>
    <xf numFmtId="4" fontId="46" fillId="0" borderId="2" xfId="140" quotePrefix="1" applyNumberFormat="1" applyFont="1" applyFill="1" applyBorder="1" applyAlignment="1">
      <alignment vertical="center" wrapText="1"/>
    </xf>
    <xf numFmtId="0" fontId="34" fillId="0" borderId="2" xfId="136" applyFont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137" applyFont="1" applyBorder="1" applyAlignment="1">
      <alignment horizontal="center" vertical="center"/>
    </xf>
    <xf numFmtId="4" fontId="34" fillId="2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64" fontId="34" fillId="0" borderId="2" xfId="103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11" fillId="0" borderId="0" xfId="141"/>
    <xf numFmtId="0" fontId="51" fillId="0" borderId="0" xfId="0" applyFont="1"/>
    <xf numFmtId="0" fontId="52" fillId="0" borderId="0" xfId="0" quotePrefix="1" applyFont="1" applyAlignment="1">
      <alignment horizontal="center"/>
    </xf>
    <xf numFmtId="0" fontId="34" fillId="0" borderId="0" xfId="0" applyFont="1"/>
    <xf numFmtId="0" fontId="33" fillId="0" borderId="2" xfId="0" applyFont="1" applyBorder="1"/>
    <xf numFmtId="0" fontId="34" fillId="0" borderId="2" xfId="0" quotePrefix="1" applyFont="1" applyFill="1" applyBorder="1" applyAlignment="1">
      <alignment vertical="center"/>
    </xf>
    <xf numFmtId="0" fontId="34" fillId="0" borderId="2" xfId="0" quotePrefix="1" applyFont="1" applyFill="1" applyBorder="1" applyAlignment="1">
      <alignment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vertical="center" wrapText="1"/>
    </xf>
    <xf numFmtId="4" fontId="34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horizontal="center" vertical="center"/>
    </xf>
    <xf numFmtId="4" fontId="33" fillId="0" borderId="2" xfId="0" quotePrefix="1" applyNumberFormat="1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164" fontId="33" fillId="0" borderId="2" xfId="103" quotePrefix="1" applyFont="1" applyBorder="1" applyAlignment="1">
      <alignment vertical="center" wrapText="1"/>
    </xf>
    <xf numFmtId="0" fontId="34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" fontId="34" fillId="5" borderId="2" xfId="0" applyNumberFormat="1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33" fillId="0" borderId="2" xfId="0" applyFont="1" applyFill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wrapText="1"/>
    </xf>
    <xf numFmtId="4" fontId="11" fillId="0" borderId="2" xfId="141" quotePrefix="1" applyNumberFormat="1" applyBorder="1" applyAlignment="1">
      <alignment vertical="center" wrapText="1"/>
    </xf>
    <xf numFmtId="4" fontId="33" fillId="5" borderId="2" xfId="0" applyNumberFormat="1" applyFont="1" applyFill="1" applyBorder="1" applyAlignment="1">
      <alignment horizontal="right" vertical="center" wrapText="1"/>
    </xf>
    <xf numFmtId="4" fontId="35" fillId="4" borderId="2" xfId="0" applyNumberFormat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4" fontId="45" fillId="0" borderId="2" xfId="141" quotePrefix="1" applyNumberFormat="1" applyFont="1" applyFill="1" applyBorder="1" applyAlignment="1">
      <alignment vertical="center" wrapText="1"/>
    </xf>
    <xf numFmtId="0" fontId="45" fillId="0" borderId="2" xfId="141" quotePrefix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quotePrefix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vertical="center" wrapText="1"/>
    </xf>
    <xf numFmtId="4" fontId="45" fillId="2" borderId="2" xfId="0" applyNumberFormat="1" applyFont="1" applyFill="1" applyBorder="1" applyAlignment="1">
      <alignment horizontal="right" vertical="center" wrapText="1"/>
    </xf>
    <xf numFmtId="4" fontId="45" fillId="0" borderId="2" xfId="141" applyNumberFormat="1" applyFont="1" applyFill="1" applyBorder="1" applyAlignment="1">
      <alignment vertical="center" wrapText="1"/>
    </xf>
    <xf numFmtId="4" fontId="45" fillId="0" borderId="2" xfId="0" applyNumberFormat="1" applyFont="1" applyFill="1" applyBorder="1" applyAlignment="1">
      <alignment horizontal="right" vertical="center"/>
    </xf>
    <xf numFmtId="0" fontId="46" fillId="0" borderId="2" xfId="141" quotePrefix="1" applyFont="1" applyBorder="1" applyAlignment="1">
      <alignment horizontal="center" vertical="center" wrapText="1"/>
    </xf>
    <xf numFmtId="4" fontId="46" fillId="0" borderId="2" xfId="141" quotePrefix="1" applyNumberFormat="1" applyFont="1" applyBorder="1" applyAlignment="1">
      <alignment horizontal="center" vertical="center" wrapText="1"/>
    </xf>
    <xf numFmtId="4" fontId="46" fillId="0" borderId="2" xfId="141" quotePrefix="1" applyNumberFormat="1" applyFont="1" applyBorder="1" applyAlignment="1">
      <alignment vertical="center" wrapText="1"/>
    </xf>
    <xf numFmtId="4" fontId="46" fillId="2" borderId="2" xfId="0" applyNumberFormat="1" applyFont="1" applyFill="1" applyBorder="1" applyAlignment="1">
      <alignment horizontal="right" vertical="center" wrapText="1"/>
    </xf>
    <xf numFmtId="4" fontId="46" fillId="0" borderId="2" xfId="0" applyNumberFormat="1" applyFont="1" applyFill="1" applyBorder="1" applyAlignment="1">
      <alignment horizontal="right"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2" xfId="0" applyFont="1" applyFill="1" applyBorder="1" applyAlignment="1">
      <alignment vertical="center" wrapText="1"/>
    </xf>
    <xf numFmtId="4" fontId="46" fillId="0" borderId="2" xfId="0" applyNumberFormat="1" applyFont="1" applyBorder="1" applyAlignment="1">
      <alignment horizontal="right" vertical="center"/>
    </xf>
    <xf numFmtId="4" fontId="46" fillId="0" borderId="2" xfId="141" quotePrefix="1" applyNumberFormat="1" applyFont="1" applyFill="1" applyBorder="1" applyAlignment="1">
      <alignment vertical="center" wrapText="1"/>
    </xf>
    <xf numFmtId="0" fontId="46" fillId="0" borderId="2" xfId="0" applyFont="1" applyFill="1" applyBorder="1" applyAlignment="1">
      <alignment horizontal="left" vertical="center" wrapText="1"/>
    </xf>
    <xf numFmtId="4" fontId="46" fillId="0" borderId="2" xfId="141" applyNumberFormat="1" applyFont="1" applyFill="1" applyBorder="1" applyAlignment="1">
      <alignment vertical="center" wrapText="1"/>
    </xf>
    <xf numFmtId="4" fontId="46" fillId="0" borderId="2" xfId="141" applyNumberFormat="1" applyFont="1" applyBorder="1" applyAlignment="1">
      <alignment vertical="center" wrapText="1"/>
    </xf>
    <xf numFmtId="0" fontId="45" fillId="0" borderId="2" xfId="141" quotePrefix="1" applyFont="1" applyBorder="1" applyAlignment="1">
      <alignment horizontal="center" vertical="center" wrapText="1"/>
    </xf>
    <xf numFmtId="4" fontId="45" fillId="0" borderId="2" xfId="141" quotePrefix="1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vertical="center" wrapText="1"/>
    </xf>
    <xf numFmtId="4" fontId="45" fillId="0" borderId="2" xfId="141" applyNumberFormat="1" applyFont="1" applyBorder="1" applyAlignment="1">
      <alignment vertical="center" wrapText="1"/>
    </xf>
    <xf numFmtId="4" fontId="45" fillId="0" borderId="2" xfId="0" applyNumberFormat="1" applyFont="1" applyBorder="1" applyAlignment="1">
      <alignment horizontal="right" vertical="center"/>
    </xf>
    <xf numFmtId="0" fontId="46" fillId="0" borderId="2" xfId="141" quotePrefix="1" applyNumberFormat="1" applyFont="1" applyBorder="1" applyAlignment="1">
      <alignment horizontal="center" vertical="center" wrapText="1"/>
    </xf>
    <xf numFmtId="0" fontId="33" fillId="4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4" fontId="45" fillId="0" borderId="2" xfId="141" quotePrefix="1" applyNumberFormat="1" applyFont="1" applyFill="1" applyBorder="1" applyAlignment="1">
      <alignment horizontal="center" vertical="center" wrapText="1"/>
    </xf>
    <xf numFmtId="4" fontId="45" fillId="0" borderId="2" xfId="0" applyNumberFormat="1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/>
    </xf>
    <xf numFmtId="0" fontId="34" fillId="2" borderId="2" xfId="0" applyFont="1" applyFill="1" applyBorder="1"/>
    <xf numFmtId="4" fontId="34" fillId="2" borderId="2" xfId="0" applyNumberFormat="1" applyFont="1" applyFill="1" applyBorder="1" applyAlignment="1">
      <alignment horizontal="right"/>
    </xf>
    <xf numFmtId="0" fontId="11" fillId="0" borderId="0" xfId="148" applyFont="1" applyAlignment="1">
      <alignment wrapText="1"/>
    </xf>
    <xf numFmtId="0" fontId="33" fillId="0" borderId="0" xfId="157" applyFont="1" applyAlignment="1"/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1" xfId="0" quotePrefix="1" applyFont="1" applyBorder="1" applyAlignment="1">
      <alignment horizontal="center"/>
    </xf>
    <xf numFmtId="0" fontId="47" fillId="0" borderId="0" xfId="0" applyFont="1"/>
    <xf numFmtId="0" fontId="41" fillId="0" borderId="0" xfId="0" applyFont="1"/>
    <xf numFmtId="0" fontId="33" fillId="2" borderId="2" xfId="0" applyFont="1" applyFill="1" applyBorder="1"/>
    <xf numFmtId="4" fontId="34" fillId="0" borderId="2" xfId="0" applyNumberFormat="1" applyFont="1" applyBorder="1"/>
    <xf numFmtId="4" fontId="33" fillId="0" borderId="2" xfId="0" applyNumberFormat="1" applyFont="1" applyFill="1" applyBorder="1" applyAlignment="1">
      <alignment horizontal="right" vertical="center" wrapText="1"/>
    </xf>
    <xf numFmtId="0" fontId="11" fillId="0" borderId="2" xfId="147" quotePrefix="1" applyFont="1" applyBorder="1" applyAlignment="1">
      <alignment horizontal="center" vertical="center" wrapText="1"/>
    </xf>
    <xf numFmtId="4" fontId="44" fillId="0" borderId="2" xfId="147" quotePrefix="1" applyNumberFormat="1" applyFont="1" applyBorder="1" applyAlignment="1">
      <alignment horizontal="center" vertical="center" wrapText="1"/>
    </xf>
    <xf numFmtId="4" fontId="44" fillId="0" borderId="2" xfId="147" quotePrefix="1" applyNumberFormat="1" applyFont="1" applyBorder="1" applyAlignment="1">
      <alignment vertical="center" wrapText="1"/>
    </xf>
    <xf numFmtId="4" fontId="46" fillId="0" borderId="2" xfId="147" quotePrefix="1" applyNumberFormat="1" applyFont="1" applyBorder="1" applyAlignment="1">
      <alignment vertical="center" wrapText="1"/>
    </xf>
    <xf numFmtId="4" fontId="44" fillId="0" borderId="2" xfId="147" applyNumberFormat="1" applyFont="1" applyBorder="1" applyAlignment="1">
      <alignment vertical="center" wrapText="1"/>
    </xf>
    <xf numFmtId="4" fontId="11" fillId="0" borderId="2" xfId="147" applyNumberFormat="1" applyFill="1" applyBorder="1" applyAlignment="1">
      <alignment vertical="center" wrapText="1"/>
    </xf>
    <xf numFmtId="4" fontId="11" fillId="0" borderId="2" xfId="153" quotePrefix="1" applyNumberFormat="1" applyBorder="1" applyAlignment="1">
      <alignment vertical="center" wrapText="1"/>
    </xf>
    <xf numFmtId="0" fontId="34" fillId="0" borderId="2" xfId="0" quotePrefix="1" applyFont="1" applyFill="1" applyBorder="1" applyAlignment="1">
      <alignment horizontal="center" vertical="center" wrapText="1"/>
    </xf>
    <xf numFmtId="4" fontId="46" fillId="0" borderId="2" xfId="147" applyNumberFormat="1" applyFont="1" applyFill="1" applyBorder="1" applyAlignment="1">
      <alignment vertical="center" wrapText="1"/>
    </xf>
    <xf numFmtId="4" fontId="45" fillId="0" borderId="2" xfId="153" quotePrefix="1" applyNumberFormat="1" applyFont="1" applyBorder="1" applyAlignment="1">
      <alignment vertical="center" wrapText="1"/>
    </xf>
    <xf numFmtId="0" fontId="44" fillId="0" borderId="2" xfId="153" quotePrefix="1" applyFont="1" applyBorder="1" applyAlignment="1">
      <alignment horizontal="center" vertical="center" wrapText="1"/>
    </xf>
    <xf numFmtId="4" fontId="44" fillId="0" borderId="2" xfId="153" quotePrefix="1" applyNumberFormat="1" applyFont="1" applyBorder="1" applyAlignment="1">
      <alignment vertical="center" wrapText="1"/>
    </xf>
    <xf numFmtId="4" fontId="44" fillId="0" borderId="2" xfId="153" applyNumberFormat="1" applyFont="1" applyBorder="1" applyAlignment="1">
      <alignment vertical="center" wrapText="1"/>
    </xf>
    <xf numFmtId="4" fontId="11" fillId="0" borderId="2" xfId="147" applyNumberFormat="1" applyBorder="1" applyAlignment="1">
      <alignment vertical="center" wrapText="1"/>
    </xf>
    <xf numFmtId="4" fontId="33" fillId="0" borderId="0" xfId="0" applyNumberFormat="1" applyFont="1"/>
    <xf numFmtId="4" fontId="33" fillId="0" borderId="0" xfId="0" applyNumberFormat="1" applyFont="1" applyBorder="1" applyAlignment="1">
      <alignment vertical="center"/>
    </xf>
    <xf numFmtId="4" fontId="34" fillId="5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/>
    </xf>
    <xf numFmtId="167" fontId="34" fillId="5" borderId="2" xfId="103" applyNumberFormat="1" applyFont="1" applyFill="1" applyBorder="1" applyAlignment="1">
      <alignment horizontal="center"/>
    </xf>
    <xf numFmtId="0" fontId="15" fillId="0" borderId="2" xfId="135" applyBorder="1" applyAlignment="1">
      <alignment vertical="center"/>
    </xf>
    <xf numFmtId="0" fontId="33" fillId="0" borderId="2" xfId="135" applyFont="1" applyBorder="1" applyAlignment="1">
      <alignment vertical="center" wrapText="1"/>
    </xf>
    <xf numFmtId="4" fontId="33" fillId="0" borderId="2" xfId="156" applyNumberFormat="1" applyFont="1" applyBorder="1" applyAlignment="1">
      <alignment vertical="center"/>
    </xf>
    <xf numFmtId="4" fontId="46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34" fillId="0" borderId="2" xfId="135" applyFont="1" applyBorder="1" applyAlignment="1">
      <alignment horizontal="center" vertical="center"/>
    </xf>
    <xf numFmtId="4" fontId="44" fillId="0" borderId="2" xfId="122" quotePrefix="1" applyNumberFormat="1" applyFont="1" applyBorder="1" applyAlignment="1">
      <alignment vertical="center" wrapText="1"/>
    </xf>
    <xf numFmtId="4" fontId="46" fillId="0" borderId="2" xfId="138" quotePrefix="1" applyNumberFormat="1" applyFont="1" applyBorder="1" applyAlignment="1">
      <alignment vertical="center" wrapText="1"/>
    </xf>
    <xf numFmtId="4" fontId="46" fillId="0" borderId="5" xfId="0" quotePrefix="1" applyNumberFormat="1" applyFont="1" applyBorder="1" applyAlignment="1">
      <alignment horizontal="center"/>
    </xf>
    <xf numFmtId="4" fontId="33" fillId="5" borderId="2" xfId="156" applyNumberFormat="1" applyFont="1" applyFill="1" applyBorder="1" applyAlignment="1">
      <alignment vertical="center"/>
    </xf>
    <xf numFmtId="4" fontId="46" fillId="4" borderId="5" xfId="0" quotePrefix="1" applyNumberFormat="1" applyFont="1" applyFill="1" applyBorder="1" applyAlignment="1">
      <alignment horizontal="center" vertical="center"/>
    </xf>
    <xf numFmtId="4" fontId="44" fillId="0" borderId="2" xfId="126" applyNumberFormat="1" applyFont="1" applyBorder="1" applyAlignment="1">
      <alignment horizontal="right" vertical="center" wrapText="1"/>
    </xf>
    <xf numFmtId="0" fontId="33" fillId="0" borderId="2" xfId="126" quotePrefix="1" applyFont="1" applyBorder="1" applyAlignment="1">
      <alignment horizontal="center" vertical="center" wrapText="1"/>
    </xf>
    <xf numFmtId="4" fontId="46" fillId="5" borderId="5" xfId="0" quotePrefix="1" applyNumberFormat="1" applyFont="1" applyFill="1" applyBorder="1" applyAlignment="1">
      <alignment horizontal="center"/>
    </xf>
    <xf numFmtId="4" fontId="46" fillId="5" borderId="5" xfId="0" quotePrefix="1" applyNumberFormat="1" applyFont="1" applyFill="1" applyBorder="1" applyAlignment="1">
      <alignment horizontal="right"/>
    </xf>
    <xf numFmtId="4" fontId="9" fillId="0" borderId="2" xfId="126" quotePrefix="1" applyNumberFormat="1" applyFont="1" applyBorder="1" applyAlignment="1">
      <alignment vertical="center" wrapText="1"/>
    </xf>
    <xf numFmtId="4" fontId="9" fillId="0" borderId="2" xfId="126" quotePrefix="1" applyNumberFormat="1" applyFont="1" applyBorder="1" applyAlignment="1">
      <alignment horizontal="center" vertical="center" wrapText="1"/>
    </xf>
    <xf numFmtId="2" fontId="34" fillId="5" borderId="4" xfId="135" applyNumberFormat="1" applyFont="1" applyFill="1" applyBorder="1" applyAlignment="1">
      <alignment horizontal="center" vertical="center" wrapText="1"/>
    </xf>
    <xf numFmtId="4" fontId="20" fillId="5" borderId="2" xfId="126" applyNumberFormat="1" applyFill="1" applyBorder="1" applyAlignment="1">
      <alignment vertical="center" wrapText="1"/>
    </xf>
    <xf numFmtId="4" fontId="46" fillId="0" borderId="0" xfId="138" quotePrefix="1" applyNumberFormat="1" applyFont="1" applyBorder="1" applyAlignment="1">
      <alignment vertical="center" wrapText="1"/>
    </xf>
    <xf numFmtId="4" fontId="8" fillId="0" borderId="2" xfId="126" quotePrefix="1" applyNumberFormat="1" applyFont="1" applyBorder="1" applyAlignment="1">
      <alignment vertical="center" wrapText="1"/>
    </xf>
    <xf numFmtId="0" fontId="34" fillId="0" borderId="4" xfId="103" applyNumberFormat="1" applyFont="1" applyBorder="1" applyAlignment="1">
      <alignment horizontal="centerContinuous" vertical="center"/>
    </xf>
    <xf numFmtId="0" fontId="46" fillId="0" borderId="2" xfId="103" applyNumberFormat="1" applyFont="1" applyBorder="1" applyAlignment="1">
      <alignment horizontal="center" vertical="center" wrapText="1"/>
    </xf>
    <xf numFmtId="0" fontId="20" fillId="0" borderId="0" xfId="126" applyFont="1" applyAlignment="1"/>
    <xf numFmtId="4" fontId="34" fillId="0" borderId="2" xfId="103" applyNumberFormat="1" applyFont="1" applyFill="1" applyBorder="1" applyAlignment="1">
      <alignment horizontal="center" vertical="center"/>
    </xf>
    <xf numFmtId="1" fontId="46" fillId="0" borderId="2" xfId="141" quotePrefix="1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5" fillId="0" borderId="2" xfId="126" quotePrefix="1" applyFont="1" applyBorder="1" applyAlignment="1">
      <alignment horizontal="center" vertical="center" wrapText="1"/>
    </xf>
    <xf numFmtId="4" fontId="5" fillId="0" borderId="2" xfId="126" quotePrefix="1" applyNumberFormat="1" applyFont="1" applyBorder="1" applyAlignment="1">
      <alignment horizontal="center" vertical="center" wrapText="1"/>
    </xf>
    <xf numFmtId="4" fontId="5" fillId="0" borderId="2" xfId="126" quotePrefix="1" applyNumberFormat="1" applyFont="1" applyBorder="1" applyAlignment="1">
      <alignment vertical="center" wrapText="1"/>
    </xf>
    <xf numFmtId="0" fontId="53" fillId="0" borderId="0" xfId="159"/>
    <xf numFmtId="0" fontId="53" fillId="0" borderId="2" xfId="159" applyBorder="1"/>
    <xf numFmtId="0" fontId="56" fillId="0" borderId="2" xfId="159" applyFont="1" applyBorder="1"/>
    <xf numFmtId="0" fontId="56" fillId="0" borderId="0" xfId="159" applyFont="1"/>
    <xf numFmtId="0" fontId="54" fillId="0" borderId="0" xfId="159" applyFont="1" applyAlignment="1">
      <alignment horizontal="center" vertical="center"/>
    </xf>
    <xf numFmtId="0" fontId="55" fillId="0" borderId="0" xfId="159" applyFont="1" applyAlignment="1">
      <alignment horizontal="center" vertical="center" wrapText="1"/>
    </xf>
    <xf numFmtId="0" fontId="54" fillId="0" borderId="0" xfId="159" applyFont="1" applyAlignment="1">
      <alignment horizontal="center" vertical="center" wrapText="1"/>
    </xf>
    <xf numFmtId="4" fontId="54" fillId="0" borderId="0" xfId="159" applyNumberFormat="1" applyFont="1" applyAlignment="1">
      <alignment horizontal="right" vertical="center"/>
    </xf>
    <xf numFmtId="4" fontId="20" fillId="0" borderId="2" xfId="126" applyNumberFormat="1" applyFill="1" applyBorder="1" applyAlignment="1">
      <alignment vertical="center" wrapText="1"/>
    </xf>
    <xf numFmtId="0" fontId="34" fillId="0" borderId="6" xfId="0" applyFont="1" applyBorder="1" applyAlignment="1">
      <alignment horizontal="center" vertical="center" wrapText="1"/>
    </xf>
    <xf numFmtId="4" fontId="4" fillId="0" borderId="2" xfId="126" quotePrefix="1" applyNumberFormat="1" applyFont="1" applyBorder="1" applyAlignment="1">
      <alignment vertical="center" wrapText="1"/>
    </xf>
    <xf numFmtId="4" fontId="46" fillId="4" borderId="2" xfId="155" quotePrefix="1" applyNumberFormat="1" applyFont="1" applyFill="1" applyBorder="1" applyAlignment="1">
      <alignment horizontal="left" vertical="center" wrapText="1"/>
    </xf>
    <xf numFmtId="4" fontId="54" fillId="0" borderId="0" xfId="159" applyNumberFormat="1" applyFont="1" applyAlignment="1">
      <alignment horizontal="center" vertical="center"/>
    </xf>
    <xf numFmtId="4" fontId="44" fillId="0" borderId="2" xfId="221" quotePrefix="1" applyNumberFormat="1" applyFont="1" applyBorder="1" applyAlignment="1">
      <alignment vertical="center" wrapText="1"/>
    </xf>
    <xf numFmtId="0" fontId="8" fillId="0" borderId="0" xfId="113" applyFont="1" applyAlignment="1">
      <alignment wrapText="1"/>
    </xf>
    <xf numFmtId="4" fontId="74" fillId="0" borderId="0" xfId="159" applyNumberFormat="1" applyFont="1" applyAlignment="1">
      <alignment horizontal="right" vertical="center"/>
    </xf>
    <xf numFmtId="4" fontId="75" fillId="0" borderId="0" xfId="159" applyNumberFormat="1" applyFont="1" applyAlignment="1">
      <alignment vertical="center"/>
    </xf>
    <xf numFmtId="0" fontId="74" fillId="0" borderId="0" xfId="159" applyFont="1" applyAlignment="1">
      <alignment horizontal="center" vertical="center"/>
    </xf>
    <xf numFmtId="0" fontId="76" fillId="0" borderId="0" xfId="159" applyFont="1" applyAlignment="1">
      <alignment horizontal="center" vertical="center" wrapText="1"/>
    </xf>
    <xf numFmtId="0" fontId="74" fillId="0" borderId="0" xfId="159" applyFont="1" applyAlignment="1">
      <alignment horizontal="center" vertical="center" wrapText="1"/>
    </xf>
    <xf numFmtId="4" fontId="75" fillId="0" borderId="0" xfId="159" applyNumberFormat="1" applyFont="1" applyAlignment="1">
      <alignment horizontal="right" vertical="center"/>
    </xf>
    <xf numFmtId="0" fontId="74" fillId="0" borderId="0" xfId="160" applyFont="1" applyFill="1" applyAlignment="1">
      <alignment horizontal="center" vertical="center"/>
    </xf>
    <xf numFmtId="0" fontId="76" fillId="0" borderId="0" xfId="160" applyFont="1" applyFill="1" applyAlignment="1">
      <alignment horizontal="center" vertical="center" wrapText="1"/>
    </xf>
    <xf numFmtId="0" fontId="74" fillId="0" borderId="0" xfId="160" applyFont="1" applyFill="1" applyAlignment="1">
      <alignment horizontal="center" vertical="center" wrapText="1"/>
    </xf>
    <xf numFmtId="49" fontId="74" fillId="0" borderId="0" xfId="160" applyNumberFormat="1" applyFont="1" applyFill="1" applyAlignment="1" applyProtection="1">
      <alignment horizontal="center" vertical="center" wrapText="1"/>
    </xf>
    <xf numFmtId="0" fontId="76" fillId="0" borderId="0" xfId="160" applyNumberFormat="1" applyFont="1" applyFill="1" applyAlignment="1" applyProtection="1">
      <alignment horizontal="center" vertical="center" wrapText="1"/>
    </xf>
    <xf numFmtId="49" fontId="74" fillId="0" borderId="0" xfId="160" applyNumberFormat="1" applyFont="1" applyFill="1" applyAlignment="1">
      <alignment horizontal="center" vertical="center" wrapText="1"/>
    </xf>
    <xf numFmtId="4" fontId="74" fillId="0" borderId="0" xfId="160" applyNumberFormat="1" applyFont="1" applyFill="1" applyAlignment="1">
      <alignment horizontal="right" vertical="center"/>
    </xf>
    <xf numFmtId="4" fontId="74" fillId="0" borderId="0" xfId="160" applyNumberFormat="1" applyFont="1" applyFill="1" applyAlignment="1" applyProtection="1">
      <alignment horizontal="right" vertical="center"/>
    </xf>
    <xf numFmtId="0" fontId="78" fillId="0" borderId="0" xfId="160" applyNumberFormat="1" applyFont="1" applyFill="1" applyBorder="1" applyAlignment="1" applyProtection="1">
      <alignment horizontal="center" vertical="center" wrapText="1"/>
    </xf>
    <xf numFmtId="0" fontId="77" fillId="0" borderId="0" xfId="160" applyNumberFormat="1" applyFont="1" applyFill="1" applyBorder="1" applyAlignment="1" applyProtection="1">
      <alignment horizontal="center" vertical="center" wrapText="1"/>
    </xf>
    <xf numFmtId="4" fontId="77" fillId="0" borderId="0" xfId="160" applyNumberFormat="1" applyFont="1" applyFill="1" applyBorder="1" applyAlignment="1" applyProtection="1">
      <alignment horizontal="right" vertical="center" wrapText="1"/>
    </xf>
    <xf numFmtId="4" fontId="74" fillId="0" borderId="0" xfId="160" applyNumberFormat="1" applyFont="1" applyFill="1" applyBorder="1" applyAlignment="1" applyProtection="1">
      <alignment horizontal="right" vertical="center" wrapText="1"/>
    </xf>
    <xf numFmtId="4" fontId="75" fillId="0" borderId="2" xfId="160" applyNumberFormat="1" applyFont="1" applyFill="1" applyBorder="1" applyAlignment="1">
      <alignment horizontal="center" vertical="center" textRotation="90" wrapText="1"/>
    </xf>
    <xf numFmtId="49" fontId="75" fillId="0" borderId="2" xfId="160" applyNumberFormat="1" applyFont="1" applyFill="1" applyBorder="1" applyAlignment="1">
      <alignment horizontal="center" vertical="center"/>
    </xf>
    <xf numFmtId="0" fontId="75" fillId="0" borderId="2" xfId="160" applyFont="1" applyFill="1" applyBorder="1" applyAlignment="1">
      <alignment horizontal="center" vertical="center" wrapText="1"/>
    </xf>
    <xf numFmtId="49" fontId="75" fillId="0" borderId="2" xfId="160" applyNumberFormat="1" applyFont="1" applyFill="1" applyBorder="1" applyAlignment="1">
      <alignment horizontal="center" vertical="center" wrapText="1"/>
    </xf>
    <xf numFmtId="0" fontId="75" fillId="0" borderId="2" xfId="159" applyFont="1" applyBorder="1" applyAlignment="1">
      <alignment horizontal="center" vertical="center"/>
    </xf>
    <xf numFmtId="0" fontId="75" fillId="0" borderId="2" xfId="159" applyFont="1" applyBorder="1" applyAlignment="1">
      <alignment horizontal="center" vertical="center" wrapText="1"/>
    </xf>
    <xf numFmtId="4" fontId="75" fillId="0" borderId="2" xfId="159" applyNumberFormat="1" applyFont="1" applyBorder="1" applyAlignment="1">
      <alignment horizontal="right" vertical="center"/>
    </xf>
    <xf numFmtId="0" fontId="79" fillId="0" borderId="2" xfId="159" applyFont="1" applyBorder="1" applyAlignment="1">
      <alignment horizontal="center" vertical="center" wrapText="1"/>
    </xf>
    <xf numFmtId="4" fontId="33" fillId="0" borderId="2" xfId="126" quotePrefix="1" applyNumberFormat="1" applyFont="1" applyBorder="1" applyAlignment="1">
      <alignment vertical="center" wrapText="1"/>
    </xf>
    <xf numFmtId="4" fontId="75" fillId="0" borderId="2" xfId="159" applyNumberFormat="1" applyFont="1" applyBorder="1" applyAlignment="1">
      <alignment horizontal="center" vertical="center"/>
    </xf>
    <xf numFmtId="0" fontId="46" fillId="0" borderId="0" xfId="159" applyFont="1" applyAlignment="1">
      <alignment horizontal="center" vertical="center"/>
    </xf>
    <xf numFmtId="0" fontId="46" fillId="0" borderId="0" xfId="159" applyFont="1" applyAlignment="1">
      <alignment horizontal="center" vertical="center" wrapText="1"/>
    </xf>
    <xf numFmtId="4" fontId="46" fillId="0" borderId="0" xfId="159" applyNumberFormat="1" applyFont="1" applyAlignment="1">
      <alignment horizontal="right" vertical="center"/>
    </xf>
    <xf numFmtId="4" fontId="46" fillId="0" borderId="2" xfId="156" applyNumberFormat="1" applyFont="1" applyBorder="1" applyAlignment="1">
      <alignment vertical="center"/>
    </xf>
    <xf numFmtId="0" fontId="46" fillId="4" borderId="5" xfId="0" applyFont="1" applyFill="1" applyBorder="1" applyAlignment="1">
      <alignment horizontal="center" vertical="center"/>
    </xf>
    <xf numFmtId="4" fontId="80" fillId="0" borderId="2" xfId="159" applyNumberFormat="1" applyFont="1" applyBorder="1" applyAlignment="1">
      <alignment horizontal="right" vertical="center"/>
    </xf>
    <xf numFmtId="4" fontId="46" fillId="0" borderId="2" xfId="156" applyNumberFormat="1" applyFont="1" applyBorder="1" applyAlignment="1">
      <alignment horizontal="center" vertical="center"/>
    </xf>
    <xf numFmtId="4" fontId="46" fillId="5" borderId="2" xfId="156" applyNumberFormat="1" applyFont="1" applyFill="1" applyBorder="1" applyAlignment="1">
      <alignment vertical="center"/>
    </xf>
    <xf numFmtId="4" fontId="45" fillId="5" borderId="2" xfId="156" applyNumberFormat="1" applyFont="1" applyFill="1" applyBorder="1" applyAlignment="1">
      <alignment horizontal="center" vertical="center"/>
    </xf>
    <xf numFmtId="4" fontId="3" fillId="0" borderId="2" xfId="126" applyNumberFormat="1" applyFont="1" applyBorder="1" applyAlignment="1">
      <alignment vertical="center" wrapText="1"/>
    </xf>
    <xf numFmtId="0" fontId="20" fillId="0" borderId="0" xfId="126" applyFont="1" applyAlignment="1">
      <alignment horizontal="center" wrapText="1"/>
    </xf>
    <xf numFmtId="0" fontId="20" fillId="0" borderId="0" xfId="126" applyFont="1" applyAlignment="1">
      <alignment wrapText="1"/>
    </xf>
    <xf numFmtId="0" fontId="33" fillId="0" borderId="9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3" fillId="0" borderId="0" xfId="113" applyFont="1" applyAlignment="1">
      <alignment horizontal="left"/>
    </xf>
    <xf numFmtId="0" fontId="27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8" fillId="0" borderId="0" xfId="113" applyFont="1" applyAlignment="1">
      <alignment horizontal="left" wrapText="1"/>
    </xf>
    <xf numFmtId="0" fontId="34" fillId="0" borderId="0" xfId="113" applyFont="1" applyAlignment="1">
      <alignment horizontal="center" wrapText="1"/>
    </xf>
    <xf numFmtId="0" fontId="27" fillId="0" borderId="0" xfId="113" applyAlignment="1">
      <alignment horizontal="center"/>
    </xf>
    <xf numFmtId="0" fontId="17" fillId="0" borderId="0" xfId="131" applyFont="1" applyAlignment="1">
      <alignment horizontal="left" wrapText="1"/>
    </xf>
    <xf numFmtId="0" fontId="33" fillId="0" borderId="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3" fillId="0" borderId="11" xfId="0" applyFont="1" applyBorder="1" applyAlignment="1"/>
    <xf numFmtId="0" fontId="33" fillId="0" borderId="4" xfId="0" applyFont="1" applyBorder="1" applyAlignment="1"/>
    <xf numFmtId="0" fontId="33" fillId="0" borderId="0" xfId="157" applyFont="1" applyAlignment="1">
      <alignment horizontal="left" wrapText="1"/>
    </xf>
    <xf numFmtId="0" fontId="3" fillId="0" borderId="0" xfId="148" applyFont="1" applyAlignment="1">
      <alignment horizontal="left" wrapText="1"/>
    </xf>
    <xf numFmtId="0" fontId="11" fillId="0" borderId="0" xfId="148" applyFont="1" applyAlignment="1">
      <alignment horizontal="left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2" borderId="2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0" fillId="0" borderId="2" xfId="126" applyBorder="1" applyAlignment="1">
      <alignment horizontal="center" vertical="center" wrapText="1"/>
    </xf>
    <xf numFmtId="0" fontId="20" fillId="2" borderId="2" xfId="126" applyFill="1" applyBorder="1" applyAlignment="1">
      <alignment horizontal="center" vertical="center" wrapText="1"/>
    </xf>
    <xf numFmtId="0" fontId="10" fillId="0" borderId="0" xfId="127" applyFont="1" applyAlignment="1">
      <alignment horizontal="left" wrapText="1"/>
    </xf>
    <xf numFmtId="0" fontId="13" fillId="0" borderId="0" xfId="127" applyFont="1" applyAlignment="1">
      <alignment horizontal="left" wrapText="1"/>
    </xf>
    <xf numFmtId="0" fontId="2" fillId="0" borderId="0" xfId="126" applyFont="1" applyAlignment="1">
      <alignment horizontal="left"/>
    </xf>
    <xf numFmtId="0" fontId="20" fillId="0" borderId="0" xfId="126" applyFont="1" applyAlignment="1">
      <alignment horizontal="left"/>
    </xf>
    <xf numFmtId="0" fontId="20" fillId="0" borderId="0" xfId="126" applyAlignment="1">
      <alignment horizontal="left" wrapText="1"/>
    </xf>
    <xf numFmtId="0" fontId="34" fillId="0" borderId="0" xfId="126" applyFont="1" applyAlignment="1">
      <alignment horizontal="center"/>
    </xf>
    <xf numFmtId="0" fontId="20" fillId="0" borderId="0" xfId="126" applyAlignment="1">
      <alignment horizontal="center"/>
    </xf>
    <xf numFmtId="0" fontId="43" fillId="0" borderId="2" xfId="126" applyFont="1" applyBorder="1" applyAlignment="1">
      <alignment horizontal="center" vertical="center" wrapText="1"/>
    </xf>
    <xf numFmtId="164" fontId="33" fillId="0" borderId="5" xfId="103" applyFont="1" applyBorder="1" applyAlignment="1">
      <alignment horizontal="center"/>
    </xf>
    <xf numFmtId="164" fontId="33" fillId="0" borderId="2" xfId="103" applyFont="1" applyBorder="1" applyAlignment="1">
      <alignment horizontal="center"/>
    </xf>
    <xf numFmtId="164" fontId="35" fillId="0" borderId="0" xfId="103" applyFont="1" applyAlignment="1">
      <alignment horizontal="center"/>
    </xf>
    <xf numFmtId="164" fontId="34" fillId="0" borderId="0" xfId="103" applyFont="1" applyAlignment="1">
      <alignment horizontal="center"/>
    </xf>
    <xf numFmtId="164" fontId="33" fillId="0" borderId="0" xfId="103" applyFont="1" applyAlignment="1">
      <alignment horizontal="center"/>
    </xf>
    <xf numFmtId="164" fontId="33" fillId="0" borderId="3" xfId="103" applyFont="1" applyBorder="1" applyAlignment="1">
      <alignment horizontal="center" vertical="top" wrapText="1"/>
    </xf>
    <xf numFmtId="164" fontId="33" fillId="0" borderId="4" xfId="103" applyFont="1" applyBorder="1" applyAlignment="1">
      <alignment horizontal="center" vertical="top" wrapText="1"/>
    </xf>
    <xf numFmtId="166" fontId="33" fillId="0" borderId="6" xfId="103" applyNumberFormat="1" applyFont="1" applyBorder="1" applyAlignment="1">
      <alignment horizontal="center" vertical="top" wrapText="1"/>
    </xf>
    <xf numFmtId="166" fontId="33" fillId="0" borderId="7" xfId="103" applyNumberFormat="1" applyFont="1" applyBorder="1" applyAlignment="1">
      <alignment horizontal="center" vertical="top" wrapText="1"/>
    </xf>
    <xf numFmtId="0" fontId="34" fillId="0" borderId="3" xfId="136" applyFont="1" applyBorder="1" applyAlignment="1">
      <alignment horizontal="center" vertical="center" wrapText="1"/>
    </xf>
    <xf numFmtId="0" fontId="34" fillId="0" borderId="4" xfId="136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" xfId="137" applyFont="1" applyBorder="1" applyAlignment="1">
      <alignment horizontal="center" vertical="center" wrapText="1"/>
    </xf>
    <xf numFmtId="0" fontId="34" fillId="0" borderId="4" xfId="137" applyFont="1" applyBorder="1" applyAlignment="1">
      <alignment horizontal="center" vertical="center" wrapText="1"/>
    </xf>
    <xf numFmtId="0" fontId="34" fillId="0" borderId="3" xfId="135" applyFont="1" applyBorder="1" applyAlignment="1">
      <alignment horizontal="center" vertical="center" wrapText="1"/>
    </xf>
    <xf numFmtId="0" fontId="34" fillId="0" borderId="11" xfId="135" applyFont="1" applyBorder="1" applyAlignment="1">
      <alignment horizontal="center" vertical="center" wrapText="1"/>
    </xf>
    <xf numFmtId="0" fontId="33" fillId="0" borderId="3" xfId="137" applyFont="1" applyBorder="1" applyAlignment="1">
      <alignment horizontal="center" vertical="center" wrapText="1"/>
    </xf>
    <xf numFmtId="0" fontId="33" fillId="0" borderId="4" xfId="137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wrapText="1"/>
    </xf>
    <xf numFmtId="0" fontId="11" fillId="0" borderId="0" xfId="115" applyFont="1" applyAlignment="1">
      <alignment horizontal="right"/>
    </xf>
    <xf numFmtId="4" fontId="75" fillId="0" borderId="0" xfId="159" applyNumberFormat="1" applyFont="1" applyAlignment="1">
      <alignment horizontal="left" vertical="center"/>
    </xf>
    <xf numFmtId="4" fontId="75" fillId="0" borderId="0" xfId="160" applyNumberFormat="1" applyFont="1" applyFill="1" applyAlignment="1" applyProtection="1">
      <alignment horizontal="left" vertical="top" wrapText="1"/>
    </xf>
    <xf numFmtId="0" fontId="57" fillId="0" borderId="0" xfId="159" applyFont="1" applyAlignment="1">
      <alignment horizontal="center" vertical="center"/>
    </xf>
    <xf numFmtId="0" fontId="45" fillId="0" borderId="0" xfId="160" applyNumberFormat="1" applyFont="1" applyFill="1" applyBorder="1" applyAlignment="1" applyProtection="1">
      <alignment horizontal="center" vertical="center" wrapText="1"/>
    </xf>
    <xf numFmtId="0" fontId="77" fillId="0" borderId="1" xfId="160" quotePrefix="1" applyNumberFormat="1" applyFont="1" applyFill="1" applyBorder="1" applyAlignment="1" applyProtection="1">
      <alignment horizontal="center" vertical="center" wrapText="1"/>
    </xf>
    <xf numFmtId="0" fontId="77" fillId="0" borderId="1" xfId="160" applyNumberFormat="1" applyFont="1" applyFill="1" applyBorder="1" applyAlignment="1" applyProtection="1">
      <alignment horizontal="center" vertical="center" wrapText="1"/>
    </xf>
    <xf numFmtId="0" fontId="74" fillId="0" borderId="12" xfId="160" applyFont="1" applyFill="1" applyBorder="1" applyAlignment="1">
      <alignment horizontal="center" vertical="center"/>
    </xf>
    <xf numFmtId="0" fontId="75" fillId="0" borderId="2" xfId="160" applyNumberFormat="1" applyFont="1" applyFill="1" applyBorder="1" applyAlignment="1" applyProtection="1">
      <alignment horizontal="center" vertical="center" wrapText="1"/>
    </xf>
    <xf numFmtId="0" fontId="75" fillId="0" borderId="2" xfId="160" applyNumberFormat="1" applyFont="1" applyFill="1" applyBorder="1" applyAlignment="1" applyProtection="1">
      <alignment horizontal="center" vertical="center" textRotation="90" wrapText="1"/>
    </xf>
    <xf numFmtId="49" fontId="75" fillId="0" borderId="2" xfId="160" applyNumberFormat="1" applyFont="1" applyFill="1" applyBorder="1" applyAlignment="1" applyProtection="1">
      <alignment horizontal="center" vertical="center" textRotation="90" wrapText="1"/>
    </xf>
    <xf numFmtId="49" fontId="75" fillId="0" borderId="2" xfId="160" applyNumberFormat="1" applyFont="1" applyFill="1" applyBorder="1" applyAlignment="1">
      <alignment horizontal="center" vertical="center" textRotation="90" wrapText="1"/>
    </xf>
    <xf numFmtId="4" fontId="75" fillId="0" borderId="2" xfId="160" applyNumberFormat="1" applyFont="1" applyFill="1" applyBorder="1" applyAlignment="1">
      <alignment horizontal="center" vertical="center" textRotation="90" wrapText="1"/>
    </xf>
    <xf numFmtId="4" fontId="75" fillId="0" borderId="2" xfId="16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47" fillId="0" borderId="5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11" fillId="0" borderId="0" xfId="141" applyFont="1" applyAlignment="1">
      <alignment horizontal="left" wrapText="1"/>
    </xf>
    <xf numFmtId="0" fontId="11" fillId="0" borderId="0" xfId="141" applyAlignment="1">
      <alignment horizontal="left" wrapText="1"/>
    </xf>
    <xf numFmtId="0" fontId="3" fillId="0" borderId="0" xfId="126" applyFont="1" applyAlignment="1">
      <alignment horizontal="left"/>
    </xf>
    <xf numFmtId="0" fontId="7" fillId="0" borderId="0" xfId="126" applyFont="1" applyAlignment="1">
      <alignment horizontal="left"/>
    </xf>
    <xf numFmtId="0" fontId="1" fillId="0" borderId="0" xfId="115" applyFont="1" applyAlignment="1">
      <alignment horizontal="right"/>
    </xf>
  </cellXfs>
  <cellStyles count="222">
    <cellStyle name="20% — акцент1" xfId="161"/>
    <cellStyle name="20% — акцент2" xfId="162"/>
    <cellStyle name="20% — акцент3" xfId="163"/>
    <cellStyle name="20% — акцент4" xfId="164"/>
    <cellStyle name="20% — акцент5" xfId="165"/>
    <cellStyle name="20% — акцент6" xfId="166"/>
    <cellStyle name="20% – Акцентування1" xfId="167"/>
    <cellStyle name="20% – Акцентування2" xfId="168"/>
    <cellStyle name="20% – Акцентування3" xfId="169"/>
    <cellStyle name="20% – Акцентування4" xfId="170"/>
    <cellStyle name="20% – Акцентування5" xfId="171"/>
    <cellStyle name="20% – Акцентування6" xfId="172"/>
    <cellStyle name="40% — акцент1" xfId="173"/>
    <cellStyle name="40% — акцент2" xfId="174"/>
    <cellStyle name="40% — акцент3" xfId="175"/>
    <cellStyle name="40% — акцент4" xfId="176"/>
    <cellStyle name="40% — акцент5" xfId="177"/>
    <cellStyle name="40% — акцент6" xfId="178"/>
    <cellStyle name="40% – Акцентування1" xfId="179"/>
    <cellStyle name="40% – Акцентування2" xfId="180"/>
    <cellStyle name="40% – Акцентування3" xfId="181"/>
    <cellStyle name="40% – Акцентування4" xfId="182"/>
    <cellStyle name="40% – Акцентування5" xfId="183"/>
    <cellStyle name="40% – Акцентування6" xfId="184"/>
    <cellStyle name="60% — акцент1" xfId="185"/>
    <cellStyle name="60% — акцент2" xfId="186"/>
    <cellStyle name="60% — акцент3" xfId="187"/>
    <cellStyle name="60% — акцент4" xfId="188"/>
    <cellStyle name="60% — акцент5" xfId="189"/>
    <cellStyle name="60% — акцент6" xfId="190"/>
    <cellStyle name="60% – Акцентування1" xfId="191"/>
    <cellStyle name="60% – Акцентування2" xfId="192"/>
    <cellStyle name="60% – Акцентування3" xfId="193"/>
    <cellStyle name="60% – Акцентування4" xfId="194"/>
    <cellStyle name="60% – Акцентування5" xfId="195"/>
    <cellStyle name="60% – Акцентування6" xfId="196"/>
    <cellStyle name="Normal_meresha_07" xfId="3"/>
    <cellStyle name="Акцентування1" xfId="197"/>
    <cellStyle name="Акцентування2" xfId="198"/>
    <cellStyle name="Акцентування3" xfId="199"/>
    <cellStyle name="Акцентування4" xfId="200"/>
    <cellStyle name="Акцентування5" xfId="201"/>
    <cellStyle name="Акцентування6" xfId="202"/>
    <cellStyle name="Ввід" xfId="203"/>
    <cellStyle name="Добре" xfId="204"/>
    <cellStyle name="Заголовок 1 2" xfId="205"/>
    <cellStyle name="Заголовок 2 2" xfId="206"/>
    <cellStyle name="Заголовок 3 2" xfId="207"/>
    <cellStyle name="Заголовок 4 2" xfId="20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Зв'язана клітинка" xfId="209"/>
    <cellStyle name="Контрольна клітинка" xfId="210"/>
    <cellStyle name="Назва" xfId="211"/>
    <cellStyle name="Обчислення" xfId="212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2 3" xfId="159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3 4" xfId="221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2 5" xfId="158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Обычный_додаток 6 2026" xfId="160"/>
    <cellStyle name="Підсумок" xfId="213"/>
    <cellStyle name="Поганий" xfId="214"/>
    <cellStyle name="Примечание 2" xfId="215"/>
    <cellStyle name="Примітка" xfId="216"/>
    <cellStyle name="Результат" xfId="217"/>
    <cellStyle name="Середній" xfId="218"/>
    <cellStyle name="Стиль 1" xfId="101"/>
    <cellStyle name="Текст попередження" xfId="219"/>
    <cellStyle name="Текст пояснення" xfId="220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1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zoomScale="90" zoomScaleNormal="9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405" t="s">
        <v>0</v>
      </c>
      <c r="D1" s="406"/>
      <c r="E1" s="406"/>
      <c r="F1" s="406"/>
    </row>
    <row r="2" spans="1:15" ht="18.75" customHeight="1" x14ac:dyDescent="0.2">
      <c r="C2" s="407" t="s">
        <v>365</v>
      </c>
      <c r="D2" s="408"/>
      <c r="E2" s="408"/>
      <c r="F2" s="408"/>
    </row>
    <row r="3" spans="1:15" s="2" customFormat="1" ht="42.75" customHeight="1" x14ac:dyDescent="0.2">
      <c r="A3" s="1"/>
      <c r="B3" s="1"/>
      <c r="C3" s="404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404"/>
      <c r="E3" s="404"/>
      <c r="F3" s="404"/>
      <c r="G3" s="9"/>
      <c r="H3" s="9"/>
      <c r="I3" s="9"/>
      <c r="J3" s="3"/>
      <c r="K3" s="359"/>
      <c r="L3" s="359"/>
      <c r="M3" s="359"/>
      <c r="N3" s="359"/>
      <c r="O3" s="52"/>
    </row>
    <row r="4" spans="1:15" s="2" customFormat="1" ht="24" customHeight="1" x14ac:dyDescent="0.2">
      <c r="A4" s="1"/>
      <c r="B4" s="1"/>
      <c r="C4" s="1"/>
      <c r="D4" s="404"/>
      <c r="E4" s="404"/>
      <c r="F4" s="404"/>
      <c r="G4" s="9"/>
      <c r="H4" s="9"/>
      <c r="I4" s="9"/>
      <c r="J4" s="3"/>
      <c r="K4" s="9"/>
      <c r="L4" s="9"/>
      <c r="M4" s="9"/>
      <c r="N4" s="9"/>
      <c r="O4" s="52"/>
    </row>
    <row r="5" spans="1:15" ht="28.5" customHeight="1" x14ac:dyDescent="0.2">
      <c r="A5" s="409" t="s">
        <v>228</v>
      </c>
      <c r="B5" s="410"/>
      <c r="C5" s="410"/>
      <c r="D5" s="410"/>
      <c r="E5" s="410"/>
      <c r="F5" s="410"/>
      <c r="L5" s="9"/>
      <c r="M5" s="9"/>
      <c r="N5" s="9"/>
      <c r="O5" s="9"/>
    </row>
    <row r="6" spans="1:15" ht="18" customHeight="1" x14ac:dyDescent="0.2">
      <c r="A6" s="188"/>
      <c r="B6" s="154"/>
      <c r="C6" s="411"/>
      <c r="D6" s="411"/>
      <c r="E6" s="411"/>
      <c r="F6" s="411"/>
    </row>
    <row r="7" spans="1:15" ht="12.2" customHeight="1" x14ac:dyDescent="0.2">
      <c r="A7" s="189"/>
      <c r="B7" s="1"/>
      <c r="C7" s="404"/>
      <c r="D7" s="404"/>
      <c r="E7" s="404"/>
      <c r="F7" s="404"/>
    </row>
    <row r="8" spans="1:15" ht="13.7" customHeight="1" x14ac:dyDescent="0.2">
      <c r="A8" s="189" t="s">
        <v>226</v>
      </c>
      <c r="B8" s="190"/>
      <c r="C8" s="190"/>
      <c r="D8" s="190"/>
      <c r="E8" s="190"/>
      <c r="F8" s="190"/>
    </row>
    <row r="9" spans="1:15" x14ac:dyDescent="0.2">
      <c r="A9" s="191" t="s">
        <v>46</v>
      </c>
      <c r="B9" s="187"/>
      <c r="C9" s="187"/>
      <c r="D9" s="187"/>
      <c r="E9" s="190"/>
      <c r="F9" s="190"/>
    </row>
    <row r="10" spans="1:15" ht="13.7" customHeight="1" x14ac:dyDescent="0.2">
      <c r="A10" s="400" t="s">
        <v>10</v>
      </c>
      <c r="B10" s="400" t="s">
        <v>11</v>
      </c>
      <c r="C10" s="402" t="s">
        <v>1</v>
      </c>
      <c r="D10" s="400" t="s">
        <v>2</v>
      </c>
      <c r="E10" s="401" t="s">
        <v>3</v>
      </c>
      <c r="F10" s="401"/>
    </row>
    <row r="11" spans="1:15" ht="13.7" customHeight="1" x14ac:dyDescent="0.2">
      <c r="A11" s="401"/>
      <c r="B11" s="401"/>
      <c r="C11" s="401"/>
      <c r="D11" s="401"/>
      <c r="E11" s="401" t="s">
        <v>4</v>
      </c>
      <c r="F11" s="403" t="s">
        <v>5</v>
      </c>
    </row>
    <row r="12" spans="1:15" x14ac:dyDescent="0.2">
      <c r="A12" s="401"/>
      <c r="B12" s="401"/>
      <c r="C12" s="401"/>
      <c r="D12" s="401"/>
      <c r="E12" s="401"/>
      <c r="F12" s="401"/>
    </row>
    <row r="13" spans="1:15" x14ac:dyDescent="0.2">
      <c r="A13" s="152">
        <v>1</v>
      </c>
      <c r="B13" s="152">
        <v>2</v>
      </c>
      <c r="C13" s="153">
        <v>3</v>
      </c>
      <c r="D13" s="152">
        <v>4</v>
      </c>
      <c r="E13" s="152">
        <v>5</v>
      </c>
      <c r="F13" s="152">
        <v>6</v>
      </c>
    </row>
    <row r="14" spans="1:15" ht="31.7" customHeight="1" x14ac:dyDescent="0.2">
      <c r="A14" s="60">
        <v>10000000</v>
      </c>
      <c r="B14" s="61" t="s">
        <v>171</v>
      </c>
      <c r="C14" s="123">
        <f t="shared" ref="C14:C80" si="0">D14+E14</f>
        <v>106875700</v>
      </c>
      <c r="D14" s="184">
        <f>D15+D23+D29+D37+D51</f>
        <v>106795700</v>
      </c>
      <c r="E14" s="185">
        <f>E15+E23+E29+E37+E51</f>
        <v>80000</v>
      </c>
      <c r="F14" s="184">
        <v>0</v>
      </c>
    </row>
    <row r="15" spans="1:15" ht="54" customHeight="1" x14ac:dyDescent="0.2">
      <c r="A15" s="60">
        <v>11000000</v>
      </c>
      <c r="B15" s="61" t="s">
        <v>172</v>
      </c>
      <c r="C15" s="123">
        <f t="shared" si="0"/>
        <v>64884400</v>
      </c>
      <c r="D15" s="184">
        <f>D16+D21</f>
        <v>64884400</v>
      </c>
      <c r="E15" s="184">
        <f>E16+E21</f>
        <v>0</v>
      </c>
      <c r="F15" s="184">
        <v>0</v>
      </c>
    </row>
    <row r="16" spans="1:15" ht="33" customHeight="1" x14ac:dyDescent="0.2">
      <c r="A16" s="60">
        <v>11010000</v>
      </c>
      <c r="B16" s="61" t="s">
        <v>12</v>
      </c>
      <c r="C16" s="123">
        <f t="shared" si="0"/>
        <v>64884400</v>
      </c>
      <c r="D16" s="184">
        <f>D17+D18+D19+D20</f>
        <v>64884400</v>
      </c>
      <c r="E16" s="186">
        <v>0</v>
      </c>
      <c r="F16" s="184">
        <v>0</v>
      </c>
    </row>
    <row r="17" spans="1:11" ht="36" customHeight="1" x14ac:dyDescent="0.2">
      <c r="A17" s="125">
        <v>11010100</v>
      </c>
      <c r="B17" s="62" t="s">
        <v>13</v>
      </c>
      <c r="C17" s="126">
        <f t="shared" si="0"/>
        <v>44238400</v>
      </c>
      <c r="D17" s="127">
        <v>44238400</v>
      </c>
      <c r="E17" s="127">
        <v>0</v>
      </c>
      <c r="F17" s="127">
        <v>0</v>
      </c>
    </row>
    <row r="18" spans="1:11" ht="25.5" x14ac:dyDescent="0.2">
      <c r="A18" s="125">
        <v>11010400</v>
      </c>
      <c r="B18" s="62" t="s">
        <v>14</v>
      </c>
      <c r="C18" s="126">
        <f t="shared" si="0"/>
        <v>16320000</v>
      </c>
      <c r="D18" s="127">
        <v>16320000</v>
      </c>
      <c r="E18" s="127">
        <v>0</v>
      </c>
      <c r="F18" s="127">
        <v>0</v>
      </c>
    </row>
    <row r="19" spans="1:11" ht="27.2" customHeight="1" x14ac:dyDescent="0.2">
      <c r="A19" s="125">
        <v>11010500</v>
      </c>
      <c r="B19" s="62" t="s">
        <v>15</v>
      </c>
      <c r="C19" s="126">
        <f t="shared" si="0"/>
        <v>150000</v>
      </c>
      <c r="D19" s="127">
        <v>150000</v>
      </c>
      <c r="E19" s="127">
        <v>0</v>
      </c>
      <c r="F19" s="127">
        <v>0</v>
      </c>
    </row>
    <row r="20" spans="1:11" ht="40.700000000000003" customHeight="1" x14ac:dyDescent="0.2">
      <c r="A20" s="125">
        <v>11011300</v>
      </c>
      <c r="B20" s="177" t="s">
        <v>224</v>
      </c>
      <c r="C20" s="126">
        <f>D20</f>
        <v>4176000</v>
      </c>
      <c r="D20" s="127">
        <v>4176000</v>
      </c>
      <c r="E20" s="127"/>
      <c r="F20" s="127"/>
    </row>
    <row r="21" spans="1:11" ht="36" customHeight="1" x14ac:dyDescent="0.2">
      <c r="A21" s="60">
        <v>11020000</v>
      </c>
      <c r="B21" s="61" t="s">
        <v>173</v>
      </c>
      <c r="C21" s="123">
        <f t="shared" si="0"/>
        <v>0</v>
      </c>
      <c r="D21" s="124">
        <v>0</v>
      </c>
      <c r="E21" s="124">
        <v>0</v>
      </c>
      <c r="F21" s="124">
        <v>0</v>
      </c>
    </row>
    <row r="22" spans="1:11" ht="39.75" customHeight="1" x14ac:dyDescent="0.2">
      <c r="A22" s="125">
        <v>11020200</v>
      </c>
      <c r="B22" s="62" t="s">
        <v>174</v>
      </c>
      <c r="C22" s="126">
        <f t="shared" si="0"/>
        <v>0</v>
      </c>
      <c r="D22" s="127">
        <v>0</v>
      </c>
      <c r="E22" s="127">
        <v>0</v>
      </c>
      <c r="F22" s="127">
        <v>0</v>
      </c>
    </row>
    <row r="23" spans="1:11" ht="24" customHeight="1" x14ac:dyDescent="0.2">
      <c r="A23" s="60">
        <v>13000000</v>
      </c>
      <c r="B23" s="61" t="s">
        <v>175</v>
      </c>
      <c r="C23" s="123">
        <f t="shared" si="0"/>
        <v>69000</v>
      </c>
      <c r="D23" s="124">
        <f>D24+D27</f>
        <v>69000</v>
      </c>
      <c r="E23" s="124">
        <v>0</v>
      </c>
      <c r="F23" s="124">
        <v>0</v>
      </c>
    </row>
    <row r="24" spans="1:11" x14ac:dyDescent="0.2">
      <c r="A24" s="60">
        <v>13010000</v>
      </c>
      <c r="B24" s="61" t="s">
        <v>176</v>
      </c>
      <c r="C24" s="123">
        <f t="shared" si="0"/>
        <v>68000</v>
      </c>
      <c r="D24" s="124">
        <v>68000</v>
      </c>
      <c r="E24" s="124">
        <v>0</v>
      </c>
      <c r="F24" s="124">
        <v>0</v>
      </c>
    </row>
    <row r="25" spans="1:11" ht="35.25" customHeight="1" x14ac:dyDescent="0.2">
      <c r="A25" s="125">
        <v>13010100</v>
      </c>
      <c r="B25" s="62" t="s">
        <v>177</v>
      </c>
      <c r="C25" s="126">
        <f t="shared" si="0"/>
        <v>36000</v>
      </c>
      <c r="D25" s="127">
        <v>36000</v>
      </c>
      <c r="E25" s="127">
        <v>0</v>
      </c>
      <c r="F25" s="127">
        <v>0</v>
      </c>
    </row>
    <row r="26" spans="1:11" ht="51" x14ac:dyDescent="0.2">
      <c r="A26" s="125">
        <v>13010200</v>
      </c>
      <c r="B26" s="62" t="s">
        <v>178</v>
      </c>
      <c r="C26" s="126">
        <f t="shared" si="0"/>
        <v>32000</v>
      </c>
      <c r="D26" s="127">
        <v>32000</v>
      </c>
      <c r="E26" s="127">
        <v>0</v>
      </c>
      <c r="F26" s="127">
        <v>0</v>
      </c>
    </row>
    <row r="27" spans="1:11" ht="25.5" x14ac:dyDescent="0.2">
      <c r="A27" s="60">
        <v>13030000</v>
      </c>
      <c r="B27" s="61" t="s">
        <v>16</v>
      </c>
      <c r="C27" s="123">
        <f t="shared" si="0"/>
        <v>1000</v>
      </c>
      <c r="D27" s="124">
        <v>1000</v>
      </c>
      <c r="E27" s="124">
        <v>0</v>
      </c>
      <c r="F27" s="124">
        <v>0</v>
      </c>
      <c r="K27" s="133"/>
    </row>
    <row r="28" spans="1:11" ht="25.5" x14ac:dyDescent="0.2">
      <c r="A28" s="125">
        <v>13030100</v>
      </c>
      <c r="B28" s="62" t="s">
        <v>17</v>
      </c>
      <c r="C28" s="126">
        <f t="shared" si="0"/>
        <v>1000</v>
      </c>
      <c r="D28" s="127">
        <v>1000</v>
      </c>
      <c r="E28" s="127">
        <v>0</v>
      </c>
      <c r="F28" s="127">
        <v>0</v>
      </c>
      <c r="K28" s="133"/>
    </row>
    <row r="29" spans="1:11" x14ac:dyDescent="0.2">
      <c r="A29" s="60">
        <v>14000000</v>
      </c>
      <c r="B29" s="61" t="s">
        <v>179</v>
      </c>
      <c r="C29" s="123">
        <f t="shared" si="0"/>
        <v>7946600</v>
      </c>
      <c r="D29" s="124">
        <f>D30+D32+D34</f>
        <v>7946600</v>
      </c>
      <c r="E29" s="124">
        <v>0</v>
      </c>
      <c r="F29" s="124">
        <v>0</v>
      </c>
    </row>
    <row r="30" spans="1:11" ht="25.5" x14ac:dyDescent="0.2">
      <c r="A30" s="60">
        <v>14020000</v>
      </c>
      <c r="B30" s="61" t="s">
        <v>180</v>
      </c>
      <c r="C30" s="123">
        <f t="shared" si="0"/>
        <v>306600</v>
      </c>
      <c r="D30" s="124">
        <f>D31</f>
        <v>306600</v>
      </c>
      <c r="E30" s="124">
        <v>0</v>
      </c>
      <c r="F30" s="124">
        <v>0</v>
      </c>
    </row>
    <row r="31" spans="1:11" x14ac:dyDescent="0.2">
      <c r="A31" s="125">
        <v>14021900</v>
      </c>
      <c r="B31" s="62" t="s">
        <v>18</v>
      </c>
      <c r="C31" s="126">
        <f t="shared" si="0"/>
        <v>306600</v>
      </c>
      <c r="D31" s="127">
        <v>306600</v>
      </c>
      <c r="E31" s="127">
        <v>0</v>
      </c>
      <c r="F31" s="127">
        <v>0</v>
      </c>
    </row>
    <row r="32" spans="1:11" ht="25.5" x14ac:dyDescent="0.2">
      <c r="A32" s="60">
        <v>14030000</v>
      </c>
      <c r="B32" s="61" t="s">
        <v>181</v>
      </c>
      <c r="C32" s="123">
        <f t="shared" si="0"/>
        <v>2100000</v>
      </c>
      <c r="D32" s="124">
        <f>D33</f>
        <v>2100000</v>
      </c>
      <c r="E32" s="124">
        <v>0</v>
      </c>
      <c r="F32" s="124">
        <v>0</v>
      </c>
    </row>
    <row r="33" spans="1:10" x14ac:dyDescent="0.2">
      <c r="A33" s="125">
        <v>14031900</v>
      </c>
      <c r="B33" s="62" t="s">
        <v>18</v>
      </c>
      <c r="C33" s="126">
        <f t="shared" si="0"/>
        <v>2100000</v>
      </c>
      <c r="D33" s="127">
        <v>2100000</v>
      </c>
      <c r="E33" s="127">
        <v>0</v>
      </c>
      <c r="F33" s="127">
        <v>0</v>
      </c>
      <c r="J33" s="133"/>
    </row>
    <row r="34" spans="1:10" ht="25.5" x14ac:dyDescent="0.2">
      <c r="A34" s="60">
        <v>14040000</v>
      </c>
      <c r="B34" s="61" t="s">
        <v>182</v>
      </c>
      <c r="C34" s="123">
        <f t="shared" si="0"/>
        <v>5540000</v>
      </c>
      <c r="D34" s="124">
        <f>D35+D36</f>
        <v>5540000</v>
      </c>
      <c r="E34" s="124">
        <v>0</v>
      </c>
      <c r="F34" s="124">
        <v>0</v>
      </c>
    </row>
    <row r="35" spans="1:10" ht="66" customHeight="1" x14ac:dyDescent="0.2">
      <c r="A35" s="125">
        <v>14040100</v>
      </c>
      <c r="B35" s="62" t="s">
        <v>183</v>
      </c>
      <c r="C35" s="126">
        <f t="shared" si="0"/>
        <v>3840000</v>
      </c>
      <c r="D35" s="127">
        <v>3840000</v>
      </c>
      <c r="E35" s="127">
        <v>0</v>
      </c>
      <c r="F35" s="127">
        <v>0</v>
      </c>
    </row>
    <row r="36" spans="1:10" ht="51" x14ac:dyDescent="0.2">
      <c r="A36" s="125">
        <v>14040200</v>
      </c>
      <c r="B36" s="62" t="s">
        <v>159</v>
      </c>
      <c r="C36" s="126">
        <f t="shared" si="0"/>
        <v>1700000</v>
      </c>
      <c r="D36" s="127">
        <v>1700000</v>
      </c>
      <c r="E36" s="127">
        <v>0</v>
      </c>
      <c r="F36" s="127">
        <v>0</v>
      </c>
    </row>
    <row r="37" spans="1:10" ht="25.5" x14ac:dyDescent="0.2">
      <c r="A37" s="60">
        <v>18000000</v>
      </c>
      <c r="B37" s="61" t="s">
        <v>19</v>
      </c>
      <c r="C37" s="123">
        <f t="shared" si="0"/>
        <v>33895700</v>
      </c>
      <c r="D37" s="124">
        <f>D38+D47</f>
        <v>33895700</v>
      </c>
      <c r="E37" s="124">
        <v>0</v>
      </c>
      <c r="F37" s="124">
        <v>0</v>
      </c>
    </row>
    <row r="38" spans="1:10" x14ac:dyDescent="0.2">
      <c r="A38" s="60">
        <v>18010000</v>
      </c>
      <c r="B38" s="61" t="s">
        <v>184</v>
      </c>
      <c r="C38" s="123">
        <f t="shared" si="0"/>
        <v>12992700</v>
      </c>
      <c r="D38" s="124">
        <f>D39+D40+D41+D42+D43+D44+D45+D46</f>
        <v>12992700</v>
      </c>
      <c r="E38" s="124">
        <v>0</v>
      </c>
      <c r="F38" s="124">
        <v>0</v>
      </c>
    </row>
    <row r="39" spans="1:10" ht="38.25" x14ac:dyDescent="0.2">
      <c r="A39" s="125">
        <v>18010200</v>
      </c>
      <c r="B39" s="62" t="s">
        <v>185</v>
      </c>
      <c r="C39" s="126">
        <f t="shared" si="0"/>
        <v>42000</v>
      </c>
      <c r="D39" s="127">
        <v>42000</v>
      </c>
      <c r="E39" s="127">
        <v>0</v>
      </c>
      <c r="F39" s="127">
        <v>0</v>
      </c>
    </row>
    <row r="40" spans="1:10" ht="38.25" x14ac:dyDescent="0.2">
      <c r="A40" s="125">
        <v>18010300</v>
      </c>
      <c r="B40" s="62" t="s">
        <v>186</v>
      </c>
      <c r="C40" s="126">
        <f t="shared" si="0"/>
        <v>230000</v>
      </c>
      <c r="D40" s="127">
        <v>230000</v>
      </c>
      <c r="E40" s="127">
        <v>0</v>
      </c>
      <c r="F40" s="127">
        <v>0</v>
      </c>
    </row>
    <row r="41" spans="1:10" ht="38.25" x14ac:dyDescent="0.2">
      <c r="A41" s="125">
        <v>18010400</v>
      </c>
      <c r="B41" s="62" t="s">
        <v>187</v>
      </c>
      <c r="C41" s="126">
        <f t="shared" si="0"/>
        <v>343000</v>
      </c>
      <c r="D41" s="127">
        <v>343000</v>
      </c>
      <c r="E41" s="127">
        <v>0</v>
      </c>
      <c r="F41" s="127">
        <v>0</v>
      </c>
    </row>
    <row r="42" spans="1:10" x14ac:dyDescent="0.2">
      <c r="A42" s="125">
        <v>18010500</v>
      </c>
      <c r="B42" s="62" t="s">
        <v>188</v>
      </c>
      <c r="C42" s="126">
        <f t="shared" si="0"/>
        <v>2800000</v>
      </c>
      <c r="D42" s="127">
        <v>2800000</v>
      </c>
      <c r="E42" s="127">
        <v>0</v>
      </c>
      <c r="F42" s="127">
        <v>0</v>
      </c>
    </row>
    <row r="43" spans="1:10" x14ac:dyDescent="0.2">
      <c r="A43" s="125">
        <v>18010600</v>
      </c>
      <c r="B43" s="62" t="s">
        <v>189</v>
      </c>
      <c r="C43" s="126">
        <f t="shared" si="0"/>
        <v>6200000</v>
      </c>
      <c r="D43" s="127">
        <v>6200000</v>
      </c>
      <c r="E43" s="127">
        <v>0</v>
      </c>
      <c r="F43" s="127">
        <v>0</v>
      </c>
    </row>
    <row r="44" spans="1:10" x14ac:dyDescent="0.2">
      <c r="A44" s="125">
        <v>18010700</v>
      </c>
      <c r="B44" s="62" t="s">
        <v>190</v>
      </c>
      <c r="C44" s="126">
        <f t="shared" si="0"/>
        <v>2081000</v>
      </c>
      <c r="D44" s="127">
        <v>2081000</v>
      </c>
      <c r="E44" s="127">
        <v>0</v>
      </c>
      <c r="F44" s="127">
        <v>0</v>
      </c>
    </row>
    <row r="45" spans="1:10" x14ac:dyDescent="0.2">
      <c r="A45" s="125">
        <v>18010900</v>
      </c>
      <c r="B45" s="62" t="s">
        <v>191</v>
      </c>
      <c r="C45" s="126">
        <f t="shared" si="0"/>
        <v>1256700</v>
      </c>
      <c r="D45" s="127">
        <v>1256700</v>
      </c>
      <c r="E45" s="127">
        <v>0</v>
      </c>
      <c r="F45" s="127">
        <v>0</v>
      </c>
    </row>
    <row r="46" spans="1:10" x14ac:dyDescent="0.2">
      <c r="A46" s="125">
        <v>18011100</v>
      </c>
      <c r="B46" s="62" t="s">
        <v>192</v>
      </c>
      <c r="C46" s="126">
        <f t="shared" si="0"/>
        <v>40000</v>
      </c>
      <c r="D46" s="127">
        <v>40000</v>
      </c>
      <c r="E46" s="127">
        <v>0</v>
      </c>
      <c r="F46" s="127">
        <v>0</v>
      </c>
    </row>
    <row r="47" spans="1:10" x14ac:dyDescent="0.2">
      <c r="A47" s="60">
        <v>18050000</v>
      </c>
      <c r="B47" s="61" t="s">
        <v>193</v>
      </c>
      <c r="C47" s="123">
        <f t="shared" si="0"/>
        <v>20903000</v>
      </c>
      <c r="D47" s="124">
        <f>D48+D49+D50</f>
        <v>20903000</v>
      </c>
      <c r="E47" s="124">
        <v>0</v>
      </c>
      <c r="F47" s="124">
        <v>0</v>
      </c>
    </row>
    <row r="48" spans="1:10" ht="43.5" customHeight="1" x14ac:dyDescent="0.2">
      <c r="A48" s="125">
        <v>18050300</v>
      </c>
      <c r="B48" s="62" t="s">
        <v>194</v>
      </c>
      <c r="C48" s="126">
        <f t="shared" si="0"/>
        <v>203000</v>
      </c>
      <c r="D48" s="127">
        <v>203000</v>
      </c>
      <c r="E48" s="127">
        <v>0</v>
      </c>
      <c r="F48" s="127">
        <v>0</v>
      </c>
    </row>
    <row r="49" spans="1:6" x14ac:dyDescent="0.2">
      <c r="A49" s="125">
        <v>18050400</v>
      </c>
      <c r="B49" s="62" t="s">
        <v>195</v>
      </c>
      <c r="C49" s="126">
        <f t="shared" si="0"/>
        <v>8500000</v>
      </c>
      <c r="D49" s="127">
        <v>8500000</v>
      </c>
      <c r="E49" s="127">
        <v>0</v>
      </c>
      <c r="F49" s="127">
        <v>0</v>
      </c>
    </row>
    <row r="50" spans="1:6" ht="45" customHeight="1" x14ac:dyDescent="0.2">
      <c r="A50" s="125">
        <v>18050500</v>
      </c>
      <c r="B50" s="62" t="s">
        <v>196</v>
      </c>
      <c r="C50" s="126">
        <f t="shared" si="0"/>
        <v>12200000</v>
      </c>
      <c r="D50" s="127">
        <v>12200000</v>
      </c>
      <c r="E50" s="127">
        <v>0</v>
      </c>
      <c r="F50" s="127">
        <v>0</v>
      </c>
    </row>
    <row r="51" spans="1:6" ht="57.2" customHeight="1" x14ac:dyDescent="0.2">
      <c r="A51" s="60">
        <v>19000000</v>
      </c>
      <c r="B51" s="61" t="s">
        <v>197</v>
      </c>
      <c r="C51" s="123">
        <f t="shared" si="0"/>
        <v>80000</v>
      </c>
      <c r="D51" s="124">
        <v>0</v>
      </c>
      <c r="E51" s="163">
        <f>E52</f>
        <v>80000</v>
      </c>
      <c r="F51" s="124">
        <v>0</v>
      </c>
    </row>
    <row r="52" spans="1:6" x14ac:dyDescent="0.2">
      <c r="A52" s="60">
        <v>19010000</v>
      </c>
      <c r="B52" s="61" t="s">
        <v>198</v>
      </c>
      <c r="C52" s="123">
        <f t="shared" si="0"/>
        <v>80000</v>
      </c>
      <c r="D52" s="124">
        <v>0</v>
      </c>
      <c r="E52" s="163">
        <f>E53+E54+E55</f>
        <v>80000</v>
      </c>
      <c r="F52" s="124">
        <v>0</v>
      </c>
    </row>
    <row r="53" spans="1:6" ht="51" x14ac:dyDescent="0.2">
      <c r="A53" s="125">
        <v>19010100</v>
      </c>
      <c r="B53" s="62" t="s">
        <v>20</v>
      </c>
      <c r="C53" s="126">
        <f t="shared" si="0"/>
        <v>4000</v>
      </c>
      <c r="D53" s="127">
        <v>0</v>
      </c>
      <c r="E53" s="127">
        <v>4000</v>
      </c>
      <c r="F53" s="127">
        <v>0</v>
      </c>
    </row>
    <row r="54" spans="1:6" ht="25.5" x14ac:dyDescent="0.2">
      <c r="A54" s="125">
        <v>19010200</v>
      </c>
      <c r="B54" s="62" t="s">
        <v>199</v>
      </c>
      <c r="C54" s="126">
        <f t="shared" si="0"/>
        <v>72000</v>
      </c>
      <c r="D54" s="127">
        <v>0</v>
      </c>
      <c r="E54" s="127">
        <v>72000</v>
      </c>
      <c r="F54" s="127">
        <v>0</v>
      </c>
    </row>
    <row r="55" spans="1:6" ht="38.25" x14ac:dyDescent="0.2">
      <c r="A55" s="125">
        <v>19010300</v>
      </c>
      <c r="B55" s="62" t="s">
        <v>200</v>
      </c>
      <c r="C55" s="126">
        <f t="shared" si="0"/>
        <v>4000</v>
      </c>
      <c r="D55" s="127">
        <v>0</v>
      </c>
      <c r="E55" s="127">
        <v>4000</v>
      </c>
      <c r="F55" s="127">
        <v>0</v>
      </c>
    </row>
    <row r="56" spans="1:6" x14ac:dyDescent="0.2">
      <c r="A56" s="60">
        <v>20000000</v>
      </c>
      <c r="B56" s="61" t="s">
        <v>201</v>
      </c>
      <c r="C56" s="123">
        <f t="shared" si="0"/>
        <v>2302300</v>
      </c>
      <c r="D56" s="124">
        <f>D57+D60+D72</f>
        <v>877300</v>
      </c>
      <c r="E56" s="163">
        <f>E57+E60+E72+E76</f>
        <v>1425000</v>
      </c>
      <c r="F56" s="124">
        <v>0</v>
      </c>
    </row>
    <row r="57" spans="1:6" x14ac:dyDescent="0.2">
      <c r="A57" s="60">
        <v>21000000</v>
      </c>
      <c r="B57" s="61" t="s">
        <v>202</v>
      </c>
      <c r="C57" s="123">
        <f t="shared" si="0"/>
        <v>284000</v>
      </c>
      <c r="D57" s="124">
        <f>D58</f>
        <v>284000</v>
      </c>
      <c r="E57" s="124">
        <v>0</v>
      </c>
      <c r="F57" s="124">
        <v>0</v>
      </c>
    </row>
    <row r="58" spans="1:6" x14ac:dyDescent="0.2">
      <c r="A58" s="60">
        <v>21080000</v>
      </c>
      <c r="B58" s="61" t="s">
        <v>203</v>
      </c>
      <c r="C58" s="123">
        <f t="shared" si="0"/>
        <v>284000</v>
      </c>
      <c r="D58" s="124">
        <f>D59</f>
        <v>284000</v>
      </c>
      <c r="E58" s="124">
        <v>0</v>
      </c>
      <c r="F58" s="124">
        <v>0</v>
      </c>
    </row>
    <row r="59" spans="1:6" x14ac:dyDescent="0.2">
      <c r="A59" s="125">
        <v>21081100</v>
      </c>
      <c r="B59" s="62" t="s">
        <v>204</v>
      </c>
      <c r="C59" s="126">
        <f t="shared" si="0"/>
        <v>284000</v>
      </c>
      <c r="D59" s="127">
        <v>284000</v>
      </c>
      <c r="E59" s="127">
        <v>0</v>
      </c>
      <c r="F59" s="127">
        <v>0</v>
      </c>
    </row>
    <row r="60" spans="1:6" ht="25.5" x14ac:dyDescent="0.2">
      <c r="A60" s="60">
        <v>22000000</v>
      </c>
      <c r="B60" s="61" t="s">
        <v>205</v>
      </c>
      <c r="C60" s="123">
        <f t="shared" si="0"/>
        <v>273300</v>
      </c>
      <c r="D60" s="124">
        <f>D61+D65+D67</f>
        <v>273300</v>
      </c>
      <c r="E60" s="124">
        <v>0</v>
      </c>
      <c r="F60" s="124">
        <v>0</v>
      </c>
    </row>
    <row r="61" spans="1:6" x14ac:dyDescent="0.2">
      <c r="A61" s="60">
        <v>22010000</v>
      </c>
      <c r="B61" s="61" t="s">
        <v>21</v>
      </c>
      <c r="C61" s="123">
        <f t="shared" si="0"/>
        <v>240000</v>
      </c>
      <c r="D61" s="124">
        <f>D62+D63+D64</f>
        <v>240000</v>
      </c>
      <c r="E61" s="124">
        <v>0</v>
      </c>
      <c r="F61" s="124">
        <v>0</v>
      </c>
    </row>
    <row r="62" spans="1:6" ht="40.5" customHeight="1" x14ac:dyDescent="0.2">
      <c r="A62" s="125">
        <v>22010300</v>
      </c>
      <c r="B62" s="62" t="s">
        <v>225</v>
      </c>
      <c r="C62" s="126">
        <f t="shared" si="0"/>
        <v>4000</v>
      </c>
      <c r="D62" s="127">
        <v>4000</v>
      </c>
      <c r="E62" s="127">
        <v>0</v>
      </c>
      <c r="F62" s="127">
        <v>0</v>
      </c>
    </row>
    <row r="63" spans="1:6" x14ac:dyDescent="0.2">
      <c r="A63" s="125">
        <v>22012500</v>
      </c>
      <c r="B63" s="62" t="s">
        <v>22</v>
      </c>
      <c r="C63" s="126">
        <f t="shared" si="0"/>
        <v>41000</v>
      </c>
      <c r="D63" s="127">
        <v>41000</v>
      </c>
      <c r="E63" s="127">
        <v>0</v>
      </c>
      <c r="F63" s="127">
        <v>0</v>
      </c>
    </row>
    <row r="64" spans="1:6" ht="25.5" x14ac:dyDescent="0.2">
      <c r="A64" s="125">
        <v>22012600</v>
      </c>
      <c r="B64" s="62" t="s">
        <v>206</v>
      </c>
      <c r="C64" s="126">
        <f t="shared" si="0"/>
        <v>195000</v>
      </c>
      <c r="D64" s="127">
        <v>195000</v>
      </c>
      <c r="E64" s="127">
        <v>0</v>
      </c>
      <c r="F64" s="127">
        <v>0</v>
      </c>
    </row>
    <row r="65" spans="1:6" ht="25.5" x14ac:dyDescent="0.2">
      <c r="A65" s="60">
        <v>22080000</v>
      </c>
      <c r="B65" s="61" t="s">
        <v>207</v>
      </c>
      <c r="C65" s="123">
        <f t="shared" si="0"/>
        <v>11000</v>
      </c>
      <c r="D65" s="124">
        <f>D66</f>
        <v>11000</v>
      </c>
      <c r="E65" s="124">
        <v>0</v>
      </c>
      <c r="F65" s="124">
        <v>0</v>
      </c>
    </row>
    <row r="66" spans="1:6" ht="38.25" x14ac:dyDescent="0.2">
      <c r="A66" s="125">
        <v>22080400</v>
      </c>
      <c r="B66" s="62" t="s">
        <v>23</v>
      </c>
      <c r="C66" s="126">
        <f t="shared" si="0"/>
        <v>11000</v>
      </c>
      <c r="D66" s="127">
        <v>11000</v>
      </c>
      <c r="E66" s="127">
        <v>0</v>
      </c>
      <c r="F66" s="127">
        <v>0</v>
      </c>
    </row>
    <row r="67" spans="1:6" ht="35.450000000000003" customHeight="1" x14ac:dyDescent="0.2">
      <c r="A67" s="60">
        <v>22090000</v>
      </c>
      <c r="B67" s="61" t="s">
        <v>208</v>
      </c>
      <c r="C67" s="123">
        <f t="shared" si="0"/>
        <v>22300</v>
      </c>
      <c r="D67" s="124">
        <f>D68+D69+D70</f>
        <v>22300</v>
      </c>
      <c r="E67" s="124">
        <v>0</v>
      </c>
      <c r="F67" s="124">
        <v>0</v>
      </c>
    </row>
    <row r="68" spans="1:6" ht="38.25" x14ac:dyDescent="0.2">
      <c r="A68" s="125">
        <v>22090100</v>
      </c>
      <c r="B68" s="62" t="s">
        <v>209</v>
      </c>
      <c r="C68" s="126">
        <f t="shared" si="0"/>
        <v>3000</v>
      </c>
      <c r="D68" s="127">
        <v>3000</v>
      </c>
      <c r="E68" s="127">
        <v>0</v>
      </c>
      <c r="F68" s="127">
        <v>0</v>
      </c>
    </row>
    <row r="69" spans="1:6" ht="25.5" x14ac:dyDescent="0.2">
      <c r="A69" s="125">
        <v>22090400</v>
      </c>
      <c r="B69" s="62" t="s">
        <v>210</v>
      </c>
      <c r="C69" s="126">
        <f t="shared" si="0"/>
        <v>0</v>
      </c>
      <c r="D69" s="127">
        <v>0</v>
      </c>
      <c r="E69" s="127">
        <v>0</v>
      </c>
      <c r="F69" s="127">
        <v>0</v>
      </c>
    </row>
    <row r="70" spans="1:6" ht="63.75" x14ac:dyDescent="0.2">
      <c r="A70" s="125">
        <v>22130000</v>
      </c>
      <c r="B70" s="62" t="s">
        <v>306</v>
      </c>
      <c r="C70" s="126">
        <v>19300</v>
      </c>
      <c r="D70" s="127">
        <v>19300</v>
      </c>
      <c r="E70" s="127"/>
      <c r="F70" s="127"/>
    </row>
    <row r="71" spans="1:6" x14ac:dyDescent="0.2">
      <c r="A71" s="125"/>
      <c r="B71" s="62"/>
      <c r="C71" s="126"/>
      <c r="D71" s="127"/>
      <c r="E71" s="127"/>
      <c r="F71" s="127"/>
    </row>
    <row r="72" spans="1:6" x14ac:dyDescent="0.2">
      <c r="A72" s="60">
        <v>24000000</v>
      </c>
      <c r="B72" s="61" t="s">
        <v>211</v>
      </c>
      <c r="C72" s="123">
        <f t="shared" si="0"/>
        <v>450000</v>
      </c>
      <c r="D72" s="124">
        <f>D73</f>
        <v>320000</v>
      </c>
      <c r="E72" s="124">
        <v>130000</v>
      </c>
      <c r="F72" s="124">
        <v>0</v>
      </c>
    </row>
    <row r="73" spans="1:6" x14ac:dyDescent="0.2">
      <c r="A73" s="60">
        <v>24060000</v>
      </c>
      <c r="B73" s="61" t="s">
        <v>203</v>
      </c>
      <c r="C73" s="123">
        <f t="shared" si="0"/>
        <v>450000</v>
      </c>
      <c r="D73" s="124">
        <f>D74</f>
        <v>320000</v>
      </c>
      <c r="E73" s="124">
        <v>130000</v>
      </c>
      <c r="F73" s="124">
        <v>0</v>
      </c>
    </row>
    <row r="74" spans="1:6" x14ac:dyDescent="0.2">
      <c r="A74" s="125">
        <v>24060300</v>
      </c>
      <c r="B74" s="62" t="s">
        <v>203</v>
      </c>
      <c r="C74" s="126">
        <f t="shared" si="0"/>
        <v>320000</v>
      </c>
      <c r="D74" s="127">
        <v>320000</v>
      </c>
      <c r="E74" s="176">
        <v>0</v>
      </c>
      <c r="F74" s="127">
        <v>0</v>
      </c>
    </row>
    <row r="75" spans="1:6" ht="38.25" x14ac:dyDescent="0.2">
      <c r="A75" s="125">
        <v>24062100</v>
      </c>
      <c r="B75" s="62" t="s">
        <v>307</v>
      </c>
      <c r="C75" s="126">
        <v>130000</v>
      </c>
      <c r="D75" s="127"/>
      <c r="E75" s="176">
        <v>130000</v>
      </c>
      <c r="F75" s="127"/>
    </row>
    <row r="76" spans="1:6" x14ac:dyDescent="0.2">
      <c r="A76" s="60">
        <v>25000000</v>
      </c>
      <c r="B76" s="61" t="s">
        <v>212</v>
      </c>
      <c r="C76" s="123">
        <f t="shared" si="0"/>
        <v>1295000</v>
      </c>
      <c r="D76" s="124">
        <v>0</v>
      </c>
      <c r="E76" s="163">
        <f>E77</f>
        <v>1295000</v>
      </c>
      <c r="F76" s="124">
        <v>0</v>
      </c>
    </row>
    <row r="77" spans="1:6" ht="25.5" x14ac:dyDescent="0.2">
      <c r="A77" s="60">
        <v>25010000</v>
      </c>
      <c r="B77" s="61" t="s">
        <v>213</v>
      </c>
      <c r="C77" s="123">
        <f t="shared" si="0"/>
        <v>1295000</v>
      </c>
      <c r="D77" s="124">
        <v>0</v>
      </c>
      <c r="E77" s="163">
        <f>E78+E79</f>
        <v>1295000</v>
      </c>
      <c r="F77" s="124">
        <v>0</v>
      </c>
    </row>
    <row r="78" spans="1:6" ht="25.5" x14ac:dyDescent="0.2">
      <c r="A78" s="125">
        <v>25010100</v>
      </c>
      <c r="B78" s="62" t="s">
        <v>214</v>
      </c>
      <c r="C78" s="126">
        <f t="shared" si="0"/>
        <v>1045000</v>
      </c>
      <c r="D78" s="127">
        <v>0</v>
      </c>
      <c r="E78" s="176">
        <v>1045000</v>
      </c>
      <c r="F78" s="127">
        <v>0</v>
      </c>
    </row>
    <row r="79" spans="1:6" ht="38.25" x14ac:dyDescent="0.2">
      <c r="A79" s="125">
        <v>25010300</v>
      </c>
      <c r="B79" s="62" t="s">
        <v>24</v>
      </c>
      <c r="C79" s="126">
        <f t="shared" si="0"/>
        <v>250000</v>
      </c>
      <c r="D79" s="127">
        <v>0</v>
      </c>
      <c r="E79" s="176">
        <v>250000</v>
      </c>
      <c r="F79" s="127">
        <v>0</v>
      </c>
    </row>
    <row r="80" spans="1:6" x14ac:dyDescent="0.2">
      <c r="A80" s="155"/>
      <c r="B80" s="129" t="s">
        <v>25</v>
      </c>
      <c r="C80" s="123">
        <f t="shared" si="0"/>
        <v>109178000</v>
      </c>
      <c r="D80" s="182">
        <f>D14+D56</f>
        <v>107673000</v>
      </c>
      <c r="E80" s="183">
        <f>E56+E14</f>
        <v>1505000</v>
      </c>
      <c r="F80" s="182">
        <v>0</v>
      </c>
    </row>
    <row r="81" spans="1:6" x14ac:dyDescent="0.2">
      <c r="A81" s="60">
        <v>40000000</v>
      </c>
      <c r="B81" s="61" t="s">
        <v>215</v>
      </c>
      <c r="C81" s="123">
        <f t="shared" ref="C81:C98" si="1">D81+E81</f>
        <v>74185301</v>
      </c>
      <c r="D81" s="124">
        <f>D82</f>
        <v>74185301</v>
      </c>
      <c r="E81" s="124"/>
      <c r="F81" s="124">
        <v>0</v>
      </c>
    </row>
    <row r="82" spans="1:6" x14ac:dyDescent="0.2">
      <c r="A82" s="60">
        <v>41000000</v>
      </c>
      <c r="B82" s="61" t="s">
        <v>216</v>
      </c>
      <c r="C82" s="123">
        <f t="shared" si="1"/>
        <v>74185301</v>
      </c>
      <c r="D82" s="124">
        <f>D83+D85+D91+D93</f>
        <v>74185301</v>
      </c>
      <c r="E82" s="124">
        <v>0</v>
      </c>
      <c r="F82" s="124">
        <v>0</v>
      </c>
    </row>
    <row r="83" spans="1:6" x14ac:dyDescent="0.2">
      <c r="A83" s="60">
        <v>41020000</v>
      </c>
      <c r="B83" s="61" t="s">
        <v>217</v>
      </c>
      <c r="C83" s="180">
        <v>14641500</v>
      </c>
      <c r="D83" s="124">
        <v>14641500</v>
      </c>
      <c r="E83" s="124"/>
      <c r="F83" s="124"/>
    </row>
    <row r="84" spans="1:6" ht="19.5" customHeight="1" x14ac:dyDescent="0.2">
      <c r="A84" s="125">
        <v>41020100</v>
      </c>
      <c r="B84" s="62" t="s">
        <v>218</v>
      </c>
      <c r="C84" s="181">
        <v>14641500</v>
      </c>
      <c r="D84" s="127">
        <v>14641500</v>
      </c>
      <c r="E84" s="127"/>
      <c r="F84" s="127"/>
    </row>
    <row r="85" spans="1:6" x14ac:dyDescent="0.2">
      <c r="A85" s="60">
        <v>41030000</v>
      </c>
      <c r="B85" s="61" t="s">
        <v>26</v>
      </c>
      <c r="C85" s="123">
        <f t="shared" si="1"/>
        <v>43956900</v>
      </c>
      <c r="D85" s="124">
        <f>D86+D87+D88+D89+D90</f>
        <v>43956900</v>
      </c>
      <c r="E85" s="124">
        <v>0</v>
      </c>
      <c r="F85" s="124">
        <v>0</v>
      </c>
    </row>
    <row r="86" spans="1:6" ht="32.25" customHeight="1" x14ac:dyDescent="0.2">
      <c r="A86" s="125">
        <v>41033900</v>
      </c>
      <c r="B86" s="62" t="s">
        <v>219</v>
      </c>
      <c r="C86" s="126">
        <f t="shared" si="1"/>
        <v>28460400</v>
      </c>
      <c r="D86" s="127">
        <v>28460400</v>
      </c>
      <c r="E86" s="127">
        <v>0</v>
      </c>
      <c r="F86" s="127">
        <v>0</v>
      </c>
    </row>
    <row r="87" spans="1:6" ht="32.25" customHeight="1" x14ac:dyDescent="0.2">
      <c r="A87" s="125">
        <v>41031100</v>
      </c>
      <c r="B87" s="62" t="s">
        <v>231</v>
      </c>
      <c r="C87" s="126">
        <f>D87</f>
        <v>1478800</v>
      </c>
      <c r="D87" s="127">
        <v>1478800</v>
      </c>
      <c r="E87" s="127"/>
      <c r="F87" s="127"/>
    </row>
    <row r="88" spans="1:6" ht="33.75" customHeight="1" x14ac:dyDescent="0.2">
      <c r="A88" s="200">
        <v>41036300</v>
      </c>
      <c r="B88" s="201" t="s">
        <v>234</v>
      </c>
      <c r="C88" s="126">
        <v>3494200</v>
      </c>
      <c r="D88" s="127">
        <v>3494200</v>
      </c>
      <c r="E88" s="127"/>
      <c r="F88" s="127"/>
    </row>
    <row r="89" spans="1:6" ht="33.75" customHeight="1" x14ac:dyDescent="0.2">
      <c r="A89" s="314">
        <v>41035400</v>
      </c>
      <c r="B89" s="315" t="s">
        <v>295</v>
      </c>
      <c r="C89" s="323">
        <v>167900</v>
      </c>
      <c r="D89" s="316">
        <v>167900</v>
      </c>
      <c r="E89" s="127"/>
      <c r="F89" s="127"/>
    </row>
    <row r="90" spans="1:6" ht="48" customHeight="1" x14ac:dyDescent="0.2">
      <c r="A90" s="200">
        <v>41036000</v>
      </c>
      <c r="B90" s="201" t="s">
        <v>344</v>
      </c>
      <c r="C90" s="323">
        <f>D90</f>
        <v>10355600</v>
      </c>
      <c r="D90" s="316">
        <v>10355600</v>
      </c>
      <c r="E90" s="127"/>
      <c r="F90" s="127"/>
    </row>
    <row r="91" spans="1:6" x14ac:dyDescent="0.2">
      <c r="A91" s="156">
        <v>41040000</v>
      </c>
      <c r="B91" s="157" t="s">
        <v>220</v>
      </c>
      <c r="C91" s="123">
        <v>6109100</v>
      </c>
      <c r="D91" s="158">
        <v>6109100</v>
      </c>
      <c r="E91" s="127"/>
      <c r="F91" s="127"/>
    </row>
    <row r="92" spans="1:6" ht="17.25" customHeight="1" x14ac:dyDescent="0.2">
      <c r="A92" s="159">
        <v>41021400</v>
      </c>
      <c r="B92" s="160" t="s">
        <v>221</v>
      </c>
      <c r="C92" s="161">
        <v>6109100</v>
      </c>
      <c r="D92" s="162">
        <v>6109100</v>
      </c>
      <c r="E92" s="127"/>
      <c r="F92" s="127"/>
    </row>
    <row r="93" spans="1:6" x14ac:dyDescent="0.2">
      <c r="A93" s="60">
        <v>41050000</v>
      </c>
      <c r="B93" s="61" t="s">
        <v>28</v>
      </c>
      <c r="C93" s="123">
        <f t="shared" si="1"/>
        <v>9477801</v>
      </c>
      <c r="D93" s="124">
        <f>D95+D96+D94</f>
        <v>9477801</v>
      </c>
      <c r="E93" s="124"/>
      <c r="F93" s="124">
        <v>0</v>
      </c>
    </row>
    <row r="94" spans="1:6" ht="191.25" x14ac:dyDescent="0.2">
      <c r="A94" s="202">
        <v>41050400</v>
      </c>
      <c r="B94" s="203" t="s">
        <v>356</v>
      </c>
      <c r="C94" s="395">
        <v>7662444</v>
      </c>
      <c r="D94" s="391">
        <v>7662444</v>
      </c>
      <c r="E94" s="124"/>
      <c r="F94" s="124"/>
    </row>
    <row r="95" spans="1:6" ht="32.25" customHeight="1" x14ac:dyDescent="0.2">
      <c r="A95" s="125">
        <v>41051000</v>
      </c>
      <c r="B95" s="62" t="s">
        <v>29</v>
      </c>
      <c r="C95" s="123">
        <f>D95</f>
        <v>1114800</v>
      </c>
      <c r="D95" s="124">
        <v>1114800</v>
      </c>
      <c r="E95" s="124"/>
      <c r="F95" s="124"/>
    </row>
    <row r="96" spans="1:6" ht="51" x14ac:dyDescent="0.2">
      <c r="A96" s="202">
        <v>41059300</v>
      </c>
      <c r="B96" s="203" t="s">
        <v>291</v>
      </c>
      <c r="C96" s="123">
        <v>700557</v>
      </c>
      <c r="D96" s="184">
        <v>700557</v>
      </c>
      <c r="E96" s="124"/>
      <c r="F96" s="124"/>
    </row>
    <row r="97" spans="1:6" x14ac:dyDescent="0.2">
      <c r="A97" s="125"/>
      <c r="B97" s="62"/>
      <c r="C97" s="123"/>
      <c r="D97" s="124"/>
      <c r="E97" s="127"/>
      <c r="F97" s="127">
        <v>0</v>
      </c>
    </row>
    <row r="98" spans="1:6" x14ac:dyDescent="0.2">
      <c r="A98" s="128" t="s">
        <v>6</v>
      </c>
      <c r="B98" s="129" t="s">
        <v>30</v>
      </c>
      <c r="C98" s="123">
        <f t="shared" si="1"/>
        <v>183363301</v>
      </c>
      <c r="D98" s="123">
        <f>D80+D81</f>
        <v>181858301</v>
      </c>
      <c r="E98" s="175">
        <f>E51+E56</f>
        <v>1505000</v>
      </c>
      <c r="F98" s="123">
        <v>0</v>
      </c>
    </row>
    <row r="101" spans="1:6" x14ac:dyDescent="0.2">
      <c r="B101" s="166" t="s">
        <v>7</v>
      </c>
      <c r="C101" s="166"/>
      <c r="D101" s="166" t="s">
        <v>158</v>
      </c>
    </row>
  </sheetData>
  <mergeCells count="14">
    <mergeCell ref="C7:F7"/>
    <mergeCell ref="C1:F1"/>
    <mergeCell ref="C2:F2"/>
    <mergeCell ref="C3:F3"/>
    <mergeCell ref="D4:F4"/>
    <mergeCell ref="A5:F5"/>
    <mergeCell ref="C6:F6"/>
    <mergeCell ref="A10:A12"/>
    <mergeCell ref="B10:B12"/>
    <mergeCell ref="C10:C12"/>
    <mergeCell ref="D10:D12"/>
    <mergeCell ref="E10:F10"/>
    <mergeCell ref="E11:E12"/>
    <mergeCell ref="F11:F12"/>
  </mergeCells>
  <conditionalFormatting sqref="A82">
    <cfRule type="expression" dxfId="18" priority="2" stopIfTrue="1">
      <formula>XFC82=1</formula>
    </cfRule>
  </conditionalFormatting>
  <conditionalFormatting sqref="B82">
    <cfRule type="expression" dxfId="17" priority="5" stopIfTrue="1">
      <formula>XFC82=1</formula>
    </cfRule>
  </conditionalFormatting>
  <conditionalFormatting sqref="B20">
    <cfRule type="expression" dxfId="16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16" sqref="D16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266</v>
      </c>
      <c r="E1" s="1"/>
      <c r="F1" s="1"/>
    </row>
    <row r="2" spans="1:7" ht="12.75" customHeight="1" x14ac:dyDescent="0.2">
      <c r="A2" s="1"/>
      <c r="B2" s="1"/>
      <c r="C2" s="1"/>
      <c r="D2" s="416" t="s">
        <v>363</v>
      </c>
      <c r="E2" s="416"/>
      <c r="F2" s="416"/>
    </row>
    <row r="3" spans="1:7" ht="40.5" customHeight="1" x14ac:dyDescent="0.2">
      <c r="A3" s="1"/>
      <c r="B3" s="1"/>
      <c r="C3" s="1"/>
      <c r="D3" s="417" t="s">
        <v>290</v>
      </c>
      <c r="E3" s="418"/>
      <c r="F3" s="418"/>
      <c r="G3" s="285"/>
    </row>
    <row r="4" spans="1:7" ht="12.75" customHeight="1" x14ac:dyDescent="0.2">
      <c r="A4" s="1"/>
      <c r="B4" s="1"/>
      <c r="C4" s="1"/>
      <c r="D4" s="286"/>
      <c r="E4" s="286"/>
      <c r="F4" s="286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419" t="s">
        <v>267</v>
      </c>
      <c r="B6" s="420"/>
      <c r="C6" s="420"/>
      <c r="D6" s="420"/>
      <c r="E6" s="420"/>
      <c r="F6" s="420"/>
    </row>
    <row r="7" spans="1:7" ht="17.25" customHeight="1" x14ac:dyDescent="0.2">
      <c r="A7" s="287"/>
      <c r="B7" s="288"/>
      <c r="C7" s="288"/>
      <c r="D7" s="288"/>
      <c r="E7" s="288"/>
      <c r="F7" s="288"/>
    </row>
    <row r="8" spans="1:7" ht="16.5" customHeight="1" x14ac:dyDescent="0.2">
      <c r="A8" s="289" t="s">
        <v>226</v>
      </c>
      <c r="B8" s="288"/>
      <c r="C8" s="288"/>
      <c r="D8" s="404"/>
      <c r="E8" s="404"/>
      <c r="F8" s="404"/>
    </row>
    <row r="9" spans="1:7" x14ac:dyDescent="0.2">
      <c r="A9" s="290" t="s">
        <v>46</v>
      </c>
      <c r="B9" s="1"/>
      <c r="C9" s="1"/>
      <c r="D9" s="1"/>
      <c r="E9" s="1"/>
      <c r="F9" s="220" t="s">
        <v>9</v>
      </c>
    </row>
    <row r="10" spans="1:7" x14ac:dyDescent="0.2">
      <c r="A10" s="401" t="s">
        <v>10</v>
      </c>
      <c r="B10" s="401" t="s">
        <v>268</v>
      </c>
      <c r="C10" s="421" t="s">
        <v>1</v>
      </c>
      <c r="D10" s="412" t="s">
        <v>2</v>
      </c>
      <c r="E10" s="423" t="s">
        <v>3</v>
      </c>
      <c r="F10" s="424"/>
    </row>
    <row r="11" spans="1:7" ht="12.75" customHeight="1" x14ac:dyDescent="0.2">
      <c r="A11" s="401"/>
      <c r="B11" s="401"/>
      <c r="C11" s="401"/>
      <c r="D11" s="422"/>
      <c r="E11" s="412" t="s">
        <v>4</v>
      </c>
      <c r="F11" s="412" t="s">
        <v>5</v>
      </c>
    </row>
    <row r="12" spans="1:7" x14ac:dyDescent="0.2">
      <c r="A12" s="401"/>
      <c r="B12" s="401"/>
      <c r="C12" s="401"/>
      <c r="D12" s="400"/>
      <c r="E12" s="400"/>
      <c r="F12" s="400"/>
    </row>
    <row r="13" spans="1:7" x14ac:dyDescent="0.2">
      <c r="A13" s="217">
        <v>1</v>
      </c>
      <c r="B13" s="217">
        <v>2</v>
      </c>
      <c r="C13" s="153">
        <v>3</v>
      </c>
      <c r="D13" s="217">
        <v>4</v>
      </c>
      <c r="E13" s="217">
        <v>5</v>
      </c>
      <c r="F13" s="217">
        <v>6</v>
      </c>
    </row>
    <row r="14" spans="1:7" ht="21.2" customHeight="1" x14ac:dyDescent="0.2">
      <c r="A14" s="413" t="s">
        <v>269</v>
      </c>
      <c r="B14" s="414"/>
      <c r="C14" s="414"/>
      <c r="D14" s="414"/>
      <c r="E14" s="414"/>
      <c r="F14" s="415"/>
    </row>
    <row r="15" spans="1:7" x14ac:dyDescent="0.2">
      <c r="A15" s="60">
        <v>200000</v>
      </c>
      <c r="B15" s="61" t="s">
        <v>270</v>
      </c>
      <c r="C15" s="123">
        <f t="shared" ref="C15:C32" si="0">D15+E15</f>
        <v>2982073.7899999991</v>
      </c>
      <c r="D15" s="124">
        <v>-8524574</v>
      </c>
      <c r="E15" s="124">
        <v>11506647.789999999</v>
      </c>
      <c r="F15" s="124">
        <v>11506222</v>
      </c>
    </row>
    <row r="16" spans="1:7" x14ac:dyDescent="0.2">
      <c r="A16" s="60">
        <v>203000</v>
      </c>
      <c r="B16" s="61" t="s">
        <v>271</v>
      </c>
      <c r="C16" s="123">
        <f t="shared" si="0"/>
        <v>0</v>
      </c>
      <c r="D16" s="124">
        <v>0</v>
      </c>
      <c r="E16" s="124">
        <v>0</v>
      </c>
      <c r="F16" s="124">
        <v>0</v>
      </c>
    </row>
    <row r="17" spans="1:9" x14ac:dyDescent="0.2">
      <c r="A17" s="125">
        <v>203410</v>
      </c>
      <c r="B17" s="62" t="s">
        <v>272</v>
      </c>
      <c r="C17" s="126">
        <f t="shared" si="0"/>
        <v>0</v>
      </c>
      <c r="D17" s="127">
        <v>0</v>
      </c>
      <c r="E17" s="127">
        <v>0</v>
      </c>
      <c r="F17" s="127">
        <v>0</v>
      </c>
    </row>
    <row r="18" spans="1:9" ht="25.5" x14ac:dyDescent="0.2">
      <c r="A18" s="60">
        <v>205000</v>
      </c>
      <c r="B18" s="61" t="s">
        <v>273</v>
      </c>
      <c r="C18" s="123">
        <f t="shared" si="0"/>
        <v>0</v>
      </c>
      <c r="D18" s="124">
        <v>0</v>
      </c>
      <c r="E18" s="124">
        <v>0</v>
      </c>
      <c r="F18" s="124">
        <v>0</v>
      </c>
    </row>
    <row r="19" spans="1:9" x14ac:dyDescent="0.2">
      <c r="A19" s="125">
        <v>205100</v>
      </c>
      <c r="B19" s="62" t="s">
        <v>274</v>
      </c>
      <c r="C19" s="126">
        <v>0</v>
      </c>
      <c r="D19" s="127">
        <v>0</v>
      </c>
      <c r="E19" s="127">
        <v>0</v>
      </c>
      <c r="F19" s="127">
        <v>0</v>
      </c>
    </row>
    <row r="20" spans="1:9" x14ac:dyDescent="0.2">
      <c r="A20" s="125">
        <v>205200</v>
      </c>
      <c r="B20" s="62" t="s">
        <v>275</v>
      </c>
      <c r="C20" s="126">
        <v>0</v>
      </c>
      <c r="D20" s="127">
        <v>0</v>
      </c>
      <c r="E20" s="127">
        <v>0</v>
      </c>
      <c r="F20" s="127">
        <v>0</v>
      </c>
    </row>
    <row r="21" spans="1:9" ht="25.5" x14ac:dyDescent="0.2">
      <c r="A21" s="60">
        <v>208000</v>
      </c>
      <c r="B21" s="61" t="s">
        <v>276</v>
      </c>
      <c r="C21" s="123">
        <f t="shared" si="0"/>
        <v>2982073.7899999991</v>
      </c>
      <c r="D21" s="124">
        <v>-8524574</v>
      </c>
      <c r="E21" s="124">
        <v>11506647.789999999</v>
      </c>
      <c r="F21" s="124">
        <v>11506222</v>
      </c>
    </row>
    <row r="22" spans="1:9" x14ac:dyDescent="0.2">
      <c r="A22" s="125">
        <v>208100</v>
      </c>
      <c r="B22" s="62" t="s">
        <v>274</v>
      </c>
      <c r="C22" s="126">
        <f t="shared" si="0"/>
        <v>7494565.54</v>
      </c>
      <c r="D22" s="127">
        <v>5003436.7</v>
      </c>
      <c r="E22" s="127">
        <v>2491128.84</v>
      </c>
      <c r="F22" s="127">
        <v>2322378.1800000002</v>
      </c>
    </row>
    <row r="23" spans="1:9" x14ac:dyDescent="0.2">
      <c r="A23" s="125">
        <v>208200</v>
      </c>
      <c r="B23" s="62" t="s">
        <v>275</v>
      </c>
      <c r="C23" s="126">
        <f>D23+E23</f>
        <v>4512491.75</v>
      </c>
      <c r="D23" s="127">
        <v>3054410.7</v>
      </c>
      <c r="E23" s="127">
        <v>1458081.05</v>
      </c>
      <c r="F23" s="127">
        <v>1289756.18</v>
      </c>
    </row>
    <row r="24" spans="1:9" ht="38.25" x14ac:dyDescent="0.2">
      <c r="A24" s="125">
        <v>208400</v>
      </c>
      <c r="B24" s="62" t="s">
        <v>277</v>
      </c>
      <c r="C24" s="126">
        <f t="shared" si="0"/>
        <v>0</v>
      </c>
      <c r="D24" s="127">
        <v>-10473600</v>
      </c>
      <c r="E24" s="127">
        <v>10473600</v>
      </c>
      <c r="F24" s="127">
        <v>10473600</v>
      </c>
      <c r="H24" s="310"/>
    </row>
    <row r="25" spans="1:9" x14ac:dyDescent="0.2">
      <c r="A25" s="128" t="s">
        <v>6</v>
      </c>
      <c r="B25" s="129" t="s">
        <v>278</v>
      </c>
      <c r="C25" s="123">
        <f t="shared" si="0"/>
        <v>2982073.7899999991</v>
      </c>
      <c r="D25" s="124">
        <v>-8524574</v>
      </c>
      <c r="E25" s="124">
        <v>11506647.789999999</v>
      </c>
      <c r="F25" s="124">
        <v>11506222</v>
      </c>
    </row>
    <row r="26" spans="1:9" ht="21.2" customHeight="1" x14ac:dyDescent="0.2">
      <c r="A26" s="413" t="s">
        <v>279</v>
      </c>
      <c r="B26" s="414"/>
      <c r="C26" s="414"/>
      <c r="D26" s="414"/>
      <c r="E26" s="414"/>
      <c r="F26" s="415"/>
    </row>
    <row r="27" spans="1:9" x14ac:dyDescent="0.2">
      <c r="A27" s="60">
        <v>600000</v>
      </c>
      <c r="B27" s="61" t="s">
        <v>280</v>
      </c>
      <c r="C27" s="123">
        <f t="shared" si="0"/>
        <v>2982073.7899999991</v>
      </c>
      <c r="D27" s="124">
        <v>-8524574</v>
      </c>
      <c r="E27" s="124">
        <v>11506647.789999999</v>
      </c>
      <c r="F27" s="124">
        <v>11506222</v>
      </c>
    </row>
    <row r="28" spans="1:9" x14ac:dyDescent="0.2">
      <c r="A28" s="60">
        <v>602000</v>
      </c>
      <c r="B28" s="61" t="s">
        <v>281</v>
      </c>
      <c r="C28" s="123">
        <f t="shared" si="0"/>
        <v>2982073.7899999991</v>
      </c>
      <c r="D28" s="124">
        <v>-8524574</v>
      </c>
      <c r="E28" s="124">
        <v>11506647.789999999</v>
      </c>
      <c r="F28" s="124">
        <v>11506222</v>
      </c>
    </row>
    <row r="29" spans="1:9" x14ac:dyDescent="0.2">
      <c r="A29" s="125">
        <v>602100</v>
      </c>
      <c r="B29" s="62" t="s">
        <v>274</v>
      </c>
      <c r="C29" s="126">
        <f t="shared" si="0"/>
        <v>7494565.54</v>
      </c>
      <c r="D29" s="127">
        <v>5003436.7</v>
      </c>
      <c r="E29" s="127">
        <v>2491128.84</v>
      </c>
      <c r="F29" s="127">
        <v>2322378.1800000002</v>
      </c>
    </row>
    <row r="30" spans="1:9" x14ac:dyDescent="0.2">
      <c r="A30" s="125">
        <v>602200</v>
      </c>
      <c r="B30" s="62" t="s">
        <v>275</v>
      </c>
      <c r="C30" s="126">
        <f t="shared" si="0"/>
        <v>4512491.75</v>
      </c>
      <c r="D30" s="127">
        <v>3054410.7</v>
      </c>
      <c r="E30" s="127">
        <v>1458081.05</v>
      </c>
      <c r="F30" s="127">
        <v>1289756.18</v>
      </c>
    </row>
    <row r="31" spans="1:9" ht="38.25" x14ac:dyDescent="0.2">
      <c r="A31" s="125">
        <v>602400</v>
      </c>
      <c r="B31" s="62" t="s">
        <v>277</v>
      </c>
      <c r="C31" s="126">
        <f t="shared" si="0"/>
        <v>0</v>
      </c>
      <c r="D31" s="127">
        <v>-10473600</v>
      </c>
      <c r="E31" s="127">
        <v>10473600</v>
      </c>
      <c r="F31" s="127">
        <v>10473600</v>
      </c>
      <c r="I31" s="310"/>
    </row>
    <row r="32" spans="1:9" x14ac:dyDescent="0.2">
      <c r="A32" s="128" t="s">
        <v>6</v>
      </c>
      <c r="B32" s="129" t="s">
        <v>278</v>
      </c>
      <c r="C32" s="123">
        <f t="shared" si="0"/>
        <v>2982073.7899999991</v>
      </c>
      <c r="D32" s="124">
        <v>-8524574</v>
      </c>
      <c r="E32" s="124">
        <v>11506647.789999999</v>
      </c>
      <c r="F32" s="124">
        <v>11506222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158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view="pageLayout" zoomScale="85" zoomScaleNormal="100" zoomScalePageLayoutView="85" workbookViewId="0">
      <selection activeCell="M48" sqref="M48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8.5703125" style="66" customWidth="1"/>
    <col min="5" max="5" width="15.5703125" style="66" customWidth="1"/>
    <col min="6" max="6" width="16" style="66" customWidth="1"/>
    <col min="7" max="7" width="13.7109375" style="66" customWidth="1"/>
    <col min="8" max="9" width="13.85546875" style="66" customWidth="1"/>
    <col min="10" max="10" width="13.7109375" style="66" customWidth="1"/>
    <col min="11" max="11" width="13.28515625" style="66" customWidth="1"/>
    <col min="12" max="12" width="11.85546875" style="66" customWidth="1"/>
    <col min="13" max="13" width="9.42578125" style="66" customWidth="1"/>
    <col min="14" max="14" width="8.28515625" style="66" customWidth="1"/>
    <col min="15" max="15" width="13.140625" style="66" customWidth="1"/>
    <col min="16" max="16" width="17.42578125" style="66" customWidth="1"/>
    <col min="17" max="16384" width="9.140625" style="66"/>
  </cols>
  <sheetData>
    <row r="1" spans="1:16" x14ac:dyDescent="0.2">
      <c r="L1" s="134" t="s">
        <v>162</v>
      </c>
    </row>
    <row r="2" spans="1:16" ht="14.25" customHeight="1" x14ac:dyDescent="0.2">
      <c r="L2" s="429" t="s">
        <v>364</v>
      </c>
      <c r="M2" s="430"/>
      <c r="N2" s="430"/>
      <c r="O2" s="430"/>
      <c r="P2" s="430"/>
    </row>
    <row r="3" spans="1:16" ht="42.75" customHeight="1" x14ac:dyDescent="0.2">
      <c r="L3" s="427" t="s">
        <v>290</v>
      </c>
      <c r="M3" s="428"/>
      <c r="N3" s="428"/>
      <c r="O3" s="428"/>
      <c r="P3" s="428"/>
    </row>
    <row r="4" spans="1:16" ht="13.7" customHeight="1" x14ac:dyDescent="0.2">
      <c r="L4" s="431"/>
      <c r="M4" s="431"/>
      <c r="N4" s="431"/>
      <c r="O4" s="431"/>
      <c r="P4" s="431"/>
    </row>
    <row r="6" spans="1:16" x14ac:dyDescent="0.2">
      <c r="A6" s="432" t="s">
        <v>45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</row>
    <row r="7" spans="1:16" x14ac:dyDescent="0.2">
      <c r="A7" s="432" t="s">
        <v>229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</row>
    <row r="8" spans="1:16" x14ac:dyDescent="0.2">
      <c r="A8" s="67" t="s">
        <v>226</v>
      </c>
      <c r="B8" s="68"/>
      <c r="C8" s="68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68"/>
      <c r="P8" s="68"/>
    </row>
    <row r="9" spans="1:16" x14ac:dyDescent="0.2">
      <c r="A9" s="69" t="s">
        <v>46</v>
      </c>
      <c r="G9" s="70"/>
      <c r="H9" s="70"/>
      <c r="P9" s="71" t="s">
        <v>47</v>
      </c>
    </row>
    <row r="10" spans="1:16" x14ac:dyDescent="0.2">
      <c r="A10" s="434" t="s">
        <v>48</v>
      </c>
      <c r="B10" s="434" t="s">
        <v>49</v>
      </c>
      <c r="C10" s="434" t="s">
        <v>50</v>
      </c>
      <c r="D10" s="425" t="s">
        <v>51</v>
      </c>
      <c r="E10" s="425" t="s">
        <v>2</v>
      </c>
      <c r="F10" s="425"/>
      <c r="G10" s="425"/>
      <c r="H10" s="425"/>
      <c r="I10" s="425"/>
      <c r="J10" s="425" t="s">
        <v>3</v>
      </c>
      <c r="K10" s="425"/>
      <c r="L10" s="425"/>
      <c r="M10" s="425"/>
      <c r="N10" s="425"/>
      <c r="O10" s="425"/>
      <c r="P10" s="426" t="s">
        <v>52</v>
      </c>
    </row>
    <row r="11" spans="1:16" x14ac:dyDescent="0.2">
      <c r="A11" s="425"/>
      <c r="B11" s="425"/>
      <c r="C11" s="425"/>
      <c r="D11" s="425"/>
      <c r="E11" s="426" t="s">
        <v>4</v>
      </c>
      <c r="F11" s="425" t="s">
        <v>53</v>
      </c>
      <c r="G11" s="425" t="s">
        <v>54</v>
      </c>
      <c r="H11" s="425"/>
      <c r="I11" s="425" t="s">
        <v>55</v>
      </c>
      <c r="J11" s="426" t="s">
        <v>4</v>
      </c>
      <c r="K11" s="425" t="s">
        <v>5</v>
      </c>
      <c r="L11" s="425" t="s">
        <v>53</v>
      </c>
      <c r="M11" s="425" t="s">
        <v>54</v>
      </c>
      <c r="N11" s="425"/>
      <c r="O11" s="425" t="s">
        <v>55</v>
      </c>
      <c r="P11" s="425"/>
    </row>
    <row r="12" spans="1:16" x14ac:dyDescent="0.2">
      <c r="A12" s="425"/>
      <c r="B12" s="425"/>
      <c r="C12" s="425"/>
      <c r="D12" s="425"/>
      <c r="E12" s="425"/>
      <c r="F12" s="425"/>
      <c r="G12" s="425" t="s">
        <v>56</v>
      </c>
      <c r="H12" s="425" t="s">
        <v>57</v>
      </c>
      <c r="I12" s="425"/>
      <c r="J12" s="425"/>
      <c r="K12" s="425"/>
      <c r="L12" s="425"/>
      <c r="M12" s="425" t="s">
        <v>56</v>
      </c>
      <c r="N12" s="425" t="s">
        <v>57</v>
      </c>
      <c r="O12" s="425"/>
      <c r="P12" s="425"/>
    </row>
    <row r="13" spans="1:16" ht="49.5" customHeight="1" x14ac:dyDescent="0.2">
      <c r="A13" s="425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</row>
    <row r="14" spans="1:16" x14ac:dyDescent="0.2">
      <c r="A14" s="72">
        <v>1</v>
      </c>
      <c r="B14" s="72">
        <v>2</v>
      </c>
      <c r="C14" s="72">
        <v>3</v>
      </c>
      <c r="D14" s="72">
        <v>4</v>
      </c>
      <c r="E14" s="73">
        <v>5</v>
      </c>
      <c r="F14" s="72">
        <v>6</v>
      </c>
      <c r="G14" s="72">
        <v>7</v>
      </c>
      <c r="H14" s="72">
        <v>8</v>
      </c>
      <c r="I14" s="72">
        <v>9</v>
      </c>
      <c r="J14" s="73">
        <v>10</v>
      </c>
      <c r="K14" s="72">
        <v>11</v>
      </c>
      <c r="L14" s="72">
        <v>12</v>
      </c>
      <c r="M14" s="72">
        <v>13</v>
      </c>
      <c r="N14" s="72">
        <v>14</v>
      </c>
      <c r="O14" s="72">
        <v>15</v>
      </c>
      <c r="P14" s="73">
        <v>16</v>
      </c>
    </row>
    <row r="15" spans="1:16" x14ac:dyDescent="0.2">
      <c r="A15" s="74" t="s">
        <v>58</v>
      </c>
      <c r="B15" s="75"/>
      <c r="C15" s="76"/>
      <c r="D15" s="77" t="s">
        <v>59</v>
      </c>
      <c r="E15" s="139">
        <f t="shared" ref="E15:J15" si="0">E16</f>
        <v>19918500</v>
      </c>
      <c r="F15" s="79">
        <f t="shared" si="0"/>
        <v>19768500</v>
      </c>
      <c r="G15" s="79">
        <f t="shared" si="0"/>
        <v>11747736</v>
      </c>
      <c r="H15" s="79">
        <f t="shared" si="0"/>
        <v>1653700</v>
      </c>
      <c r="I15" s="79">
        <f t="shared" si="0"/>
        <v>150000</v>
      </c>
      <c r="J15" s="78">
        <f t="shared" si="0"/>
        <v>140000</v>
      </c>
      <c r="K15" s="79">
        <v>0</v>
      </c>
      <c r="L15" s="79">
        <f>L16</f>
        <v>140000</v>
      </c>
      <c r="M15" s="79">
        <v>0</v>
      </c>
      <c r="N15" s="79">
        <v>0</v>
      </c>
      <c r="O15" s="79">
        <v>0</v>
      </c>
      <c r="P15" s="78">
        <f t="shared" ref="P15:P71" si="1">E15+J15</f>
        <v>20058500</v>
      </c>
    </row>
    <row r="16" spans="1:16" ht="15" customHeight="1" x14ac:dyDescent="0.2">
      <c r="A16" s="135" t="s">
        <v>60</v>
      </c>
      <c r="B16" s="136"/>
      <c r="C16" s="137"/>
      <c r="D16" s="170" t="s">
        <v>59</v>
      </c>
      <c r="E16" s="139">
        <f>E17+E18+E19+E21+E23</f>
        <v>19918500</v>
      </c>
      <c r="F16" s="103">
        <f>F17+F18+F19+F21+F23</f>
        <v>19768500</v>
      </c>
      <c r="G16" s="103">
        <f>G17+G18+G19+G21</f>
        <v>11747736</v>
      </c>
      <c r="H16" s="103">
        <f>H17+H18+H19+H21</f>
        <v>1653700</v>
      </c>
      <c r="I16" s="103">
        <f>I17+I18+I19+I20+I21+I22+I23</f>
        <v>150000</v>
      </c>
      <c r="J16" s="139">
        <f>J17+J19+J21</f>
        <v>140000</v>
      </c>
      <c r="K16" s="103">
        <f>K17+K19+K21</f>
        <v>0</v>
      </c>
      <c r="L16" s="103">
        <f>L17</f>
        <v>140000</v>
      </c>
      <c r="M16" s="103">
        <f>M17</f>
        <v>0</v>
      </c>
      <c r="N16" s="103">
        <f>N17</f>
        <v>0</v>
      </c>
      <c r="O16" s="103"/>
      <c r="P16" s="139">
        <f t="shared" si="1"/>
        <v>20058500</v>
      </c>
    </row>
    <row r="17" spans="1:16" ht="63.75" x14ac:dyDescent="0.2">
      <c r="A17" s="80" t="s">
        <v>61</v>
      </c>
      <c r="B17" s="80" t="s">
        <v>62</v>
      </c>
      <c r="C17" s="81" t="s">
        <v>63</v>
      </c>
      <c r="D17" s="82" t="s">
        <v>64</v>
      </c>
      <c r="E17" s="83">
        <f t="shared" ref="E17:E22" si="2">F17</f>
        <v>17806000</v>
      </c>
      <c r="F17" s="84">
        <v>17806000</v>
      </c>
      <c r="G17" s="84">
        <v>11747736</v>
      </c>
      <c r="H17" s="84">
        <v>1653700</v>
      </c>
      <c r="I17" s="84"/>
      <c r="J17" s="85">
        <f>L17</f>
        <v>140000</v>
      </c>
      <c r="K17" s="84"/>
      <c r="L17" s="84">
        <v>140000</v>
      </c>
      <c r="M17" s="84"/>
      <c r="N17" s="84"/>
      <c r="O17" s="84"/>
      <c r="P17" s="85">
        <f>E17+J17</f>
        <v>17946000</v>
      </c>
    </row>
    <row r="18" spans="1:16" ht="30.75" customHeight="1" x14ac:dyDescent="0.2">
      <c r="A18" s="80" t="s">
        <v>80</v>
      </c>
      <c r="B18" s="89">
        <v>7680</v>
      </c>
      <c r="C18" s="90" t="s">
        <v>81</v>
      </c>
      <c r="D18" s="86" t="s">
        <v>82</v>
      </c>
      <c r="E18" s="87">
        <f t="shared" si="2"/>
        <v>62500</v>
      </c>
      <c r="F18" s="88">
        <v>62500</v>
      </c>
      <c r="G18" s="88"/>
      <c r="H18" s="88"/>
      <c r="I18" s="84"/>
      <c r="J18" s="85"/>
      <c r="K18" s="84"/>
      <c r="L18" s="84"/>
      <c r="M18" s="84"/>
      <c r="N18" s="84"/>
      <c r="O18" s="84"/>
      <c r="P18" s="85">
        <f t="shared" ref="P18:P45" si="3">E18+J18</f>
        <v>62500</v>
      </c>
    </row>
    <row r="19" spans="1:16" ht="38.1" customHeight="1" x14ac:dyDescent="0.2">
      <c r="A19" s="91" t="s">
        <v>83</v>
      </c>
      <c r="B19" s="89">
        <v>8110</v>
      </c>
      <c r="C19" s="90" t="s">
        <v>84</v>
      </c>
      <c r="D19" s="86" t="s">
        <v>85</v>
      </c>
      <c r="E19" s="87">
        <f>F19+I19</f>
        <v>600000</v>
      </c>
      <c r="F19" s="88">
        <v>600000</v>
      </c>
      <c r="G19" s="88"/>
      <c r="H19" s="88"/>
      <c r="I19" s="84">
        <v>0</v>
      </c>
      <c r="J19" s="85"/>
      <c r="K19" s="84"/>
      <c r="L19" s="84"/>
      <c r="M19" s="84"/>
      <c r="N19" s="84"/>
      <c r="O19" s="84"/>
      <c r="P19" s="85">
        <f t="shared" si="3"/>
        <v>600000</v>
      </c>
    </row>
    <row r="20" spans="1:16" ht="29.25" customHeight="1" x14ac:dyDescent="0.2">
      <c r="A20" s="91"/>
      <c r="B20" s="89"/>
      <c r="C20" s="90"/>
      <c r="D20" s="86" t="s">
        <v>294</v>
      </c>
      <c r="E20" s="169">
        <f t="shared" si="2"/>
        <v>600000</v>
      </c>
      <c r="F20" s="165">
        <v>600000</v>
      </c>
      <c r="G20" s="88"/>
      <c r="H20" s="88"/>
      <c r="I20" s="84"/>
      <c r="J20" s="85"/>
      <c r="K20" s="84"/>
      <c r="L20" s="84"/>
      <c r="M20" s="84"/>
      <c r="N20" s="84"/>
      <c r="O20" s="84"/>
      <c r="P20" s="85">
        <f t="shared" si="3"/>
        <v>600000</v>
      </c>
    </row>
    <row r="21" spans="1:16" ht="24.75" customHeight="1" x14ac:dyDescent="0.2">
      <c r="A21" s="91" t="s">
        <v>86</v>
      </c>
      <c r="B21" s="89">
        <v>8240</v>
      </c>
      <c r="C21" s="90" t="s">
        <v>87</v>
      </c>
      <c r="D21" s="86" t="s">
        <v>88</v>
      </c>
      <c r="E21" s="87">
        <f t="shared" si="2"/>
        <v>900000</v>
      </c>
      <c r="F21" s="88">
        <v>900000</v>
      </c>
      <c r="G21" s="88"/>
      <c r="H21" s="88"/>
      <c r="I21" s="84"/>
      <c r="J21" s="85"/>
      <c r="K21" s="84"/>
      <c r="L21" s="84"/>
      <c r="M21" s="84"/>
      <c r="N21" s="84"/>
      <c r="O21" s="84"/>
      <c r="P21" s="85">
        <f t="shared" si="3"/>
        <v>900000</v>
      </c>
    </row>
    <row r="22" spans="1:16" ht="66" customHeight="1" x14ac:dyDescent="0.2">
      <c r="A22" s="91"/>
      <c r="B22" s="89"/>
      <c r="C22" s="90"/>
      <c r="D22" s="86" t="s">
        <v>286</v>
      </c>
      <c r="E22" s="87">
        <f t="shared" si="2"/>
        <v>900000</v>
      </c>
      <c r="F22" s="325">
        <v>900000</v>
      </c>
      <c r="G22" s="88"/>
      <c r="H22" s="88"/>
      <c r="I22" s="84"/>
      <c r="J22" s="85"/>
      <c r="K22" s="84"/>
      <c r="L22" s="84"/>
      <c r="M22" s="84"/>
      <c r="N22" s="84"/>
      <c r="O22" s="84"/>
      <c r="P22" s="85">
        <f t="shared" si="3"/>
        <v>900000</v>
      </c>
    </row>
    <row r="23" spans="1:16" ht="48" customHeight="1" x14ac:dyDescent="0.2">
      <c r="A23" s="204" t="s">
        <v>298</v>
      </c>
      <c r="B23" s="89">
        <v>9800</v>
      </c>
      <c r="C23" s="90"/>
      <c r="D23" s="207" t="s">
        <v>299</v>
      </c>
      <c r="E23" s="87">
        <f>F23+I23</f>
        <v>550000</v>
      </c>
      <c r="F23" s="324">
        <v>400000</v>
      </c>
      <c r="G23" s="88"/>
      <c r="H23" s="88"/>
      <c r="I23" s="84">
        <v>150000</v>
      </c>
      <c r="J23" s="85"/>
      <c r="K23" s="84"/>
      <c r="L23" s="84"/>
      <c r="M23" s="84"/>
      <c r="N23" s="84"/>
      <c r="O23" s="84"/>
      <c r="P23" s="85">
        <f t="shared" si="3"/>
        <v>550000</v>
      </c>
    </row>
    <row r="24" spans="1:16" x14ac:dyDescent="0.2">
      <c r="A24" s="135" t="s">
        <v>89</v>
      </c>
      <c r="B24" s="135"/>
      <c r="C24" s="137"/>
      <c r="D24" s="138" t="s">
        <v>90</v>
      </c>
      <c r="E24" s="139">
        <f t="shared" ref="E24:L24" si="4">E25</f>
        <v>93926582</v>
      </c>
      <c r="F24" s="103">
        <f t="shared" si="4"/>
        <v>93309582</v>
      </c>
      <c r="G24" s="103">
        <f t="shared" si="4"/>
        <v>57985172</v>
      </c>
      <c r="H24" s="103">
        <f t="shared" si="4"/>
        <v>14961000</v>
      </c>
      <c r="I24" s="103">
        <f t="shared" si="4"/>
        <v>617000</v>
      </c>
      <c r="J24" s="139">
        <f t="shared" si="4"/>
        <v>12571647.789999999</v>
      </c>
      <c r="K24" s="103">
        <f t="shared" si="4"/>
        <v>10916522</v>
      </c>
      <c r="L24" s="103">
        <f t="shared" si="4"/>
        <v>1655125.79</v>
      </c>
      <c r="M24" s="103">
        <v>0</v>
      </c>
      <c r="N24" s="103">
        <v>0</v>
      </c>
      <c r="O24" s="103">
        <f>O25</f>
        <v>10916522</v>
      </c>
      <c r="P24" s="139">
        <f t="shared" si="3"/>
        <v>106498229.78999999</v>
      </c>
    </row>
    <row r="25" spans="1:16" x14ac:dyDescent="0.2">
      <c r="A25" s="74" t="s">
        <v>91</v>
      </c>
      <c r="B25" s="74"/>
      <c r="C25" s="76"/>
      <c r="D25" s="77" t="s">
        <v>92</v>
      </c>
      <c r="E25" s="78">
        <f>E26+E27+E28+E29+E30+E31+E32+E33+E36+E37+E38+E35+E41+E34+E39+E40</f>
        <v>93926582</v>
      </c>
      <c r="F25" s="79">
        <f>F26+F27+F28+F29+F30+F31+F32+F33+F36+F37+F38+F35+F41+F34+F39+F40</f>
        <v>93309582</v>
      </c>
      <c r="G25" s="79">
        <f>G26+G27+G28+G29+G30+G31+G32+G33+G36+G37+G35+G41</f>
        <v>57985172</v>
      </c>
      <c r="H25" s="79">
        <f>H26+H27+H28+H29+H30+H31+H32+H33+H36+H37+H34</f>
        <v>14961000</v>
      </c>
      <c r="I25" s="79">
        <f>I26+I27+I28+I29+I30+I31+I32+I33+I36+I37</f>
        <v>617000</v>
      </c>
      <c r="J25" s="78">
        <f>J26+J27+J28+J29+J30+J31+J32+J33+J36+J37+J39+J40+J42</f>
        <v>12571647.789999999</v>
      </c>
      <c r="K25" s="79">
        <f>K26+K27+K28+K29+K30+K31+K32+K33+K36+K37+K39+K40</f>
        <v>10916522</v>
      </c>
      <c r="L25" s="79">
        <f>L26+L27+L28+L29+L30+L31+L32+L33+L36+L37+L42+L39+L40</f>
        <v>1655125.79</v>
      </c>
      <c r="M25" s="79">
        <v>0</v>
      </c>
      <c r="N25" s="79">
        <v>0</v>
      </c>
      <c r="O25" s="79">
        <f>O26+O27+O28+O29+O30+O31+O32+O33+O36+O37+O39+O40</f>
        <v>10916522</v>
      </c>
      <c r="P25" s="78">
        <f>E25+J25</f>
        <v>106498229.78999999</v>
      </c>
    </row>
    <row r="26" spans="1:16" ht="38.25" x14ac:dyDescent="0.2">
      <c r="A26" s="80" t="s">
        <v>93</v>
      </c>
      <c r="B26" s="80" t="s">
        <v>94</v>
      </c>
      <c r="C26" s="81" t="s">
        <v>63</v>
      </c>
      <c r="D26" s="82" t="s">
        <v>95</v>
      </c>
      <c r="E26" s="85">
        <f t="shared" ref="E26:E41" si="5">F26</f>
        <v>5234000</v>
      </c>
      <c r="F26" s="84">
        <v>5234000</v>
      </c>
      <c r="G26" s="84">
        <v>3934000</v>
      </c>
      <c r="H26" s="192">
        <v>219000</v>
      </c>
      <c r="I26" s="84"/>
      <c r="J26" s="85"/>
      <c r="K26" s="84"/>
      <c r="L26" s="84"/>
      <c r="M26" s="84"/>
      <c r="N26" s="84"/>
      <c r="O26" s="84"/>
      <c r="P26" s="85">
        <f t="shared" si="3"/>
        <v>5234000</v>
      </c>
    </row>
    <row r="27" spans="1:16" x14ac:dyDescent="0.2">
      <c r="A27" s="80" t="s">
        <v>96</v>
      </c>
      <c r="B27" s="80" t="s">
        <v>97</v>
      </c>
      <c r="C27" s="81" t="s">
        <v>98</v>
      </c>
      <c r="D27" s="82" t="s">
        <v>99</v>
      </c>
      <c r="E27" s="130">
        <f t="shared" si="5"/>
        <v>15414895</v>
      </c>
      <c r="F27" s="84">
        <v>15414895</v>
      </c>
      <c r="G27" s="84">
        <v>9527917</v>
      </c>
      <c r="H27" s="192">
        <v>2677000</v>
      </c>
      <c r="I27" s="84"/>
      <c r="J27" s="87">
        <f>L27</f>
        <v>300000</v>
      </c>
      <c r="K27" s="171"/>
      <c r="L27" s="165">
        <v>300000</v>
      </c>
      <c r="M27" s="84"/>
      <c r="N27" s="84"/>
      <c r="O27" s="84"/>
      <c r="P27" s="85">
        <f t="shared" si="3"/>
        <v>15714895</v>
      </c>
    </row>
    <row r="28" spans="1:16" ht="38.25" customHeight="1" x14ac:dyDescent="0.2">
      <c r="A28" s="80" t="s">
        <v>100</v>
      </c>
      <c r="B28" s="80" t="s">
        <v>101</v>
      </c>
      <c r="C28" s="81" t="s">
        <v>102</v>
      </c>
      <c r="D28" s="132" t="s">
        <v>160</v>
      </c>
      <c r="E28" s="85">
        <f>F28+I28</f>
        <v>25509500</v>
      </c>
      <c r="F28" s="84">
        <v>24892500</v>
      </c>
      <c r="G28" s="84">
        <v>10395901</v>
      </c>
      <c r="H28" s="88">
        <v>7870000</v>
      </c>
      <c r="I28" s="192">
        <v>617000</v>
      </c>
      <c r="J28" s="85">
        <f>K28+L28</f>
        <v>630000</v>
      </c>
      <c r="K28" s="84"/>
      <c r="L28" s="192">
        <v>630000</v>
      </c>
      <c r="M28" s="84"/>
      <c r="N28" s="84"/>
      <c r="O28" s="84"/>
      <c r="P28" s="85">
        <f t="shared" si="3"/>
        <v>26139500</v>
      </c>
    </row>
    <row r="29" spans="1:16" ht="37.5" customHeight="1" x14ac:dyDescent="0.2">
      <c r="A29" s="80" t="s">
        <v>103</v>
      </c>
      <c r="B29" s="80" t="s">
        <v>104</v>
      </c>
      <c r="C29" s="81" t="s">
        <v>102</v>
      </c>
      <c r="D29" s="132" t="s">
        <v>161</v>
      </c>
      <c r="E29" s="85">
        <f t="shared" si="5"/>
        <v>28460400</v>
      </c>
      <c r="F29" s="84">
        <v>28460400</v>
      </c>
      <c r="G29" s="84">
        <v>23328200</v>
      </c>
      <c r="H29" s="84"/>
      <c r="I29" s="84"/>
      <c r="J29" s="131"/>
      <c r="K29" s="84"/>
      <c r="L29" s="192"/>
      <c r="M29" s="84"/>
      <c r="N29" s="84"/>
      <c r="O29" s="84"/>
      <c r="P29" s="85">
        <f t="shared" si="3"/>
        <v>28460400</v>
      </c>
    </row>
    <row r="30" spans="1:16" ht="45.75" customHeight="1" x14ac:dyDescent="0.2">
      <c r="A30" s="80" t="s">
        <v>105</v>
      </c>
      <c r="B30" s="80" t="s">
        <v>73</v>
      </c>
      <c r="C30" s="81" t="s">
        <v>106</v>
      </c>
      <c r="D30" s="82" t="s">
        <v>107</v>
      </c>
      <c r="E30" s="85">
        <f t="shared" si="5"/>
        <v>5902000</v>
      </c>
      <c r="F30" s="84">
        <v>5902000</v>
      </c>
      <c r="G30" s="84">
        <v>2123148</v>
      </c>
      <c r="H30" s="84">
        <v>3212000</v>
      </c>
      <c r="I30" s="84"/>
      <c r="J30" s="85">
        <f>L30</f>
        <v>35000</v>
      </c>
      <c r="K30" s="84"/>
      <c r="L30" s="192">
        <v>35000</v>
      </c>
      <c r="M30" s="84"/>
      <c r="N30" s="84"/>
      <c r="O30" s="84"/>
      <c r="P30" s="85">
        <f t="shared" si="3"/>
        <v>5937000</v>
      </c>
    </row>
    <row r="31" spans="1:16" ht="25.5" x14ac:dyDescent="0.2">
      <c r="A31" s="80" t="s">
        <v>108</v>
      </c>
      <c r="B31" s="80" t="s">
        <v>109</v>
      </c>
      <c r="C31" s="81" t="s">
        <v>106</v>
      </c>
      <c r="D31" s="82" t="s">
        <v>110</v>
      </c>
      <c r="E31" s="85">
        <f t="shared" si="5"/>
        <v>4916887</v>
      </c>
      <c r="F31" s="84">
        <v>4916887</v>
      </c>
      <c r="G31" s="84">
        <v>3390809</v>
      </c>
      <c r="H31" s="84">
        <v>680000</v>
      </c>
      <c r="I31" s="84"/>
      <c r="J31" s="85">
        <f>L31</f>
        <v>100000</v>
      </c>
      <c r="K31" s="84"/>
      <c r="L31" s="192">
        <v>100000</v>
      </c>
      <c r="M31" s="84"/>
      <c r="N31" s="84"/>
      <c r="O31" s="84"/>
      <c r="P31" s="85">
        <f t="shared" si="3"/>
        <v>5016887</v>
      </c>
    </row>
    <row r="32" spans="1:16" x14ac:dyDescent="0.2">
      <c r="A32" s="80" t="s">
        <v>111</v>
      </c>
      <c r="B32" s="80" t="s">
        <v>112</v>
      </c>
      <c r="C32" s="81" t="s">
        <v>113</v>
      </c>
      <c r="D32" s="82" t="s">
        <v>114</v>
      </c>
      <c r="E32" s="85">
        <f t="shared" si="5"/>
        <v>2000</v>
      </c>
      <c r="F32" s="84">
        <v>2000</v>
      </c>
      <c r="G32" s="84"/>
      <c r="H32" s="84"/>
      <c r="I32" s="84"/>
      <c r="J32" s="85"/>
      <c r="K32" s="84"/>
      <c r="L32" s="84"/>
      <c r="M32" s="84"/>
      <c r="N32" s="84"/>
      <c r="O32" s="84"/>
      <c r="P32" s="85">
        <f t="shared" si="3"/>
        <v>2000</v>
      </c>
    </row>
    <row r="33" spans="1:19" ht="39.75" customHeight="1" x14ac:dyDescent="0.2">
      <c r="A33" s="80" t="s">
        <v>115</v>
      </c>
      <c r="B33" s="80" t="s">
        <v>116</v>
      </c>
      <c r="C33" s="81" t="s">
        <v>113</v>
      </c>
      <c r="D33" s="82" t="s">
        <v>117</v>
      </c>
      <c r="E33" s="85">
        <f t="shared" si="5"/>
        <v>1114800</v>
      </c>
      <c r="F33" s="84">
        <v>1114800</v>
      </c>
      <c r="G33" s="84">
        <v>913770</v>
      </c>
      <c r="H33" s="84"/>
      <c r="I33" s="84"/>
      <c r="J33" s="85"/>
      <c r="K33" s="84"/>
      <c r="L33" s="84"/>
      <c r="M33" s="84"/>
      <c r="N33" s="84"/>
      <c r="O33" s="84"/>
      <c r="P33" s="85">
        <f t="shared" si="3"/>
        <v>1114800</v>
      </c>
    </row>
    <row r="34" spans="1:19" ht="39.75" customHeight="1" x14ac:dyDescent="0.2">
      <c r="A34" s="326" t="s">
        <v>300</v>
      </c>
      <c r="B34" s="80">
        <v>1151</v>
      </c>
      <c r="C34" s="81" t="s">
        <v>113</v>
      </c>
      <c r="D34" s="329" t="s">
        <v>305</v>
      </c>
      <c r="E34" s="328">
        <v>40000</v>
      </c>
      <c r="F34" s="317">
        <v>40000</v>
      </c>
      <c r="G34" s="84"/>
      <c r="H34" s="317">
        <v>40000</v>
      </c>
      <c r="I34" s="84"/>
      <c r="J34" s="85"/>
      <c r="K34" s="84"/>
      <c r="L34" s="84"/>
      <c r="M34" s="84"/>
      <c r="N34" s="84"/>
      <c r="O34" s="84"/>
      <c r="P34" s="85">
        <v>40000</v>
      </c>
    </row>
    <row r="35" spans="1:19" ht="51" x14ac:dyDescent="0.2">
      <c r="A35" s="204" t="s">
        <v>236</v>
      </c>
      <c r="B35" s="205">
        <v>1600</v>
      </c>
      <c r="C35" s="206" t="s">
        <v>113</v>
      </c>
      <c r="D35" s="207" t="s">
        <v>237</v>
      </c>
      <c r="E35" s="85">
        <f t="shared" si="5"/>
        <v>3494200</v>
      </c>
      <c r="F35" s="84">
        <v>3494200</v>
      </c>
      <c r="G35" s="84">
        <v>2864098</v>
      </c>
      <c r="H35" s="84"/>
      <c r="I35" s="84"/>
      <c r="J35" s="85"/>
      <c r="K35" s="84"/>
      <c r="L35" s="84"/>
      <c r="M35" s="84"/>
      <c r="N35" s="84"/>
      <c r="O35" s="84"/>
      <c r="P35" s="85">
        <f t="shared" si="3"/>
        <v>3494200</v>
      </c>
    </row>
    <row r="36" spans="1:19" x14ac:dyDescent="0.2">
      <c r="A36" s="80" t="s">
        <v>118</v>
      </c>
      <c r="B36" s="80" t="s">
        <v>119</v>
      </c>
      <c r="C36" s="81" t="s">
        <v>120</v>
      </c>
      <c r="D36" s="82" t="s">
        <v>121</v>
      </c>
      <c r="E36" s="85">
        <f t="shared" si="5"/>
        <v>637200</v>
      </c>
      <c r="F36" s="84">
        <v>637200</v>
      </c>
      <c r="G36" s="84">
        <v>325574</v>
      </c>
      <c r="H36" s="84">
        <v>143000</v>
      </c>
      <c r="I36" s="84"/>
      <c r="J36" s="85"/>
      <c r="K36" s="84"/>
      <c r="L36" s="84"/>
      <c r="M36" s="84"/>
      <c r="N36" s="84"/>
      <c r="O36" s="84"/>
      <c r="P36" s="85">
        <f t="shared" si="3"/>
        <v>637200</v>
      </c>
    </row>
    <row r="37" spans="1:19" ht="38.25" x14ac:dyDescent="0.2">
      <c r="A37" s="80" t="s">
        <v>122</v>
      </c>
      <c r="B37" s="80" t="s">
        <v>123</v>
      </c>
      <c r="C37" s="81" t="s">
        <v>124</v>
      </c>
      <c r="D37" s="82" t="s">
        <v>125</v>
      </c>
      <c r="E37" s="85">
        <f t="shared" si="5"/>
        <v>1554000</v>
      </c>
      <c r="F37" s="84">
        <v>1554000</v>
      </c>
      <c r="G37" s="84">
        <v>1044131</v>
      </c>
      <c r="H37" s="84">
        <v>120000</v>
      </c>
      <c r="I37" s="84"/>
      <c r="J37" s="85"/>
      <c r="K37" s="84"/>
      <c r="L37" s="84"/>
      <c r="M37" s="84"/>
      <c r="N37" s="84"/>
      <c r="O37" s="84"/>
      <c r="P37" s="85">
        <f t="shared" si="3"/>
        <v>1554000</v>
      </c>
    </row>
    <row r="38" spans="1:19" ht="51.75" customHeight="1" x14ac:dyDescent="0.2">
      <c r="A38" s="197" t="s">
        <v>232</v>
      </c>
      <c r="B38" s="80">
        <v>1702</v>
      </c>
      <c r="C38" s="198" t="s">
        <v>113</v>
      </c>
      <c r="D38" s="199" t="s">
        <v>233</v>
      </c>
      <c r="E38" s="85">
        <f t="shared" si="5"/>
        <v>1478800</v>
      </c>
      <c r="F38" s="192">
        <v>1478800</v>
      </c>
      <c r="G38" s="84"/>
      <c r="H38" s="84"/>
      <c r="I38" s="84"/>
      <c r="J38" s="85"/>
      <c r="K38" s="84"/>
      <c r="L38" s="84"/>
      <c r="M38" s="84"/>
      <c r="N38" s="84"/>
      <c r="O38" s="84"/>
      <c r="P38" s="85">
        <f t="shared" si="3"/>
        <v>1478800</v>
      </c>
    </row>
    <row r="39" spans="1:19" ht="82.5" customHeight="1" x14ac:dyDescent="0.2">
      <c r="A39" s="342" t="s">
        <v>318</v>
      </c>
      <c r="B39" s="80">
        <v>1184</v>
      </c>
      <c r="C39" s="343" t="s">
        <v>113</v>
      </c>
      <c r="D39" s="355" t="s">
        <v>319</v>
      </c>
      <c r="E39" s="85">
        <f t="shared" si="5"/>
        <v>0</v>
      </c>
      <c r="F39" s="353">
        <v>0</v>
      </c>
      <c r="G39" s="84"/>
      <c r="H39" s="84"/>
      <c r="I39" s="84"/>
      <c r="J39" s="85">
        <v>10355600</v>
      </c>
      <c r="K39" s="84">
        <v>9883900</v>
      </c>
      <c r="L39" s="84">
        <v>471700</v>
      </c>
      <c r="M39" s="84"/>
      <c r="N39" s="84"/>
      <c r="O39" s="84">
        <v>9883900</v>
      </c>
      <c r="P39" s="85">
        <f t="shared" si="3"/>
        <v>10355600</v>
      </c>
    </row>
    <row r="40" spans="1:19" ht="82.5" customHeight="1" x14ac:dyDescent="0.2">
      <c r="A40" s="342" t="s">
        <v>317</v>
      </c>
      <c r="B40" s="80">
        <v>1183</v>
      </c>
      <c r="C40" s="343" t="s">
        <v>113</v>
      </c>
      <c r="D40" s="344" t="s">
        <v>320</v>
      </c>
      <c r="E40" s="85">
        <f t="shared" si="5"/>
        <v>0</v>
      </c>
      <c r="F40" s="353">
        <v>0</v>
      </c>
      <c r="G40" s="84"/>
      <c r="H40" s="84"/>
      <c r="I40" s="84"/>
      <c r="J40" s="85">
        <v>1150622</v>
      </c>
      <c r="K40" s="84">
        <v>1032622</v>
      </c>
      <c r="L40" s="84">
        <v>118000</v>
      </c>
      <c r="M40" s="84"/>
      <c r="N40" s="84"/>
      <c r="O40" s="397">
        <v>1032622</v>
      </c>
      <c r="P40" s="85">
        <f t="shared" si="3"/>
        <v>1150622</v>
      </c>
    </row>
    <row r="41" spans="1:19" ht="82.5" customHeight="1" x14ac:dyDescent="0.2">
      <c r="A41" s="204" t="s">
        <v>296</v>
      </c>
      <c r="B41" s="80">
        <v>1200</v>
      </c>
      <c r="C41" s="330" t="s">
        <v>113</v>
      </c>
      <c r="D41" s="207" t="s">
        <v>297</v>
      </c>
      <c r="E41" s="85">
        <f t="shared" si="5"/>
        <v>167900</v>
      </c>
      <c r="F41" s="192">
        <v>167900</v>
      </c>
      <c r="G41" s="84">
        <v>137624</v>
      </c>
      <c r="H41" s="84"/>
      <c r="I41" s="84"/>
      <c r="J41" s="85"/>
      <c r="K41" s="84"/>
      <c r="L41" s="84"/>
      <c r="M41" s="84"/>
      <c r="N41" s="84"/>
      <c r="O41" s="84"/>
      <c r="P41" s="85">
        <f t="shared" si="3"/>
        <v>167900</v>
      </c>
    </row>
    <row r="42" spans="1:19" ht="82.5" customHeight="1" x14ac:dyDescent="0.2">
      <c r="A42" s="204" t="s">
        <v>347</v>
      </c>
      <c r="B42" s="80">
        <v>1279</v>
      </c>
      <c r="C42" s="330" t="s">
        <v>113</v>
      </c>
      <c r="D42" s="356" t="s">
        <v>346</v>
      </c>
      <c r="E42" s="85"/>
      <c r="F42" s="192"/>
      <c r="G42" s="84"/>
      <c r="H42" s="84"/>
      <c r="I42" s="84"/>
      <c r="J42" s="85">
        <v>425.79</v>
      </c>
      <c r="K42" s="84"/>
      <c r="L42" s="84">
        <v>425.79</v>
      </c>
      <c r="M42" s="84"/>
      <c r="N42" s="84"/>
      <c r="O42" s="84"/>
      <c r="P42" s="85">
        <v>425.79</v>
      </c>
    </row>
    <row r="43" spans="1:19" ht="25.5" x14ac:dyDescent="0.2">
      <c r="A43" s="140" t="s">
        <v>126</v>
      </c>
      <c r="B43" s="140"/>
      <c r="C43" s="141"/>
      <c r="D43" s="142" t="s">
        <v>127</v>
      </c>
      <c r="E43" s="144">
        <f>E44</f>
        <v>28870913</v>
      </c>
      <c r="F43" s="143">
        <f t="shared" ref="F43:H43" si="6">F44</f>
        <v>21154719</v>
      </c>
      <c r="G43" s="143">
        <f t="shared" si="6"/>
        <v>5945293.4400000004</v>
      </c>
      <c r="H43" s="143">
        <f t="shared" si="6"/>
        <v>153557.41999999998</v>
      </c>
      <c r="I43" s="102">
        <f>I44</f>
        <v>7716194</v>
      </c>
      <c r="J43" s="145">
        <f>J48+J49</f>
        <v>15000</v>
      </c>
      <c r="K43" s="102">
        <f t="shared" ref="K43:O43" si="7">K44</f>
        <v>0</v>
      </c>
      <c r="L43" s="102">
        <f t="shared" si="7"/>
        <v>15000</v>
      </c>
      <c r="M43" s="102">
        <f t="shared" si="7"/>
        <v>0</v>
      </c>
      <c r="N43" s="102">
        <f t="shared" si="7"/>
        <v>0</v>
      </c>
      <c r="O43" s="102">
        <f t="shared" si="7"/>
        <v>0</v>
      </c>
      <c r="P43" s="145">
        <f>P44</f>
        <v>28885913</v>
      </c>
    </row>
    <row r="44" spans="1:19" ht="25.5" x14ac:dyDescent="0.2">
      <c r="A44" s="140" t="s">
        <v>164</v>
      </c>
      <c r="B44" s="140"/>
      <c r="C44" s="141"/>
      <c r="D44" s="142" t="s">
        <v>127</v>
      </c>
      <c r="E44" s="144">
        <f>E45+E46+E47+E48+E50+E54+E53+E51+E49+E52</f>
        <v>28870913</v>
      </c>
      <c r="F44" s="102">
        <f>SUM(F45:F54)</f>
        <v>21154719</v>
      </c>
      <c r="G44" s="102">
        <f>SUM(G45:G54)</f>
        <v>5945293.4400000004</v>
      </c>
      <c r="H44" s="102">
        <f t="shared" ref="H44:O44" si="8">SUM(H45:H54)</f>
        <v>153557.41999999998</v>
      </c>
      <c r="I44" s="102">
        <f>SUM(I45:I54)</f>
        <v>7716194</v>
      </c>
      <c r="J44" s="145">
        <f t="shared" si="8"/>
        <v>15000</v>
      </c>
      <c r="K44" s="102">
        <f t="shared" si="8"/>
        <v>0</v>
      </c>
      <c r="L44" s="102">
        <f t="shared" si="8"/>
        <v>15000</v>
      </c>
      <c r="M44" s="102">
        <f t="shared" si="8"/>
        <v>0</v>
      </c>
      <c r="N44" s="102">
        <f t="shared" si="8"/>
        <v>0</v>
      </c>
      <c r="O44" s="102">
        <f t="shared" si="8"/>
        <v>0</v>
      </c>
      <c r="P44" s="145">
        <f t="shared" si="3"/>
        <v>28885913</v>
      </c>
    </row>
    <row r="45" spans="1:19" ht="38.25" x14ac:dyDescent="0.2">
      <c r="A45" s="89" t="s">
        <v>128</v>
      </c>
      <c r="B45" s="89" t="s">
        <v>94</v>
      </c>
      <c r="C45" s="90" t="s">
        <v>63</v>
      </c>
      <c r="D45" s="86" t="s">
        <v>95</v>
      </c>
      <c r="E45" s="87">
        <f>F45</f>
        <v>2767512</v>
      </c>
      <c r="F45" s="88">
        <v>2767512</v>
      </c>
      <c r="G45" s="88">
        <v>1920600</v>
      </c>
      <c r="H45" s="88">
        <v>78300</v>
      </c>
      <c r="I45" s="88"/>
      <c r="J45" s="87"/>
      <c r="K45" s="88"/>
      <c r="L45" s="88"/>
      <c r="M45" s="88"/>
      <c r="N45" s="88"/>
      <c r="O45" s="88"/>
      <c r="P45" s="87">
        <f t="shared" si="3"/>
        <v>2767512</v>
      </c>
    </row>
    <row r="46" spans="1:19" ht="25.5" x14ac:dyDescent="0.2">
      <c r="A46" s="89" t="s">
        <v>129</v>
      </c>
      <c r="B46" s="89" t="s">
        <v>67</v>
      </c>
      <c r="C46" s="90" t="s">
        <v>68</v>
      </c>
      <c r="D46" s="86" t="s">
        <v>69</v>
      </c>
      <c r="E46" s="87">
        <f>F46</f>
        <v>7500000</v>
      </c>
      <c r="F46" s="93">
        <v>7500000</v>
      </c>
      <c r="G46" s="88"/>
      <c r="H46" s="88"/>
      <c r="I46" s="88"/>
      <c r="J46" s="87">
        <f>L46+O46</f>
        <v>0</v>
      </c>
      <c r="K46" s="88"/>
      <c r="L46" s="88"/>
      <c r="M46" s="88"/>
      <c r="N46" s="88"/>
      <c r="O46" s="88"/>
      <c r="P46" s="87">
        <f t="shared" si="1"/>
        <v>7500000</v>
      </c>
      <c r="Q46" s="399"/>
      <c r="R46" s="399"/>
    </row>
    <row r="47" spans="1:19" ht="38.25" x14ac:dyDescent="0.2">
      <c r="A47" s="89" t="s">
        <v>130</v>
      </c>
      <c r="B47" s="89" t="s">
        <v>131</v>
      </c>
      <c r="C47" s="90" t="s">
        <v>70</v>
      </c>
      <c r="D47" s="86" t="s">
        <v>71</v>
      </c>
      <c r="E47" s="87">
        <f>F47</f>
        <v>2500000</v>
      </c>
      <c r="F47" s="88">
        <v>2500000</v>
      </c>
      <c r="G47" s="88"/>
      <c r="H47" s="88"/>
      <c r="I47" s="88"/>
      <c r="J47" s="87"/>
      <c r="K47" s="88"/>
      <c r="L47" s="88"/>
      <c r="M47" s="88"/>
      <c r="N47" s="88"/>
      <c r="O47" s="88"/>
      <c r="P47" s="87">
        <f t="shared" si="1"/>
        <v>2500000</v>
      </c>
      <c r="Q47" s="94"/>
      <c r="R47" s="94"/>
      <c r="S47" s="94"/>
    </row>
    <row r="48" spans="1:19" ht="51" x14ac:dyDescent="0.2">
      <c r="A48" s="89" t="s">
        <v>132</v>
      </c>
      <c r="B48" s="89" t="s">
        <v>133</v>
      </c>
      <c r="C48" s="90" t="s">
        <v>134</v>
      </c>
      <c r="D48" s="86" t="s">
        <v>72</v>
      </c>
      <c r="E48" s="87">
        <f>F48+I48</f>
        <v>1452174.07</v>
      </c>
      <c r="F48" s="93">
        <v>1452174.07</v>
      </c>
      <c r="G48" s="88">
        <v>1023413.53</v>
      </c>
      <c r="H48" s="88">
        <v>20582.419999999998</v>
      </c>
      <c r="I48" s="93">
        <v>0</v>
      </c>
      <c r="J48" s="87">
        <f>L48+O48</f>
        <v>1355</v>
      </c>
      <c r="K48" s="88"/>
      <c r="L48" s="165">
        <v>1355</v>
      </c>
      <c r="M48" s="88"/>
      <c r="N48" s="88"/>
      <c r="O48" s="88"/>
      <c r="P48" s="87">
        <f t="shared" si="1"/>
        <v>1453529.07</v>
      </c>
    </row>
    <row r="49" spans="1:17" ht="81" customHeight="1" x14ac:dyDescent="0.2">
      <c r="A49" s="89" t="s">
        <v>315</v>
      </c>
      <c r="B49" s="89">
        <v>3121</v>
      </c>
      <c r="C49" s="151">
        <v>1040</v>
      </c>
      <c r="D49" s="86" t="s">
        <v>316</v>
      </c>
      <c r="E49" s="87">
        <v>4403025.93</v>
      </c>
      <c r="F49" s="88">
        <v>4349275.93</v>
      </c>
      <c r="G49" s="88">
        <v>2552586.4700000002</v>
      </c>
      <c r="H49" s="88">
        <v>54675</v>
      </c>
      <c r="I49" s="88">
        <v>53750</v>
      </c>
      <c r="J49" s="87">
        <v>13645</v>
      </c>
      <c r="K49" s="88"/>
      <c r="L49" s="165">
        <v>13645</v>
      </c>
      <c r="M49" s="88"/>
      <c r="N49" s="88"/>
      <c r="O49" s="88"/>
      <c r="P49" s="87">
        <f>E49+J49</f>
        <v>4416670.93</v>
      </c>
    </row>
    <row r="50" spans="1:17" ht="76.5" x14ac:dyDescent="0.2">
      <c r="A50" s="89" t="s">
        <v>135</v>
      </c>
      <c r="B50" s="89" t="s">
        <v>136</v>
      </c>
      <c r="C50" s="90" t="s">
        <v>97</v>
      </c>
      <c r="D50" s="86" t="s">
        <v>75</v>
      </c>
      <c r="E50" s="87">
        <f t="shared" ref="E50:E54" si="9">F50</f>
        <v>241200</v>
      </c>
      <c r="F50" s="88">
        <v>241200</v>
      </c>
      <c r="G50" s="88"/>
      <c r="H50" s="88"/>
      <c r="I50" s="88"/>
      <c r="J50" s="87"/>
      <c r="K50" s="88"/>
      <c r="L50" s="88"/>
      <c r="M50" s="88"/>
      <c r="N50" s="88"/>
      <c r="O50" s="88"/>
      <c r="P50" s="87">
        <f t="shared" si="1"/>
        <v>241200</v>
      </c>
    </row>
    <row r="51" spans="1:17" ht="63.75" x14ac:dyDescent="0.2">
      <c r="A51" s="208" t="s">
        <v>238</v>
      </c>
      <c r="B51" s="209">
        <v>3193</v>
      </c>
      <c r="C51" s="210">
        <v>1030</v>
      </c>
      <c r="D51" s="211" t="s">
        <v>239</v>
      </c>
      <c r="E51" s="87">
        <f t="shared" si="9"/>
        <v>700557</v>
      </c>
      <c r="F51" s="93">
        <v>700557</v>
      </c>
      <c r="G51" s="88">
        <v>448693.44</v>
      </c>
      <c r="H51" s="88"/>
      <c r="I51" s="88"/>
      <c r="J51" s="87"/>
      <c r="K51" s="88"/>
      <c r="L51" s="88"/>
      <c r="M51" s="88"/>
      <c r="N51" s="88"/>
      <c r="O51" s="88"/>
      <c r="P51" s="87">
        <f t="shared" si="1"/>
        <v>700557</v>
      </c>
    </row>
    <row r="52" spans="1:17" ht="293.25" x14ac:dyDescent="0.2">
      <c r="A52" s="89" t="s">
        <v>357</v>
      </c>
      <c r="B52" s="392">
        <v>3221</v>
      </c>
      <c r="C52" s="210"/>
      <c r="D52" s="86" t="s">
        <v>358</v>
      </c>
      <c r="E52" s="317">
        <v>7662444</v>
      </c>
      <c r="F52" s="93"/>
      <c r="G52" s="88"/>
      <c r="H52" s="88"/>
      <c r="I52" s="317">
        <v>7662444</v>
      </c>
      <c r="J52" s="327"/>
      <c r="K52" s="317"/>
      <c r="L52" s="88"/>
      <c r="M52" s="88"/>
      <c r="N52" s="88"/>
      <c r="O52" s="317"/>
      <c r="P52" s="327">
        <v>7662444</v>
      </c>
    </row>
    <row r="53" spans="1:17" x14ac:dyDescent="0.2">
      <c r="A53" s="95"/>
      <c r="B53" s="96"/>
      <c r="C53" s="97"/>
      <c r="D53" s="98"/>
      <c r="E53" s="87"/>
      <c r="F53" s="99"/>
      <c r="G53" s="88"/>
      <c r="H53" s="88"/>
      <c r="I53" s="88"/>
      <c r="J53" s="87"/>
      <c r="K53" s="88"/>
      <c r="L53" s="88"/>
      <c r="M53" s="88"/>
      <c r="N53" s="88"/>
      <c r="O53" s="88"/>
      <c r="P53" s="100">
        <f>E53+J53</f>
        <v>0</v>
      </c>
      <c r="Q53" s="398"/>
    </row>
    <row r="54" spans="1:17" ht="25.5" x14ac:dyDescent="0.2">
      <c r="A54" s="89" t="s">
        <v>137</v>
      </c>
      <c r="B54" s="89" t="s">
        <v>138</v>
      </c>
      <c r="C54" s="90" t="s">
        <v>76</v>
      </c>
      <c r="D54" s="86" t="s">
        <v>77</v>
      </c>
      <c r="E54" s="87">
        <f t="shared" si="9"/>
        <v>1644000</v>
      </c>
      <c r="F54" s="88">
        <v>1644000</v>
      </c>
      <c r="G54" s="88"/>
      <c r="H54" s="88"/>
      <c r="I54" s="88"/>
      <c r="J54" s="87"/>
      <c r="K54" s="88"/>
      <c r="L54" s="88"/>
      <c r="M54" s="88"/>
      <c r="N54" s="88"/>
      <c r="O54" s="88"/>
      <c r="P54" s="87">
        <f t="shared" si="1"/>
        <v>1644000</v>
      </c>
    </row>
    <row r="55" spans="1:17" ht="25.5" x14ac:dyDescent="0.2">
      <c r="A55" s="140" t="s">
        <v>166</v>
      </c>
      <c r="B55" s="89"/>
      <c r="C55" s="90"/>
      <c r="D55" s="148" t="s">
        <v>169</v>
      </c>
      <c r="E55" s="149">
        <f>E56</f>
        <v>1699400</v>
      </c>
      <c r="F55" s="150">
        <f>F56</f>
        <v>1699400</v>
      </c>
      <c r="G55" s="150">
        <f>G56</f>
        <v>1212000</v>
      </c>
      <c r="H55" s="150">
        <f>H56</f>
        <v>59500</v>
      </c>
      <c r="I55" s="88"/>
      <c r="J55" s="87"/>
      <c r="K55" s="88"/>
      <c r="L55" s="88"/>
      <c r="M55" s="88"/>
      <c r="N55" s="88"/>
      <c r="O55" s="88"/>
      <c r="P55" s="149">
        <f t="shared" si="1"/>
        <v>1699400</v>
      </c>
    </row>
    <row r="56" spans="1:17" ht="25.5" x14ac:dyDescent="0.2">
      <c r="A56" s="140" t="s">
        <v>168</v>
      </c>
      <c r="B56" s="89"/>
      <c r="C56" s="90"/>
      <c r="D56" s="148" t="s">
        <v>169</v>
      </c>
      <c r="E56" s="149">
        <f>E58+E57</f>
        <v>1699400</v>
      </c>
      <c r="F56" s="150">
        <f>F57+F58</f>
        <v>1699400</v>
      </c>
      <c r="G56" s="150">
        <f>G57+G58</f>
        <v>1212000</v>
      </c>
      <c r="H56" s="150">
        <f>H57+H58</f>
        <v>59500</v>
      </c>
      <c r="I56" s="88"/>
      <c r="J56" s="87"/>
      <c r="K56" s="88"/>
      <c r="L56" s="88"/>
      <c r="M56" s="88"/>
      <c r="N56" s="88"/>
      <c r="O56" s="88"/>
      <c r="P56" s="149">
        <f>E56+J56</f>
        <v>1699400</v>
      </c>
    </row>
    <row r="57" spans="1:17" ht="38.25" x14ac:dyDescent="0.2">
      <c r="A57" s="89" t="s">
        <v>167</v>
      </c>
      <c r="B57" s="89" t="s">
        <v>94</v>
      </c>
      <c r="C57" s="90" t="s">
        <v>63</v>
      </c>
      <c r="D57" s="86" t="s">
        <v>95</v>
      </c>
      <c r="E57" s="87">
        <f>F57</f>
        <v>1597400</v>
      </c>
      <c r="F57" s="88">
        <v>1597400</v>
      </c>
      <c r="G57" s="88">
        <v>1212000</v>
      </c>
      <c r="H57" s="88">
        <v>59500</v>
      </c>
      <c r="I57" s="88"/>
      <c r="J57" s="87"/>
      <c r="K57" s="88"/>
      <c r="L57" s="88"/>
      <c r="M57" s="88"/>
      <c r="N57" s="88"/>
      <c r="O57" s="88"/>
      <c r="P57" s="87">
        <f>E57+J57</f>
        <v>1597400</v>
      </c>
    </row>
    <row r="58" spans="1:17" ht="25.5" x14ac:dyDescent="0.2">
      <c r="A58" s="89" t="s">
        <v>170</v>
      </c>
      <c r="B58" s="89">
        <v>3112</v>
      </c>
      <c r="C58" s="151">
        <v>1040</v>
      </c>
      <c r="D58" s="86" t="s">
        <v>74</v>
      </c>
      <c r="E58" s="87">
        <f>F58</f>
        <v>102000</v>
      </c>
      <c r="F58" s="88">
        <v>102000</v>
      </c>
      <c r="G58" s="88"/>
      <c r="H58" s="88">
        <v>0</v>
      </c>
      <c r="I58" s="88"/>
      <c r="J58" s="87"/>
      <c r="K58" s="88"/>
      <c r="L58" s="88"/>
      <c r="M58" s="88"/>
      <c r="N58" s="88"/>
      <c r="O58" s="88"/>
      <c r="P58" s="87">
        <f>E58+J58</f>
        <v>102000</v>
      </c>
    </row>
    <row r="59" spans="1:17" ht="38.25" x14ac:dyDescent="0.2">
      <c r="A59" s="140">
        <v>1500000</v>
      </c>
      <c r="B59" s="146"/>
      <c r="C59" s="147"/>
      <c r="D59" s="142" t="s">
        <v>139</v>
      </c>
      <c r="E59" s="149">
        <f>E60</f>
        <v>24197185</v>
      </c>
      <c r="F59" s="102">
        <f t="shared" ref="F59:H59" si="10">F60</f>
        <v>19997185</v>
      </c>
      <c r="G59" s="102">
        <f t="shared" si="10"/>
        <v>3860600</v>
      </c>
      <c r="H59" s="102">
        <f t="shared" si="10"/>
        <v>883800</v>
      </c>
      <c r="I59" s="150">
        <f>I60</f>
        <v>4200000</v>
      </c>
      <c r="J59" s="149">
        <f>J60</f>
        <v>285000</v>
      </c>
      <c r="K59" s="102">
        <f t="shared" ref="K59:O59" si="11">K60</f>
        <v>0</v>
      </c>
      <c r="L59" s="102">
        <f t="shared" si="11"/>
        <v>285000</v>
      </c>
      <c r="M59" s="102">
        <f t="shared" si="11"/>
        <v>0</v>
      </c>
      <c r="N59" s="102">
        <f t="shared" si="11"/>
        <v>0</v>
      </c>
      <c r="O59" s="102">
        <f t="shared" si="11"/>
        <v>0</v>
      </c>
      <c r="P59" s="149">
        <f t="shared" si="1"/>
        <v>24482185</v>
      </c>
    </row>
    <row r="60" spans="1:17" ht="38.25" x14ac:dyDescent="0.2">
      <c r="A60" s="140">
        <v>1510000</v>
      </c>
      <c r="B60" s="140"/>
      <c r="C60" s="141"/>
      <c r="D60" s="142" t="s">
        <v>139</v>
      </c>
      <c r="E60" s="145">
        <f>E61+E62+E64+E67+E63+E65</f>
        <v>24197185</v>
      </c>
      <c r="F60" s="102">
        <f>F61+F62+F64+F67+F63+F65</f>
        <v>19997185</v>
      </c>
      <c r="G60" s="102">
        <f>G61+G62+G64+G67</f>
        <v>3860600</v>
      </c>
      <c r="H60" s="102">
        <f>H61+H62+H64+H67</f>
        <v>883800</v>
      </c>
      <c r="I60" s="102">
        <f>I61+I62+I63+I64+I65+I67</f>
        <v>4200000</v>
      </c>
      <c r="J60" s="145">
        <f>J61+J64+J67+J62+J65+J66</f>
        <v>285000</v>
      </c>
      <c r="K60" s="102">
        <v>0</v>
      </c>
      <c r="L60" s="102">
        <f>L61+L62+L64+L67</f>
        <v>285000</v>
      </c>
      <c r="M60" s="102"/>
      <c r="N60" s="102"/>
      <c r="O60" s="102">
        <v>0</v>
      </c>
      <c r="P60" s="145">
        <f>E60+J60</f>
        <v>24482185</v>
      </c>
    </row>
    <row r="61" spans="1:17" ht="38.25" x14ac:dyDescent="0.2">
      <c r="A61" s="89">
        <v>1510160</v>
      </c>
      <c r="B61" s="89" t="s">
        <v>94</v>
      </c>
      <c r="C61" s="101" t="s">
        <v>63</v>
      </c>
      <c r="D61" s="86" t="s">
        <v>95</v>
      </c>
      <c r="E61" s="87">
        <f>F61</f>
        <v>5236332</v>
      </c>
      <c r="F61" s="88">
        <v>5236332</v>
      </c>
      <c r="G61" s="88">
        <v>3860600</v>
      </c>
      <c r="H61" s="88">
        <v>139000</v>
      </c>
      <c r="I61" s="88"/>
      <c r="J61" s="87">
        <f t="shared" ref="J61:J62" si="12">L61+O61</f>
        <v>0</v>
      </c>
      <c r="K61" s="88"/>
      <c r="L61" s="88"/>
      <c r="M61" s="88"/>
      <c r="N61" s="88"/>
      <c r="O61" s="88"/>
      <c r="P61" s="87">
        <f>E61+J61</f>
        <v>5236332</v>
      </c>
    </row>
    <row r="62" spans="1:17" x14ac:dyDescent="0.2">
      <c r="A62" s="89">
        <v>1516030</v>
      </c>
      <c r="B62" s="89" t="s">
        <v>140</v>
      </c>
      <c r="C62" s="101" t="s">
        <v>78</v>
      </c>
      <c r="D62" s="86" t="s">
        <v>79</v>
      </c>
      <c r="E62" s="87">
        <f>F62+I62</f>
        <v>5070853</v>
      </c>
      <c r="F62" s="93">
        <v>4870853</v>
      </c>
      <c r="G62" s="88"/>
      <c r="H62" s="88">
        <v>744800</v>
      </c>
      <c r="I62" s="88">
        <v>200000</v>
      </c>
      <c r="J62" s="87">
        <f t="shared" si="12"/>
        <v>75000</v>
      </c>
      <c r="K62" s="88"/>
      <c r="L62" s="88">
        <v>75000</v>
      </c>
      <c r="M62" s="88"/>
      <c r="N62" s="88"/>
      <c r="O62" s="88"/>
      <c r="P62" s="87">
        <f t="shared" si="1"/>
        <v>5145853</v>
      </c>
    </row>
    <row r="63" spans="1:17" x14ac:dyDescent="0.2">
      <c r="A63" s="89">
        <v>1517130</v>
      </c>
      <c r="B63" s="89">
        <v>7130</v>
      </c>
      <c r="C63" s="101" t="s">
        <v>222</v>
      </c>
      <c r="D63" s="86" t="s">
        <v>165</v>
      </c>
      <c r="E63" s="87">
        <f>F63</f>
        <v>140000</v>
      </c>
      <c r="F63" s="178">
        <v>140000</v>
      </c>
      <c r="G63" s="88"/>
      <c r="H63" s="88"/>
      <c r="I63" s="88"/>
      <c r="J63" s="87"/>
      <c r="K63" s="88"/>
      <c r="L63" s="88"/>
      <c r="M63" s="88"/>
      <c r="N63" s="88"/>
      <c r="O63" s="88"/>
      <c r="P63" s="87">
        <v>100000</v>
      </c>
    </row>
    <row r="64" spans="1:17" ht="38.25" x14ac:dyDescent="0.2">
      <c r="A64" s="89">
        <v>1517461</v>
      </c>
      <c r="B64" s="89" t="s">
        <v>141</v>
      </c>
      <c r="C64" s="101" t="s">
        <v>142</v>
      </c>
      <c r="D64" s="86" t="s">
        <v>143</v>
      </c>
      <c r="E64" s="87">
        <f>F64+I64</f>
        <v>8000000</v>
      </c>
      <c r="F64" s="93">
        <v>4000000</v>
      </c>
      <c r="G64" s="88"/>
      <c r="H64" s="88"/>
      <c r="I64" s="88">
        <v>4000000</v>
      </c>
      <c r="J64" s="87"/>
      <c r="K64" s="88"/>
      <c r="L64" s="88"/>
      <c r="M64" s="88"/>
      <c r="N64" s="88"/>
      <c r="O64" s="88"/>
      <c r="P64" s="87">
        <f>E64+J64</f>
        <v>8000000</v>
      </c>
    </row>
    <row r="65" spans="1:16" ht="25.5" x14ac:dyDescent="0.2">
      <c r="A65" s="167">
        <v>1517693</v>
      </c>
      <c r="B65" s="56">
        <v>7693</v>
      </c>
      <c r="C65" s="57" t="s">
        <v>81</v>
      </c>
      <c r="D65" s="168" t="s">
        <v>223</v>
      </c>
      <c r="E65" s="87">
        <f>F65+I65</f>
        <v>5750000</v>
      </c>
      <c r="F65" s="93">
        <v>5750000</v>
      </c>
      <c r="G65" s="88"/>
      <c r="H65" s="88"/>
      <c r="I65" s="88">
        <v>0</v>
      </c>
      <c r="J65" s="87">
        <v>0</v>
      </c>
      <c r="K65" s="88">
        <v>0</v>
      </c>
      <c r="L65" s="88"/>
      <c r="M65" s="88"/>
      <c r="N65" s="88"/>
      <c r="O65" s="88">
        <v>0</v>
      </c>
      <c r="P65" s="87">
        <v>5750000</v>
      </c>
    </row>
    <row r="66" spans="1:16" ht="25.5" x14ac:dyDescent="0.2">
      <c r="A66" s="167">
        <v>1517670</v>
      </c>
      <c r="B66" s="56">
        <v>7670</v>
      </c>
      <c r="C66" s="57" t="s">
        <v>81</v>
      </c>
      <c r="D66" s="168" t="s">
        <v>310</v>
      </c>
      <c r="E66" s="87"/>
      <c r="F66" s="93"/>
      <c r="G66" s="88"/>
      <c r="H66" s="88"/>
      <c r="I66" s="88"/>
      <c r="J66" s="87">
        <v>0</v>
      </c>
      <c r="K66" s="88">
        <v>0</v>
      </c>
      <c r="L66" s="88"/>
      <c r="M66" s="88"/>
      <c r="N66" s="88"/>
      <c r="O66" s="88" t="s">
        <v>359</v>
      </c>
      <c r="P66" s="87">
        <v>0</v>
      </c>
    </row>
    <row r="67" spans="1:16" ht="32.65" customHeight="1" x14ac:dyDescent="0.2">
      <c r="A67" s="89">
        <v>1518340</v>
      </c>
      <c r="B67" s="89" t="s">
        <v>144</v>
      </c>
      <c r="C67" s="101" t="s">
        <v>145</v>
      </c>
      <c r="D67" s="86" t="s">
        <v>146</v>
      </c>
      <c r="E67" s="87"/>
      <c r="F67" s="88"/>
      <c r="G67" s="88"/>
      <c r="H67" s="88"/>
      <c r="I67" s="88"/>
      <c r="J67" s="87">
        <f>L67+O67</f>
        <v>210000</v>
      </c>
      <c r="K67" s="88"/>
      <c r="L67" s="88">
        <v>210000</v>
      </c>
      <c r="M67" s="88"/>
      <c r="N67" s="88"/>
      <c r="O67" s="88"/>
      <c r="P67" s="87">
        <f t="shared" ref="P67" si="13">E67+J67</f>
        <v>210000</v>
      </c>
    </row>
    <row r="68" spans="1:16" ht="24" customHeight="1" x14ac:dyDescent="0.2">
      <c r="A68" s="135" t="s">
        <v>147</v>
      </c>
      <c r="B68" s="136"/>
      <c r="C68" s="137"/>
      <c r="D68" s="138" t="s">
        <v>148</v>
      </c>
      <c r="E68" s="139">
        <f>E69</f>
        <v>4721147</v>
      </c>
      <c r="F68" s="103">
        <f t="shared" ref="F68:I68" si="14">F69</f>
        <v>2515300</v>
      </c>
      <c r="G68" s="103">
        <f t="shared" si="14"/>
        <v>1531000</v>
      </c>
      <c r="H68" s="103">
        <f t="shared" si="14"/>
        <v>53000</v>
      </c>
      <c r="I68" s="103">
        <f t="shared" si="14"/>
        <v>205847</v>
      </c>
      <c r="J68" s="139">
        <f>J69</f>
        <v>0</v>
      </c>
      <c r="K68" s="103">
        <f>K69</f>
        <v>0</v>
      </c>
      <c r="L68" s="103">
        <v>0</v>
      </c>
      <c r="M68" s="103">
        <v>0</v>
      </c>
      <c r="N68" s="103">
        <v>0</v>
      </c>
      <c r="O68" s="103">
        <f>O69</f>
        <v>0</v>
      </c>
      <c r="P68" s="139">
        <f t="shared" si="1"/>
        <v>4721147</v>
      </c>
    </row>
    <row r="69" spans="1:16" ht="24.75" customHeight="1" x14ac:dyDescent="0.2">
      <c r="A69" s="74" t="s">
        <v>149</v>
      </c>
      <c r="B69" s="75"/>
      <c r="C69" s="76"/>
      <c r="D69" s="138" t="s">
        <v>148</v>
      </c>
      <c r="E69" s="78">
        <f>E70+E71+E72</f>
        <v>4721147</v>
      </c>
      <c r="F69" s="102">
        <f>F70+F71+F72</f>
        <v>2515300</v>
      </c>
      <c r="G69" s="102">
        <f t="shared" ref="G69:I69" si="15">G70+G71+G72</f>
        <v>1531000</v>
      </c>
      <c r="H69" s="102">
        <f t="shared" si="15"/>
        <v>53000</v>
      </c>
      <c r="I69" s="102">
        <f t="shared" si="15"/>
        <v>205847</v>
      </c>
      <c r="J69" s="78">
        <f>J70+J71+J72</f>
        <v>0</v>
      </c>
      <c r="K69" s="103">
        <f>K70+K71+K72</f>
        <v>0</v>
      </c>
      <c r="L69" s="103">
        <f t="shared" ref="L69:O69" si="16">L70+L71+L72</f>
        <v>0</v>
      </c>
      <c r="M69" s="103">
        <f t="shared" si="16"/>
        <v>0</v>
      </c>
      <c r="N69" s="103">
        <f t="shared" si="16"/>
        <v>0</v>
      </c>
      <c r="O69" s="103">
        <f t="shared" si="16"/>
        <v>0</v>
      </c>
      <c r="P69" s="78">
        <f t="shared" si="1"/>
        <v>4721147</v>
      </c>
    </row>
    <row r="70" spans="1:16" ht="38.25" x14ac:dyDescent="0.2">
      <c r="A70" s="80" t="s">
        <v>150</v>
      </c>
      <c r="B70" s="80" t="s">
        <v>94</v>
      </c>
      <c r="C70" s="81" t="s">
        <v>63</v>
      </c>
      <c r="D70" s="82" t="s">
        <v>95</v>
      </c>
      <c r="E70" s="85">
        <f>F70+I70</f>
        <v>2250000</v>
      </c>
      <c r="F70" s="104">
        <v>2215300</v>
      </c>
      <c r="G70" s="104">
        <v>1531000</v>
      </c>
      <c r="H70" s="104">
        <v>53000</v>
      </c>
      <c r="I70" s="104">
        <v>34700</v>
      </c>
      <c r="J70" s="85"/>
      <c r="K70" s="84"/>
      <c r="L70" s="84"/>
      <c r="M70" s="84"/>
      <c r="N70" s="84"/>
      <c r="O70" s="84"/>
      <c r="P70" s="85">
        <f t="shared" si="1"/>
        <v>2250000</v>
      </c>
    </row>
    <row r="71" spans="1:16" x14ac:dyDescent="0.2">
      <c r="A71" s="80" t="s">
        <v>151</v>
      </c>
      <c r="B71" s="80" t="s">
        <v>152</v>
      </c>
      <c r="C71" s="81" t="s">
        <v>66</v>
      </c>
      <c r="D71" s="82" t="s">
        <v>153</v>
      </c>
      <c r="E71" s="85">
        <v>2000000</v>
      </c>
      <c r="F71" s="84"/>
      <c r="G71" s="84"/>
      <c r="H71" s="84"/>
      <c r="I71" s="84"/>
      <c r="J71" s="85"/>
      <c r="K71" s="84"/>
      <c r="L71" s="84"/>
      <c r="M71" s="84"/>
      <c r="N71" s="84"/>
      <c r="O71" s="84"/>
      <c r="P71" s="85">
        <f t="shared" si="1"/>
        <v>2000000</v>
      </c>
    </row>
    <row r="72" spans="1:16" x14ac:dyDescent="0.2">
      <c r="A72" s="80">
        <v>3719770</v>
      </c>
      <c r="B72" s="80">
        <v>9770</v>
      </c>
      <c r="C72" s="81" t="s">
        <v>65</v>
      </c>
      <c r="D72" s="92" t="s">
        <v>154</v>
      </c>
      <c r="E72" s="85">
        <v>471147</v>
      </c>
      <c r="F72" s="84">
        <v>300000</v>
      </c>
      <c r="G72" s="84"/>
      <c r="H72" s="84"/>
      <c r="I72" s="84">
        <v>171147</v>
      </c>
      <c r="J72" s="85"/>
      <c r="K72" s="84"/>
      <c r="L72" s="84"/>
      <c r="M72" s="84"/>
      <c r="N72" s="84"/>
      <c r="O72" s="84"/>
      <c r="P72" s="85">
        <f t="shared" ref="P72:P74" si="17">E72+J72</f>
        <v>471147</v>
      </c>
    </row>
    <row r="73" spans="1:16" ht="25.5" x14ac:dyDescent="0.2">
      <c r="A73" s="80"/>
      <c r="B73" s="80"/>
      <c r="C73" s="81"/>
      <c r="D73" s="334" t="s">
        <v>309</v>
      </c>
      <c r="E73" s="85">
        <v>171147</v>
      </c>
      <c r="F73" s="84">
        <v>0</v>
      </c>
      <c r="G73" s="84"/>
      <c r="H73" s="84"/>
      <c r="I73" s="84">
        <v>171147</v>
      </c>
      <c r="J73" s="85"/>
      <c r="K73" s="84"/>
      <c r="L73" s="84"/>
      <c r="M73" s="84"/>
      <c r="N73" s="84"/>
      <c r="O73" s="84"/>
      <c r="P73" s="85">
        <v>171147</v>
      </c>
    </row>
    <row r="74" spans="1:16" ht="29.25" customHeight="1" x14ac:dyDescent="0.2">
      <c r="A74" s="80"/>
      <c r="B74" s="80"/>
      <c r="C74" s="81"/>
      <c r="D74" s="334" t="s">
        <v>308</v>
      </c>
      <c r="E74" s="85">
        <v>300000</v>
      </c>
      <c r="F74" s="84">
        <v>300000</v>
      </c>
      <c r="G74" s="84"/>
      <c r="H74" s="84"/>
      <c r="I74" s="84">
        <v>0</v>
      </c>
      <c r="J74" s="85"/>
      <c r="K74" s="84"/>
      <c r="L74" s="84"/>
      <c r="M74" s="84"/>
      <c r="N74" s="84"/>
      <c r="O74" s="84"/>
      <c r="P74" s="85">
        <f t="shared" si="17"/>
        <v>300000</v>
      </c>
    </row>
    <row r="75" spans="1:16" x14ac:dyDescent="0.2">
      <c r="A75" s="105" t="s">
        <v>6</v>
      </c>
      <c r="B75" s="106" t="s">
        <v>6</v>
      </c>
      <c r="C75" s="107" t="s">
        <v>6</v>
      </c>
      <c r="D75" s="108" t="s">
        <v>155</v>
      </c>
      <c r="E75" s="78">
        <f>E15+E44+E60+E24+E68+E55</f>
        <v>173333727</v>
      </c>
      <c r="F75" s="78">
        <f>F16+F44+F60+F24+F68+F55</f>
        <v>158444686</v>
      </c>
      <c r="G75" s="78">
        <f>G15+G44+G60+G24+G68+G55</f>
        <v>82281801.439999998</v>
      </c>
      <c r="H75" s="78">
        <f>H15+H44+H60+H24+H68+H55</f>
        <v>17764557.420000002</v>
      </c>
      <c r="I75" s="78">
        <f>I15+I24+I43+I59+I68</f>
        <v>12889041</v>
      </c>
      <c r="J75" s="78">
        <f>J15+J44+J60+J24+J69</f>
        <v>13011647.789999999</v>
      </c>
      <c r="K75" s="78">
        <f>K15+K44+K60+K24+K68</f>
        <v>10916522</v>
      </c>
      <c r="L75" s="78">
        <f>L15+L44+L60+L24+L68</f>
        <v>2095125.79</v>
      </c>
      <c r="M75" s="78">
        <v>0</v>
      </c>
      <c r="N75" s="78">
        <v>0</v>
      </c>
      <c r="O75" s="78">
        <f>O15+O24+O43+O59</f>
        <v>10916522</v>
      </c>
      <c r="P75" s="78">
        <f>E75+J75</f>
        <v>186345374.78999999</v>
      </c>
    </row>
    <row r="76" spans="1:16" x14ac:dyDescent="0.2">
      <c r="E76" s="109"/>
      <c r="F76" s="109"/>
      <c r="G76" s="110"/>
      <c r="H76" s="111"/>
      <c r="I76" s="112"/>
      <c r="J76" s="111"/>
      <c r="K76" s="111"/>
      <c r="L76" s="111"/>
      <c r="M76" s="112"/>
      <c r="N76" s="112"/>
      <c r="O76" s="111"/>
      <c r="P76" s="109"/>
    </row>
    <row r="77" spans="1:16" x14ac:dyDescent="0.2">
      <c r="B77" s="113" t="s">
        <v>7</v>
      </c>
      <c r="E77" s="114"/>
      <c r="F77" s="112"/>
      <c r="G77" s="112"/>
      <c r="H77" s="114"/>
      <c r="I77" s="58" t="s">
        <v>241</v>
      </c>
    </row>
  </sheetData>
  <mergeCells count="25">
    <mergeCell ref="L3:P3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Normal="100" zoomScalePageLayoutView="85" workbookViewId="0">
      <selection activeCell="C3" sqref="C3:D3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39" t="s">
        <v>163</v>
      </c>
      <c r="D1" s="439"/>
    </row>
    <row r="2" spans="1:11" s="7" customFormat="1" ht="12.2" customHeight="1" x14ac:dyDescent="0.2">
      <c r="C2" s="478" t="s">
        <v>366</v>
      </c>
      <c r="D2" s="456"/>
      <c r="E2" s="8"/>
      <c r="F2" s="8"/>
      <c r="G2" s="8"/>
    </row>
    <row r="3" spans="1:11" ht="13.7" customHeight="1" x14ac:dyDescent="0.2">
      <c r="A3" s="1"/>
      <c r="B3" s="1"/>
      <c r="C3" s="454" t="s">
        <v>292</v>
      </c>
      <c r="D3" s="454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455" t="s">
        <v>293</v>
      </c>
      <c r="D4" s="455"/>
      <c r="E4" s="9"/>
      <c r="F4" s="9"/>
      <c r="G4" s="404"/>
      <c r="H4" s="404"/>
      <c r="I4" s="404"/>
      <c r="J4" s="404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438" t="s">
        <v>227</v>
      </c>
      <c r="B6" s="439"/>
      <c r="C6" s="439"/>
      <c r="D6" s="439"/>
    </row>
    <row r="7" spans="1:11" x14ac:dyDescent="0.2">
      <c r="A7" s="122">
        <v>1151200000</v>
      </c>
      <c r="B7" s="5"/>
      <c r="C7" s="5"/>
      <c r="D7" s="5"/>
    </row>
    <row r="8" spans="1:11" s="52" customFormat="1" x14ac:dyDescent="0.2">
      <c r="A8" s="119" t="s">
        <v>157</v>
      </c>
      <c r="B8" s="49"/>
      <c r="C8" s="121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440" t="s">
        <v>33</v>
      </c>
      <c r="C11" s="441"/>
      <c r="D11" s="14" t="s">
        <v>1</v>
      </c>
    </row>
    <row r="12" spans="1:11" x14ac:dyDescent="0.2">
      <c r="A12" s="15">
        <v>1</v>
      </c>
      <c r="B12" s="442">
        <v>2</v>
      </c>
      <c r="C12" s="443"/>
      <c r="D12" s="16">
        <v>3</v>
      </c>
    </row>
    <row r="13" spans="1:11" x14ac:dyDescent="0.2">
      <c r="A13" s="435" t="s">
        <v>34</v>
      </c>
      <c r="B13" s="435"/>
      <c r="C13" s="435"/>
      <c r="D13" s="435"/>
    </row>
    <row r="14" spans="1:11" s="52" customFormat="1" x14ac:dyDescent="0.2">
      <c r="A14" s="115" t="s">
        <v>156</v>
      </c>
      <c r="B14" s="116"/>
      <c r="C14" s="117" t="s">
        <v>218</v>
      </c>
      <c r="D14" s="172">
        <v>14641500</v>
      </c>
      <c r="E14" s="118"/>
    </row>
    <row r="15" spans="1:11" s="52" customFormat="1" x14ac:dyDescent="0.2">
      <c r="A15" s="50">
        <v>99000000000</v>
      </c>
      <c r="B15" s="116"/>
      <c r="C15" s="179" t="s">
        <v>44</v>
      </c>
      <c r="D15" s="173">
        <v>14641500</v>
      </c>
      <c r="E15" s="118"/>
    </row>
    <row r="16" spans="1:11" x14ac:dyDescent="0.2">
      <c r="A16" s="17" t="s">
        <v>35</v>
      </c>
      <c r="B16" s="18" t="s">
        <v>27</v>
      </c>
      <c r="C16" s="194"/>
      <c r="D16" s="20">
        <f>D17</f>
        <v>28460400</v>
      </c>
    </row>
    <row r="17" spans="1:4" x14ac:dyDescent="0.2">
      <c r="A17" s="50">
        <v>99000000000</v>
      </c>
      <c r="B17" s="21"/>
      <c r="C17" s="22" t="s">
        <v>44</v>
      </c>
      <c r="D17" s="23">
        <v>28460400</v>
      </c>
    </row>
    <row r="18" spans="1:4" s="52" customFormat="1" ht="25.5" customHeight="1" x14ac:dyDescent="0.2">
      <c r="A18" s="212">
        <v>41036300</v>
      </c>
      <c r="B18" s="444" t="s">
        <v>234</v>
      </c>
      <c r="C18" s="445"/>
      <c r="D18" s="311">
        <v>3494200</v>
      </c>
    </row>
    <row r="19" spans="1:4" s="52" customFormat="1" x14ac:dyDescent="0.2">
      <c r="A19" s="50">
        <v>99000000000</v>
      </c>
      <c r="B19" s="21"/>
      <c r="C19" s="22" t="s">
        <v>44</v>
      </c>
      <c r="D19" s="213">
        <v>3494200</v>
      </c>
    </row>
    <row r="20" spans="1:4" s="52" customFormat="1" ht="40.5" customHeight="1" x14ac:dyDescent="0.2">
      <c r="A20" s="193">
        <v>41021400</v>
      </c>
      <c r="B20" s="21"/>
      <c r="C20" s="195" t="s">
        <v>230</v>
      </c>
      <c r="D20" s="196">
        <v>6109100</v>
      </c>
    </row>
    <row r="21" spans="1:4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4" x14ac:dyDescent="0.2">
      <c r="A22" s="193">
        <v>41031100</v>
      </c>
      <c r="B22" s="18" t="s">
        <v>231</v>
      </c>
      <c r="C22" s="19"/>
      <c r="D22" s="20">
        <v>1478800</v>
      </c>
    </row>
    <row r="23" spans="1:4" x14ac:dyDescent="0.2">
      <c r="A23" s="50">
        <v>99000000000</v>
      </c>
      <c r="B23" s="21"/>
      <c r="C23" s="22" t="s">
        <v>44</v>
      </c>
      <c r="D23" s="23">
        <v>1478800</v>
      </c>
    </row>
    <row r="24" spans="1:4" s="52" customFormat="1" ht="12.75" customHeight="1" x14ac:dyDescent="0.2">
      <c r="A24" s="319">
        <v>41035400</v>
      </c>
      <c r="B24" s="450" t="s">
        <v>295</v>
      </c>
      <c r="C24" s="451"/>
      <c r="D24" s="331">
        <v>167900</v>
      </c>
    </row>
    <row r="25" spans="1:4" s="52" customFormat="1" x14ac:dyDescent="0.2">
      <c r="A25" s="50">
        <v>99000000000</v>
      </c>
      <c r="B25" s="21"/>
      <c r="C25" s="179" t="s">
        <v>44</v>
      </c>
      <c r="D25" s="23">
        <v>167900</v>
      </c>
    </row>
    <row r="26" spans="1:4" s="52" customFormat="1" ht="18" customHeight="1" x14ac:dyDescent="0.2">
      <c r="A26" s="214">
        <v>41051000</v>
      </c>
      <c r="B26" s="446" t="s">
        <v>29</v>
      </c>
      <c r="C26" s="447"/>
      <c r="D26" s="311">
        <v>1114800</v>
      </c>
    </row>
    <row r="27" spans="1:4" s="52" customFormat="1" ht="18" customHeight="1" x14ac:dyDescent="0.2">
      <c r="A27" s="174">
        <v>11100000000</v>
      </c>
      <c r="B27" s="354"/>
      <c r="C27" s="22" t="s">
        <v>240</v>
      </c>
      <c r="D27" s="312">
        <v>1114800</v>
      </c>
    </row>
    <row r="28" spans="1:4" s="52" customFormat="1" ht="99.75" customHeight="1" x14ac:dyDescent="0.2">
      <c r="A28" s="215">
        <v>41050400</v>
      </c>
      <c r="B28" s="452" t="s">
        <v>356</v>
      </c>
      <c r="C28" s="453"/>
      <c r="D28" s="396">
        <v>7662444</v>
      </c>
    </row>
    <row r="29" spans="1:4" s="52" customFormat="1" ht="18" customHeight="1" x14ac:dyDescent="0.2">
      <c r="A29" s="174">
        <v>11100000000</v>
      </c>
      <c r="B29" s="354"/>
      <c r="C29" s="22" t="s">
        <v>240</v>
      </c>
      <c r="D29" s="394">
        <v>7662444</v>
      </c>
    </row>
    <row r="30" spans="1:4" s="52" customFormat="1" ht="31.5" customHeight="1" x14ac:dyDescent="0.2">
      <c r="A30" s="340">
        <v>41036000</v>
      </c>
      <c r="B30" s="354"/>
      <c r="C30" s="341" t="s">
        <v>345</v>
      </c>
      <c r="D30" s="311">
        <v>10355600</v>
      </c>
    </row>
    <row r="31" spans="1:4" s="52" customFormat="1" x14ac:dyDescent="0.2">
      <c r="A31" s="50">
        <v>99000000000</v>
      </c>
      <c r="B31" s="55"/>
      <c r="C31" s="179" t="s">
        <v>44</v>
      </c>
      <c r="D31" s="311">
        <v>10355600</v>
      </c>
    </row>
    <row r="32" spans="1:4" s="52" customFormat="1" ht="25.5" customHeight="1" x14ac:dyDescent="0.2">
      <c r="A32" s="215">
        <v>41059300</v>
      </c>
      <c r="B32" s="448" t="s">
        <v>235</v>
      </c>
      <c r="C32" s="449"/>
      <c r="D32" s="216">
        <v>700557</v>
      </c>
    </row>
    <row r="33" spans="1:13" s="52" customFormat="1" ht="12.75" customHeight="1" x14ac:dyDescent="0.2">
      <c r="A33" s="174">
        <v>11100000000</v>
      </c>
      <c r="B33" s="55"/>
      <c r="C33" s="22" t="s">
        <v>240</v>
      </c>
      <c r="D33" s="312">
        <v>700557</v>
      </c>
    </row>
    <row r="34" spans="1:13" x14ac:dyDescent="0.2">
      <c r="A34" s="435" t="s">
        <v>36</v>
      </c>
      <c r="B34" s="435"/>
      <c r="C34" s="435"/>
      <c r="D34" s="435"/>
    </row>
    <row r="35" spans="1:13" x14ac:dyDescent="0.2">
      <c r="A35" s="24" t="s">
        <v>6</v>
      </c>
      <c r="B35" s="25" t="s">
        <v>37</v>
      </c>
      <c r="C35" s="26"/>
      <c r="D35" s="27">
        <f>D14+D16+D22+D20+D18+D26+D32+D24+D30+D28</f>
        <v>74185301</v>
      </c>
      <c r="E35" s="47"/>
    </row>
    <row r="36" spans="1:13" x14ac:dyDescent="0.2">
      <c r="A36" s="24" t="s">
        <v>6</v>
      </c>
      <c r="B36" s="25" t="s">
        <v>38</v>
      </c>
      <c r="C36" s="26"/>
      <c r="D36" s="28">
        <f>D35</f>
        <v>74185301</v>
      </c>
    </row>
    <row r="37" spans="1:13" x14ac:dyDescent="0.2">
      <c r="A37" s="24" t="s">
        <v>6</v>
      </c>
      <c r="B37" s="25" t="s">
        <v>39</v>
      </c>
      <c r="C37" s="26"/>
      <c r="D37" s="28"/>
    </row>
    <row r="38" spans="1:13" x14ac:dyDescent="0.2">
      <c r="A38" s="6"/>
      <c r="B38" s="6"/>
      <c r="C38" s="6"/>
      <c r="D38" s="11"/>
    </row>
    <row r="39" spans="1:13" ht="22.15" customHeight="1" x14ac:dyDescent="0.25">
      <c r="A39" s="12" t="s">
        <v>40</v>
      </c>
      <c r="B39" s="6"/>
      <c r="C39" s="6"/>
      <c r="D39" s="11" t="s">
        <v>9</v>
      </c>
      <c r="M39" s="65"/>
    </row>
    <row r="40" spans="1:13" ht="63.75" x14ac:dyDescent="0.2">
      <c r="A40" s="29" t="s">
        <v>41</v>
      </c>
      <c r="B40" s="29" t="s">
        <v>42</v>
      </c>
      <c r="C40" s="29" t="s">
        <v>43</v>
      </c>
      <c r="D40" s="30" t="s">
        <v>1</v>
      </c>
      <c r="E40" s="64"/>
      <c r="F40" s="63"/>
    </row>
    <row r="41" spans="1:13" x14ac:dyDescent="0.2">
      <c r="A41" s="31">
        <v>1</v>
      </c>
      <c r="B41" s="32">
        <v>2</v>
      </c>
      <c r="C41" s="33">
        <v>3</v>
      </c>
      <c r="D41" s="34">
        <v>4</v>
      </c>
    </row>
    <row r="42" spans="1:13" x14ac:dyDescent="0.2">
      <c r="A42" s="436" t="s">
        <v>34</v>
      </c>
      <c r="B42" s="436"/>
      <c r="C42" s="436"/>
      <c r="D42" s="436"/>
    </row>
    <row r="43" spans="1:13" ht="12.75" customHeight="1" x14ac:dyDescent="0.2">
      <c r="A43" s="54">
        <v>3719770</v>
      </c>
      <c r="B43" s="35">
        <v>9770</v>
      </c>
      <c r="C43" s="218" t="s">
        <v>8</v>
      </c>
      <c r="D43" s="313">
        <f>D45+D44</f>
        <v>471147</v>
      </c>
    </row>
    <row r="44" spans="1:13" s="52" customFormat="1" ht="31.5" customHeight="1" x14ac:dyDescent="0.2">
      <c r="A44" s="174">
        <v>11100000000</v>
      </c>
      <c r="B44" s="335"/>
      <c r="C44" s="336" t="s">
        <v>313</v>
      </c>
      <c r="D44" s="76">
        <v>171147</v>
      </c>
    </row>
    <row r="45" spans="1:13" ht="61.5" customHeight="1" x14ac:dyDescent="0.2">
      <c r="A45" s="53">
        <v>11502000000</v>
      </c>
      <c r="B45" s="51"/>
      <c r="C45" s="164" t="s">
        <v>311</v>
      </c>
      <c r="D45" s="338">
        <v>300000</v>
      </c>
    </row>
    <row r="46" spans="1:13" ht="19.899999999999999" customHeight="1" x14ac:dyDescent="0.2">
      <c r="A46" s="436" t="s">
        <v>36</v>
      </c>
      <c r="B46" s="436"/>
      <c r="C46" s="436"/>
      <c r="D46" s="435"/>
    </row>
    <row r="47" spans="1:13" x14ac:dyDescent="0.2">
      <c r="A47" s="36"/>
      <c r="B47" s="37"/>
      <c r="C47" s="38" t="s">
        <v>8</v>
      </c>
      <c r="D47" s="39">
        <v>0</v>
      </c>
    </row>
    <row r="48" spans="1:13" x14ac:dyDescent="0.2">
      <c r="A48" s="40" t="s">
        <v>6</v>
      </c>
      <c r="B48" s="41" t="s">
        <v>6</v>
      </c>
      <c r="C48" s="25" t="s">
        <v>37</v>
      </c>
      <c r="D48" s="42">
        <f>D43</f>
        <v>471147</v>
      </c>
    </row>
    <row r="49" spans="1:7" x14ac:dyDescent="0.2">
      <c r="A49" s="40" t="s">
        <v>6</v>
      </c>
      <c r="B49" s="41" t="s">
        <v>6</v>
      </c>
      <c r="C49" s="25" t="s">
        <v>38</v>
      </c>
      <c r="D49" s="42">
        <f>D43</f>
        <v>471147</v>
      </c>
    </row>
    <row r="50" spans="1:7" x14ac:dyDescent="0.2">
      <c r="A50" s="40" t="s">
        <v>6</v>
      </c>
      <c r="B50" s="41" t="s">
        <v>6</v>
      </c>
      <c r="C50" s="25" t="s">
        <v>39</v>
      </c>
      <c r="D50" s="42">
        <v>0</v>
      </c>
    </row>
    <row r="51" spans="1:7" x14ac:dyDescent="0.2">
      <c r="A51" s="43"/>
      <c r="B51" s="6"/>
      <c r="C51" s="6"/>
      <c r="D51" s="11"/>
    </row>
    <row r="52" spans="1:7" x14ac:dyDescent="0.2">
      <c r="A52" s="6"/>
      <c r="B52" s="6"/>
      <c r="C52" s="6"/>
      <c r="D52" s="11"/>
    </row>
    <row r="53" spans="1:7" x14ac:dyDescent="0.2">
      <c r="A53" s="6"/>
      <c r="B53" s="6"/>
      <c r="C53" s="6"/>
      <c r="D53" s="11"/>
    </row>
    <row r="54" spans="1:7" x14ac:dyDescent="0.2">
      <c r="A54" s="6"/>
      <c r="B54" s="44" t="s">
        <v>7</v>
      </c>
      <c r="C54" s="45" t="s">
        <v>158</v>
      </c>
      <c r="D54" s="11"/>
    </row>
    <row r="55" spans="1:7" x14ac:dyDescent="0.2">
      <c r="A55" s="437"/>
      <c r="B55" s="437"/>
      <c r="C55" s="437"/>
      <c r="D55" s="437"/>
    </row>
    <row r="56" spans="1:7" x14ac:dyDescent="0.2">
      <c r="G56" s="65"/>
    </row>
  </sheetData>
  <mergeCells count="18">
    <mergeCell ref="C3:D3"/>
    <mergeCell ref="C4:D4"/>
    <mergeCell ref="C2:D2"/>
    <mergeCell ref="C1:D1"/>
    <mergeCell ref="G4:J4"/>
    <mergeCell ref="A34:D34"/>
    <mergeCell ref="A42:D42"/>
    <mergeCell ref="A46:D46"/>
    <mergeCell ref="A55:D55"/>
    <mergeCell ref="A6:D6"/>
    <mergeCell ref="B11:C11"/>
    <mergeCell ref="B12:C12"/>
    <mergeCell ref="A13:D13"/>
    <mergeCell ref="B18:C18"/>
    <mergeCell ref="B26:C26"/>
    <mergeCell ref="B32:C32"/>
    <mergeCell ref="B24:C24"/>
    <mergeCell ref="B28:C28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B1" zoomScaleNormal="100" zoomScaleSheetLayoutView="100" workbookViewId="0">
      <selection activeCell="K3" sqref="K3:O3"/>
    </sheetView>
  </sheetViews>
  <sheetFormatPr defaultRowHeight="12.75" x14ac:dyDescent="0.2"/>
  <cols>
    <col min="1" max="1" width="0" style="345" hidden="1" customWidth="1"/>
    <col min="2" max="2" width="5" style="349" customWidth="1"/>
    <col min="3" max="3" width="24" style="350" customWidth="1"/>
    <col min="4" max="4" width="23" style="351" customWidth="1"/>
    <col min="5" max="5" width="9.140625" style="351"/>
    <col min="6" max="6" width="21.7109375" style="350" customWidth="1"/>
    <col min="7" max="7" width="19.5703125" style="350" customWidth="1"/>
    <col min="8" max="8" width="11.7109375" style="351" customWidth="1"/>
    <col min="9" max="9" width="22" style="352" customWidth="1"/>
    <col min="10" max="15" width="12.28515625" style="352" customWidth="1"/>
    <col min="16" max="257" width="9.140625" style="345"/>
    <col min="258" max="258" width="5" style="345" customWidth="1"/>
    <col min="259" max="259" width="10.85546875" style="345" customWidth="1"/>
    <col min="260" max="261" width="9.140625" style="345"/>
    <col min="262" max="262" width="11.28515625" style="345" customWidth="1"/>
    <col min="263" max="263" width="11.85546875" style="345" customWidth="1"/>
    <col min="264" max="264" width="11.7109375" style="345" customWidth="1"/>
    <col min="265" max="271" width="12.28515625" style="345" customWidth="1"/>
    <col min="272" max="513" width="9.140625" style="345"/>
    <col min="514" max="514" width="5" style="345" customWidth="1"/>
    <col min="515" max="515" width="10.85546875" style="345" customWidth="1"/>
    <col min="516" max="517" width="9.140625" style="345"/>
    <col min="518" max="518" width="11.28515625" style="345" customWidth="1"/>
    <col min="519" max="519" width="11.85546875" style="345" customWidth="1"/>
    <col min="520" max="520" width="11.7109375" style="345" customWidth="1"/>
    <col min="521" max="527" width="12.28515625" style="345" customWidth="1"/>
    <col min="528" max="769" width="9.140625" style="345"/>
    <col min="770" max="770" width="5" style="345" customWidth="1"/>
    <col min="771" max="771" width="10.85546875" style="345" customWidth="1"/>
    <col min="772" max="773" width="9.140625" style="345"/>
    <col min="774" max="774" width="11.28515625" style="345" customWidth="1"/>
    <col min="775" max="775" width="11.85546875" style="345" customWidth="1"/>
    <col min="776" max="776" width="11.7109375" style="345" customWidth="1"/>
    <col min="777" max="783" width="12.28515625" style="345" customWidth="1"/>
    <col min="784" max="1025" width="9.140625" style="345"/>
    <col min="1026" max="1026" width="5" style="345" customWidth="1"/>
    <col min="1027" max="1027" width="10.85546875" style="345" customWidth="1"/>
    <col min="1028" max="1029" width="9.140625" style="345"/>
    <col min="1030" max="1030" width="11.28515625" style="345" customWidth="1"/>
    <col min="1031" max="1031" width="11.85546875" style="345" customWidth="1"/>
    <col min="1032" max="1032" width="11.7109375" style="345" customWidth="1"/>
    <col min="1033" max="1039" width="12.28515625" style="345" customWidth="1"/>
    <col min="1040" max="1281" width="9.140625" style="345"/>
    <col min="1282" max="1282" width="5" style="345" customWidth="1"/>
    <col min="1283" max="1283" width="10.85546875" style="345" customWidth="1"/>
    <col min="1284" max="1285" width="9.140625" style="345"/>
    <col min="1286" max="1286" width="11.28515625" style="345" customWidth="1"/>
    <col min="1287" max="1287" width="11.85546875" style="345" customWidth="1"/>
    <col min="1288" max="1288" width="11.7109375" style="345" customWidth="1"/>
    <col min="1289" max="1295" width="12.28515625" style="345" customWidth="1"/>
    <col min="1296" max="1537" width="9.140625" style="345"/>
    <col min="1538" max="1538" width="5" style="345" customWidth="1"/>
    <col min="1539" max="1539" width="10.85546875" style="345" customWidth="1"/>
    <col min="1540" max="1541" width="9.140625" style="345"/>
    <col min="1542" max="1542" width="11.28515625" style="345" customWidth="1"/>
    <col min="1543" max="1543" width="11.85546875" style="345" customWidth="1"/>
    <col min="1544" max="1544" width="11.7109375" style="345" customWidth="1"/>
    <col min="1545" max="1551" width="12.28515625" style="345" customWidth="1"/>
    <col min="1552" max="1793" width="9.140625" style="345"/>
    <col min="1794" max="1794" width="5" style="345" customWidth="1"/>
    <col min="1795" max="1795" width="10.85546875" style="345" customWidth="1"/>
    <col min="1796" max="1797" width="9.140625" style="345"/>
    <col min="1798" max="1798" width="11.28515625" style="345" customWidth="1"/>
    <col min="1799" max="1799" width="11.85546875" style="345" customWidth="1"/>
    <col min="1800" max="1800" width="11.7109375" style="345" customWidth="1"/>
    <col min="1801" max="1807" width="12.28515625" style="345" customWidth="1"/>
    <col min="1808" max="2049" width="9.140625" style="345"/>
    <col min="2050" max="2050" width="5" style="345" customWidth="1"/>
    <col min="2051" max="2051" width="10.85546875" style="345" customWidth="1"/>
    <col min="2052" max="2053" width="9.140625" style="345"/>
    <col min="2054" max="2054" width="11.28515625" style="345" customWidth="1"/>
    <col min="2055" max="2055" width="11.85546875" style="345" customWidth="1"/>
    <col min="2056" max="2056" width="11.7109375" style="345" customWidth="1"/>
    <col min="2057" max="2063" width="12.28515625" style="345" customWidth="1"/>
    <col min="2064" max="2305" width="9.140625" style="345"/>
    <col min="2306" max="2306" width="5" style="345" customWidth="1"/>
    <col min="2307" max="2307" width="10.85546875" style="345" customWidth="1"/>
    <col min="2308" max="2309" width="9.140625" style="345"/>
    <col min="2310" max="2310" width="11.28515625" style="345" customWidth="1"/>
    <col min="2311" max="2311" width="11.85546875" style="345" customWidth="1"/>
    <col min="2312" max="2312" width="11.7109375" style="345" customWidth="1"/>
    <col min="2313" max="2319" width="12.28515625" style="345" customWidth="1"/>
    <col min="2320" max="2561" width="9.140625" style="345"/>
    <col min="2562" max="2562" width="5" style="345" customWidth="1"/>
    <col min="2563" max="2563" width="10.85546875" style="345" customWidth="1"/>
    <col min="2564" max="2565" width="9.140625" style="345"/>
    <col min="2566" max="2566" width="11.28515625" style="345" customWidth="1"/>
    <col min="2567" max="2567" width="11.85546875" style="345" customWidth="1"/>
    <col min="2568" max="2568" width="11.7109375" style="345" customWidth="1"/>
    <col min="2569" max="2575" width="12.28515625" style="345" customWidth="1"/>
    <col min="2576" max="2817" width="9.140625" style="345"/>
    <col min="2818" max="2818" width="5" style="345" customWidth="1"/>
    <col min="2819" max="2819" width="10.85546875" style="345" customWidth="1"/>
    <col min="2820" max="2821" width="9.140625" style="345"/>
    <col min="2822" max="2822" width="11.28515625" style="345" customWidth="1"/>
    <col min="2823" max="2823" width="11.85546875" style="345" customWidth="1"/>
    <col min="2824" max="2824" width="11.7109375" style="345" customWidth="1"/>
    <col min="2825" max="2831" width="12.28515625" style="345" customWidth="1"/>
    <col min="2832" max="3073" width="9.140625" style="345"/>
    <col min="3074" max="3074" width="5" style="345" customWidth="1"/>
    <col min="3075" max="3075" width="10.85546875" style="345" customWidth="1"/>
    <col min="3076" max="3077" width="9.140625" style="345"/>
    <col min="3078" max="3078" width="11.28515625" style="345" customWidth="1"/>
    <col min="3079" max="3079" width="11.85546875" style="345" customWidth="1"/>
    <col min="3080" max="3080" width="11.7109375" style="345" customWidth="1"/>
    <col min="3081" max="3087" width="12.28515625" style="345" customWidth="1"/>
    <col min="3088" max="3329" width="9.140625" style="345"/>
    <col min="3330" max="3330" width="5" style="345" customWidth="1"/>
    <col min="3331" max="3331" width="10.85546875" style="345" customWidth="1"/>
    <col min="3332" max="3333" width="9.140625" style="345"/>
    <col min="3334" max="3334" width="11.28515625" style="345" customWidth="1"/>
    <col min="3335" max="3335" width="11.85546875" style="345" customWidth="1"/>
    <col min="3336" max="3336" width="11.7109375" style="345" customWidth="1"/>
    <col min="3337" max="3343" width="12.28515625" style="345" customWidth="1"/>
    <col min="3344" max="3585" width="9.140625" style="345"/>
    <col min="3586" max="3586" width="5" style="345" customWidth="1"/>
    <col min="3587" max="3587" width="10.85546875" style="345" customWidth="1"/>
    <col min="3588" max="3589" width="9.140625" style="345"/>
    <col min="3590" max="3590" width="11.28515625" style="345" customWidth="1"/>
    <col min="3591" max="3591" width="11.85546875" style="345" customWidth="1"/>
    <col min="3592" max="3592" width="11.7109375" style="345" customWidth="1"/>
    <col min="3593" max="3599" width="12.28515625" style="345" customWidth="1"/>
    <col min="3600" max="3841" width="9.140625" style="345"/>
    <col min="3842" max="3842" width="5" style="345" customWidth="1"/>
    <col min="3843" max="3843" width="10.85546875" style="345" customWidth="1"/>
    <col min="3844" max="3845" width="9.140625" style="345"/>
    <col min="3846" max="3846" width="11.28515625" style="345" customWidth="1"/>
    <col min="3847" max="3847" width="11.85546875" style="345" customWidth="1"/>
    <col min="3848" max="3848" width="11.7109375" style="345" customWidth="1"/>
    <col min="3849" max="3855" width="12.28515625" style="345" customWidth="1"/>
    <col min="3856" max="4097" width="9.140625" style="345"/>
    <col min="4098" max="4098" width="5" style="345" customWidth="1"/>
    <col min="4099" max="4099" width="10.85546875" style="345" customWidth="1"/>
    <col min="4100" max="4101" width="9.140625" style="345"/>
    <col min="4102" max="4102" width="11.28515625" style="345" customWidth="1"/>
    <col min="4103" max="4103" width="11.85546875" style="345" customWidth="1"/>
    <col min="4104" max="4104" width="11.7109375" style="345" customWidth="1"/>
    <col min="4105" max="4111" width="12.28515625" style="345" customWidth="1"/>
    <col min="4112" max="4353" width="9.140625" style="345"/>
    <col min="4354" max="4354" width="5" style="345" customWidth="1"/>
    <col min="4355" max="4355" width="10.85546875" style="345" customWidth="1"/>
    <col min="4356" max="4357" width="9.140625" style="345"/>
    <col min="4358" max="4358" width="11.28515625" style="345" customWidth="1"/>
    <col min="4359" max="4359" width="11.85546875" style="345" customWidth="1"/>
    <col min="4360" max="4360" width="11.7109375" style="345" customWidth="1"/>
    <col min="4361" max="4367" width="12.28515625" style="345" customWidth="1"/>
    <col min="4368" max="4609" width="9.140625" style="345"/>
    <col min="4610" max="4610" width="5" style="345" customWidth="1"/>
    <col min="4611" max="4611" width="10.85546875" style="345" customWidth="1"/>
    <col min="4612" max="4613" width="9.140625" style="345"/>
    <col min="4614" max="4614" width="11.28515625" style="345" customWidth="1"/>
    <col min="4615" max="4615" width="11.85546875" style="345" customWidth="1"/>
    <col min="4616" max="4616" width="11.7109375" style="345" customWidth="1"/>
    <col min="4617" max="4623" width="12.28515625" style="345" customWidth="1"/>
    <col min="4624" max="4865" width="9.140625" style="345"/>
    <col min="4866" max="4866" width="5" style="345" customWidth="1"/>
    <col min="4867" max="4867" width="10.85546875" style="345" customWidth="1"/>
    <col min="4868" max="4869" width="9.140625" style="345"/>
    <col min="4870" max="4870" width="11.28515625" style="345" customWidth="1"/>
    <col min="4871" max="4871" width="11.85546875" style="345" customWidth="1"/>
    <col min="4872" max="4872" width="11.7109375" style="345" customWidth="1"/>
    <col min="4873" max="4879" width="12.28515625" style="345" customWidth="1"/>
    <col min="4880" max="5121" width="9.140625" style="345"/>
    <col min="5122" max="5122" width="5" style="345" customWidth="1"/>
    <col min="5123" max="5123" width="10.85546875" style="345" customWidth="1"/>
    <col min="5124" max="5125" width="9.140625" style="345"/>
    <col min="5126" max="5126" width="11.28515625" style="345" customWidth="1"/>
    <col min="5127" max="5127" width="11.85546875" style="345" customWidth="1"/>
    <col min="5128" max="5128" width="11.7109375" style="345" customWidth="1"/>
    <col min="5129" max="5135" width="12.28515625" style="345" customWidth="1"/>
    <col min="5136" max="5377" width="9.140625" style="345"/>
    <col min="5378" max="5378" width="5" style="345" customWidth="1"/>
    <col min="5379" max="5379" width="10.85546875" style="345" customWidth="1"/>
    <col min="5380" max="5381" width="9.140625" style="345"/>
    <col min="5382" max="5382" width="11.28515625" style="345" customWidth="1"/>
    <col min="5383" max="5383" width="11.85546875" style="345" customWidth="1"/>
    <col min="5384" max="5384" width="11.7109375" style="345" customWidth="1"/>
    <col min="5385" max="5391" width="12.28515625" style="345" customWidth="1"/>
    <col min="5392" max="5633" width="9.140625" style="345"/>
    <col min="5634" max="5634" width="5" style="345" customWidth="1"/>
    <col min="5635" max="5635" width="10.85546875" style="345" customWidth="1"/>
    <col min="5636" max="5637" width="9.140625" style="345"/>
    <col min="5638" max="5638" width="11.28515625" style="345" customWidth="1"/>
    <col min="5639" max="5639" width="11.85546875" style="345" customWidth="1"/>
    <col min="5640" max="5640" width="11.7109375" style="345" customWidth="1"/>
    <col min="5641" max="5647" width="12.28515625" style="345" customWidth="1"/>
    <col min="5648" max="5889" width="9.140625" style="345"/>
    <col min="5890" max="5890" width="5" style="345" customWidth="1"/>
    <col min="5891" max="5891" width="10.85546875" style="345" customWidth="1"/>
    <col min="5892" max="5893" width="9.140625" style="345"/>
    <col min="5894" max="5894" width="11.28515625" style="345" customWidth="1"/>
    <col min="5895" max="5895" width="11.85546875" style="345" customWidth="1"/>
    <col min="5896" max="5896" width="11.7109375" style="345" customWidth="1"/>
    <col min="5897" max="5903" width="12.28515625" style="345" customWidth="1"/>
    <col min="5904" max="6145" width="9.140625" style="345"/>
    <col min="6146" max="6146" width="5" style="345" customWidth="1"/>
    <col min="6147" max="6147" width="10.85546875" style="345" customWidth="1"/>
    <col min="6148" max="6149" width="9.140625" style="345"/>
    <col min="6150" max="6150" width="11.28515625" style="345" customWidth="1"/>
    <col min="6151" max="6151" width="11.85546875" style="345" customWidth="1"/>
    <col min="6152" max="6152" width="11.7109375" style="345" customWidth="1"/>
    <col min="6153" max="6159" width="12.28515625" style="345" customWidth="1"/>
    <col min="6160" max="6401" width="9.140625" style="345"/>
    <col min="6402" max="6402" width="5" style="345" customWidth="1"/>
    <col min="6403" max="6403" width="10.85546875" style="345" customWidth="1"/>
    <col min="6404" max="6405" width="9.140625" style="345"/>
    <col min="6406" max="6406" width="11.28515625" style="345" customWidth="1"/>
    <col min="6407" max="6407" width="11.85546875" style="345" customWidth="1"/>
    <col min="6408" max="6408" width="11.7109375" style="345" customWidth="1"/>
    <col min="6409" max="6415" width="12.28515625" style="345" customWidth="1"/>
    <col min="6416" max="6657" width="9.140625" style="345"/>
    <col min="6658" max="6658" width="5" style="345" customWidth="1"/>
    <col min="6659" max="6659" width="10.85546875" style="345" customWidth="1"/>
    <col min="6660" max="6661" width="9.140625" style="345"/>
    <col min="6662" max="6662" width="11.28515625" style="345" customWidth="1"/>
    <col min="6663" max="6663" width="11.85546875" style="345" customWidth="1"/>
    <col min="6664" max="6664" width="11.7109375" style="345" customWidth="1"/>
    <col min="6665" max="6671" width="12.28515625" style="345" customWidth="1"/>
    <col min="6672" max="6913" width="9.140625" style="345"/>
    <col min="6914" max="6914" width="5" style="345" customWidth="1"/>
    <col min="6915" max="6915" width="10.85546875" style="345" customWidth="1"/>
    <col min="6916" max="6917" width="9.140625" style="345"/>
    <col min="6918" max="6918" width="11.28515625" style="345" customWidth="1"/>
    <col min="6919" max="6919" width="11.85546875" style="345" customWidth="1"/>
    <col min="6920" max="6920" width="11.7109375" style="345" customWidth="1"/>
    <col min="6921" max="6927" width="12.28515625" style="345" customWidth="1"/>
    <col min="6928" max="7169" width="9.140625" style="345"/>
    <col min="7170" max="7170" width="5" style="345" customWidth="1"/>
    <col min="7171" max="7171" width="10.85546875" style="345" customWidth="1"/>
    <col min="7172" max="7173" width="9.140625" style="345"/>
    <col min="7174" max="7174" width="11.28515625" style="345" customWidth="1"/>
    <col min="7175" max="7175" width="11.85546875" style="345" customWidth="1"/>
    <col min="7176" max="7176" width="11.7109375" style="345" customWidth="1"/>
    <col min="7177" max="7183" width="12.28515625" style="345" customWidth="1"/>
    <col min="7184" max="7425" width="9.140625" style="345"/>
    <col min="7426" max="7426" width="5" style="345" customWidth="1"/>
    <col min="7427" max="7427" width="10.85546875" style="345" customWidth="1"/>
    <col min="7428" max="7429" width="9.140625" style="345"/>
    <col min="7430" max="7430" width="11.28515625" style="345" customWidth="1"/>
    <col min="7431" max="7431" width="11.85546875" style="345" customWidth="1"/>
    <col min="7432" max="7432" width="11.7109375" style="345" customWidth="1"/>
    <col min="7433" max="7439" width="12.28515625" style="345" customWidth="1"/>
    <col min="7440" max="7681" width="9.140625" style="345"/>
    <col min="7682" max="7682" width="5" style="345" customWidth="1"/>
    <col min="7683" max="7683" width="10.85546875" style="345" customWidth="1"/>
    <col min="7684" max="7685" width="9.140625" style="345"/>
    <col min="7686" max="7686" width="11.28515625" style="345" customWidth="1"/>
    <col min="7687" max="7687" width="11.85546875" style="345" customWidth="1"/>
    <col min="7688" max="7688" width="11.7109375" style="345" customWidth="1"/>
    <col min="7689" max="7695" width="12.28515625" style="345" customWidth="1"/>
    <col min="7696" max="7937" width="9.140625" style="345"/>
    <col min="7938" max="7938" width="5" style="345" customWidth="1"/>
    <col min="7939" max="7939" width="10.85546875" style="345" customWidth="1"/>
    <col min="7940" max="7941" width="9.140625" style="345"/>
    <col min="7942" max="7942" width="11.28515625" style="345" customWidth="1"/>
    <col min="7943" max="7943" width="11.85546875" style="345" customWidth="1"/>
    <col min="7944" max="7944" width="11.7109375" style="345" customWidth="1"/>
    <col min="7945" max="7951" width="12.28515625" style="345" customWidth="1"/>
    <col min="7952" max="8193" width="9.140625" style="345"/>
    <col min="8194" max="8194" width="5" style="345" customWidth="1"/>
    <col min="8195" max="8195" width="10.85546875" style="345" customWidth="1"/>
    <col min="8196" max="8197" width="9.140625" style="345"/>
    <col min="8198" max="8198" width="11.28515625" style="345" customWidth="1"/>
    <col min="8199" max="8199" width="11.85546875" style="345" customWidth="1"/>
    <col min="8200" max="8200" width="11.7109375" style="345" customWidth="1"/>
    <col min="8201" max="8207" width="12.28515625" style="345" customWidth="1"/>
    <col min="8208" max="8449" width="9.140625" style="345"/>
    <col min="8450" max="8450" width="5" style="345" customWidth="1"/>
    <col min="8451" max="8451" width="10.85546875" style="345" customWidth="1"/>
    <col min="8452" max="8453" width="9.140625" style="345"/>
    <col min="8454" max="8454" width="11.28515625" style="345" customWidth="1"/>
    <col min="8455" max="8455" width="11.85546875" style="345" customWidth="1"/>
    <col min="8456" max="8456" width="11.7109375" style="345" customWidth="1"/>
    <col min="8457" max="8463" width="12.28515625" style="345" customWidth="1"/>
    <col min="8464" max="8705" width="9.140625" style="345"/>
    <col min="8706" max="8706" width="5" style="345" customWidth="1"/>
    <col min="8707" max="8707" width="10.85546875" style="345" customWidth="1"/>
    <col min="8708" max="8709" width="9.140625" style="345"/>
    <col min="8710" max="8710" width="11.28515625" style="345" customWidth="1"/>
    <col min="8711" max="8711" width="11.85546875" style="345" customWidth="1"/>
    <col min="8712" max="8712" width="11.7109375" style="345" customWidth="1"/>
    <col min="8713" max="8719" width="12.28515625" style="345" customWidth="1"/>
    <col min="8720" max="8961" width="9.140625" style="345"/>
    <col min="8962" max="8962" width="5" style="345" customWidth="1"/>
    <col min="8963" max="8963" width="10.85546875" style="345" customWidth="1"/>
    <col min="8964" max="8965" width="9.140625" style="345"/>
    <col min="8966" max="8966" width="11.28515625" style="345" customWidth="1"/>
    <col min="8967" max="8967" width="11.85546875" style="345" customWidth="1"/>
    <col min="8968" max="8968" width="11.7109375" style="345" customWidth="1"/>
    <col min="8969" max="8975" width="12.28515625" style="345" customWidth="1"/>
    <col min="8976" max="9217" width="9.140625" style="345"/>
    <col min="9218" max="9218" width="5" style="345" customWidth="1"/>
    <col min="9219" max="9219" width="10.85546875" style="345" customWidth="1"/>
    <col min="9220" max="9221" width="9.140625" style="345"/>
    <col min="9222" max="9222" width="11.28515625" style="345" customWidth="1"/>
    <col min="9223" max="9223" width="11.85546875" style="345" customWidth="1"/>
    <col min="9224" max="9224" width="11.7109375" style="345" customWidth="1"/>
    <col min="9225" max="9231" width="12.28515625" style="345" customWidth="1"/>
    <col min="9232" max="9473" width="9.140625" style="345"/>
    <col min="9474" max="9474" width="5" style="345" customWidth="1"/>
    <col min="9475" max="9475" width="10.85546875" style="345" customWidth="1"/>
    <col min="9476" max="9477" width="9.140625" style="345"/>
    <col min="9478" max="9478" width="11.28515625" style="345" customWidth="1"/>
    <col min="9479" max="9479" width="11.85546875" style="345" customWidth="1"/>
    <col min="9480" max="9480" width="11.7109375" style="345" customWidth="1"/>
    <col min="9481" max="9487" width="12.28515625" style="345" customWidth="1"/>
    <col min="9488" max="9729" width="9.140625" style="345"/>
    <col min="9730" max="9730" width="5" style="345" customWidth="1"/>
    <col min="9731" max="9731" width="10.85546875" style="345" customWidth="1"/>
    <col min="9732" max="9733" width="9.140625" style="345"/>
    <col min="9734" max="9734" width="11.28515625" style="345" customWidth="1"/>
    <col min="9735" max="9735" width="11.85546875" style="345" customWidth="1"/>
    <col min="9736" max="9736" width="11.7109375" style="345" customWidth="1"/>
    <col min="9737" max="9743" width="12.28515625" style="345" customWidth="1"/>
    <col min="9744" max="9985" width="9.140625" style="345"/>
    <col min="9986" max="9986" width="5" style="345" customWidth="1"/>
    <col min="9987" max="9987" width="10.85546875" style="345" customWidth="1"/>
    <col min="9988" max="9989" width="9.140625" style="345"/>
    <col min="9990" max="9990" width="11.28515625" style="345" customWidth="1"/>
    <col min="9991" max="9991" width="11.85546875" style="345" customWidth="1"/>
    <col min="9992" max="9992" width="11.7109375" style="345" customWidth="1"/>
    <col min="9993" max="9999" width="12.28515625" style="345" customWidth="1"/>
    <col min="10000" max="10241" width="9.140625" style="345"/>
    <col min="10242" max="10242" width="5" style="345" customWidth="1"/>
    <col min="10243" max="10243" width="10.85546875" style="345" customWidth="1"/>
    <col min="10244" max="10245" width="9.140625" style="345"/>
    <col min="10246" max="10246" width="11.28515625" style="345" customWidth="1"/>
    <col min="10247" max="10247" width="11.85546875" style="345" customWidth="1"/>
    <col min="10248" max="10248" width="11.7109375" style="345" customWidth="1"/>
    <col min="10249" max="10255" width="12.28515625" style="345" customWidth="1"/>
    <col min="10256" max="10497" width="9.140625" style="345"/>
    <col min="10498" max="10498" width="5" style="345" customWidth="1"/>
    <col min="10499" max="10499" width="10.85546875" style="345" customWidth="1"/>
    <col min="10500" max="10501" width="9.140625" style="345"/>
    <col min="10502" max="10502" width="11.28515625" style="345" customWidth="1"/>
    <col min="10503" max="10503" width="11.85546875" style="345" customWidth="1"/>
    <col min="10504" max="10504" width="11.7109375" style="345" customWidth="1"/>
    <col min="10505" max="10511" width="12.28515625" style="345" customWidth="1"/>
    <col min="10512" max="10753" width="9.140625" style="345"/>
    <col min="10754" max="10754" width="5" style="345" customWidth="1"/>
    <col min="10755" max="10755" width="10.85546875" style="345" customWidth="1"/>
    <col min="10756" max="10757" width="9.140625" style="345"/>
    <col min="10758" max="10758" width="11.28515625" style="345" customWidth="1"/>
    <col min="10759" max="10759" width="11.85546875" style="345" customWidth="1"/>
    <col min="10760" max="10760" width="11.7109375" style="345" customWidth="1"/>
    <col min="10761" max="10767" width="12.28515625" style="345" customWidth="1"/>
    <col min="10768" max="11009" width="9.140625" style="345"/>
    <col min="11010" max="11010" width="5" style="345" customWidth="1"/>
    <col min="11011" max="11011" width="10.85546875" style="345" customWidth="1"/>
    <col min="11012" max="11013" width="9.140625" style="345"/>
    <col min="11014" max="11014" width="11.28515625" style="345" customWidth="1"/>
    <col min="11015" max="11015" width="11.85546875" style="345" customWidth="1"/>
    <col min="11016" max="11016" width="11.7109375" style="345" customWidth="1"/>
    <col min="11017" max="11023" width="12.28515625" style="345" customWidth="1"/>
    <col min="11024" max="11265" width="9.140625" style="345"/>
    <col min="11266" max="11266" width="5" style="345" customWidth="1"/>
    <col min="11267" max="11267" width="10.85546875" style="345" customWidth="1"/>
    <col min="11268" max="11269" width="9.140625" style="345"/>
    <col min="11270" max="11270" width="11.28515625" style="345" customWidth="1"/>
    <col min="11271" max="11271" width="11.85546875" style="345" customWidth="1"/>
    <col min="11272" max="11272" width="11.7109375" style="345" customWidth="1"/>
    <col min="11273" max="11279" width="12.28515625" style="345" customWidth="1"/>
    <col min="11280" max="11521" width="9.140625" style="345"/>
    <col min="11522" max="11522" width="5" style="345" customWidth="1"/>
    <col min="11523" max="11523" width="10.85546875" style="345" customWidth="1"/>
    <col min="11524" max="11525" width="9.140625" style="345"/>
    <col min="11526" max="11526" width="11.28515625" style="345" customWidth="1"/>
    <col min="11527" max="11527" width="11.85546875" style="345" customWidth="1"/>
    <col min="11528" max="11528" width="11.7109375" style="345" customWidth="1"/>
    <col min="11529" max="11535" width="12.28515625" style="345" customWidth="1"/>
    <col min="11536" max="11777" width="9.140625" style="345"/>
    <col min="11778" max="11778" width="5" style="345" customWidth="1"/>
    <col min="11779" max="11779" width="10.85546875" style="345" customWidth="1"/>
    <col min="11780" max="11781" width="9.140625" style="345"/>
    <col min="11782" max="11782" width="11.28515625" style="345" customWidth="1"/>
    <col min="11783" max="11783" width="11.85546875" style="345" customWidth="1"/>
    <col min="11784" max="11784" width="11.7109375" style="345" customWidth="1"/>
    <col min="11785" max="11791" width="12.28515625" style="345" customWidth="1"/>
    <col min="11792" max="12033" width="9.140625" style="345"/>
    <col min="12034" max="12034" width="5" style="345" customWidth="1"/>
    <col min="12035" max="12035" width="10.85546875" style="345" customWidth="1"/>
    <col min="12036" max="12037" width="9.140625" style="345"/>
    <col min="12038" max="12038" width="11.28515625" style="345" customWidth="1"/>
    <col min="12039" max="12039" width="11.85546875" style="345" customWidth="1"/>
    <col min="12040" max="12040" width="11.7109375" style="345" customWidth="1"/>
    <col min="12041" max="12047" width="12.28515625" style="345" customWidth="1"/>
    <col min="12048" max="12289" width="9.140625" style="345"/>
    <col min="12290" max="12290" width="5" style="345" customWidth="1"/>
    <col min="12291" max="12291" width="10.85546875" style="345" customWidth="1"/>
    <col min="12292" max="12293" width="9.140625" style="345"/>
    <col min="12294" max="12294" width="11.28515625" style="345" customWidth="1"/>
    <col min="12295" max="12295" width="11.85546875" style="345" customWidth="1"/>
    <col min="12296" max="12296" width="11.7109375" style="345" customWidth="1"/>
    <col min="12297" max="12303" width="12.28515625" style="345" customWidth="1"/>
    <col min="12304" max="12545" width="9.140625" style="345"/>
    <col min="12546" max="12546" width="5" style="345" customWidth="1"/>
    <col min="12547" max="12547" width="10.85546875" style="345" customWidth="1"/>
    <col min="12548" max="12549" width="9.140625" style="345"/>
    <col min="12550" max="12550" width="11.28515625" style="345" customWidth="1"/>
    <col min="12551" max="12551" width="11.85546875" style="345" customWidth="1"/>
    <col min="12552" max="12552" width="11.7109375" style="345" customWidth="1"/>
    <col min="12553" max="12559" width="12.28515625" style="345" customWidth="1"/>
    <col min="12560" max="12801" width="9.140625" style="345"/>
    <col min="12802" max="12802" width="5" style="345" customWidth="1"/>
    <col min="12803" max="12803" width="10.85546875" style="345" customWidth="1"/>
    <col min="12804" max="12805" width="9.140625" style="345"/>
    <col min="12806" max="12806" width="11.28515625" style="345" customWidth="1"/>
    <col min="12807" max="12807" width="11.85546875" style="345" customWidth="1"/>
    <col min="12808" max="12808" width="11.7109375" style="345" customWidth="1"/>
    <col min="12809" max="12815" width="12.28515625" style="345" customWidth="1"/>
    <col min="12816" max="13057" width="9.140625" style="345"/>
    <col min="13058" max="13058" width="5" style="345" customWidth="1"/>
    <col min="13059" max="13059" width="10.85546875" style="345" customWidth="1"/>
    <col min="13060" max="13061" width="9.140625" style="345"/>
    <col min="13062" max="13062" width="11.28515625" style="345" customWidth="1"/>
    <col min="13063" max="13063" width="11.85546875" style="345" customWidth="1"/>
    <col min="13064" max="13064" width="11.7109375" style="345" customWidth="1"/>
    <col min="13065" max="13071" width="12.28515625" style="345" customWidth="1"/>
    <col min="13072" max="13313" width="9.140625" style="345"/>
    <col min="13314" max="13314" width="5" style="345" customWidth="1"/>
    <col min="13315" max="13315" width="10.85546875" style="345" customWidth="1"/>
    <col min="13316" max="13317" width="9.140625" style="345"/>
    <col min="13318" max="13318" width="11.28515625" style="345" customWidth="1"/>
    <col min="13319" max="13319" width="11.85546875" style="345" customWidth="1"/>
    <col min="13320" max="13320" width="11.7109375" style="345" customWidth="1"/>
    <col min="13321" max="13327" width="12.28515625" style="345" customWidth="1"/>
    <col min="13328" max="13569" width="9.140625" style="345"/>
    <col min="13570" max="13570" width="5" style="345" customWidth="1"/>
    <col min="13571" max="13571" width="10.85546875" style="345" customWidth="1"/>
    <col min="13572" max="13573" width="9.140625" style="345"/>
    <col min="13574" max="13574" width="11.28515625" style="345" customWidth="1"/>
    <col min="13575" max="13575" width="11.85546875" style="345" customWidth="1"/>
    <col min="13576" max="13576" width="11.7109375" style="345" customWidth="1"/>
    <col min="13577" max="13583" width="12.28515625" style="345" customWidth="1"/>
    <col min="13584" max="13825" width="9.140625" style="345"/>
    <col min="13826" max="13826" width="5" style="345" customWidth="1"/>
    <col min="13827" max="13827" width="10.85546875" style="345" customWidth="1"/>
    <col min="13828" max="13829" width="9.140625" style="345"/>
    <col min="13830" max="13830" width="11.28515625" style="345" customWidth="1"/>
    <col min="13831" max="13831" width="11.85546875" style="345" customWidth="1"/>
    <col min="13832" max="13832" width="11.7109375" style="345" customWidth="1"/>
    <col min="13833" max="13839" width="12.28515625" style="345" customWidth="1"/>
    <col min="13840" max="14081" width="9.140625" style="345"/>
    <col min="14082" max="14082" width="5" style="345" customWidth="1"/>
    <col min="14083" max="14083" width="10.85546875" style="345" customWidth="1"/>
    <col min="14084" max="14085" width="9.140625" style="345"/>
    <col min="14086" max="14086" width="11.28515625" style="345" customWidth="1"/>
    <col min="14087" max="14087" width="11.85546875" style="345" customWidth="1"/>
    <col min="14088" max="14088" width="11.7109375" style="345" customWidth="1"/>
    <col min="14089" max="14095" width="12.28515625" style="345" customWidth="1"/>
    <col min="14096" max="14337" width="9.140625" style="345"/>
    <col min="14338" max="14338" width="5" style="345" customWidth="1"/>
    <col min="14339" max="14339" width="10.85546875" style="345" customWidth="1"/>
    <col min="14340" max="14341" width="9.140625" style="345"/>
    <col min="14342" max="14342" width="11.28515625" style="345" customWidth="1"/>
    <col min="14343" max="14343" width="11.85546875" style="345" customWidth="1"/>
    <col min="14344" max="14344" width="11.7109375" style="345" customWidth="1"/>
    <col min="14345" max="14351" width="12.28515625" style="345" customWidth="1"/>
    <col min="14352" max="14593" width="9.140625" style="345"/>
    <col min="14594" max="14594" width="5" style="345" customWidth="1"/>
    <col min="14595" max="14595" width="10.85546875" style="345" customWidth="1"/>
    <col min="14596" max="14597" width="9.140625" style="345"/>
    <col min="14598" max="14598" width="11.28515625" style="345" customWidth="1"/>
    <col min="14599" max="14599" width="11.85546875" style="345" customWidth="1"/>
    <col min="14600" max="14600" width="11.7109375" style="345" customWidth="1"/>
    <col min="14601" max="14607" width="12.28515625" style="345" customWidth="1"/>
    <col min="14608" max="14849" width="9.140625" style="345"/>
    <col min="14850" max="14850" width="5" style="345" customWidth="1"/>
    <col min="14851" max="14851" width="10.85546875" style="345" customWidth="1"/>
    <col min="14852" max="14853" width="9.140625" style="345"/>
    <col min="14854" max="14854" width="11.28515625" style="345" customWidth="1"/>
    <col min="14855" max="14855" width="11.85546875" style="345" customWidth="1"/>
    <col min="14856" max="14856" width="11.7109375" style="345" customWidth="1"/>
    <col min="14857" max="14863" width="12.28515625" style="345" customWidth="1"/>
    <col min="14864" max="15105" width="9.140625" style="345"/>
    <col min="15106" max="15106" width="5" style="345" customWidth="1"/>
    <col min="15107" max="15107" width="10.85546875" style="345" customWidth="1"/>
    <col min="15108" max="15109" width="9.140625" style="345"/>
    <col min="15110" max="15110" width="11.28515625" style="345" customWidth="1"/>
    <col min="15111" max="15111" width="11.85546875" style="345" customWidth="1"/>
    <col min="15112" max="15112" width="11.7109375" style="345" customWidth="1"/>
    <col min="15113" max="15119" width="12.28515625" style="345" customWidth="1"/>
    <col min="15120" max="15361" width="9.140625" style="345"/>
    <col min="15362" max="15362" width="5" style="345" customWidth="1"/>
    <col min="15363" max="15363" width="10.85546875" style="345" customWidth="1"/>
    <col min="15364" max="15365" width="9.140625" style="345"/>
    <col min="15366" max="15366" width="11.28515625" style="345" customWidth="1"/>
    <col min="15367" max="15367" width="11.85546875" style="345" customWidth="1"/>
    <col min="15368" max="15368" width="11.7109375" style="345" customWidth="1"/>
    <col min="15369" max="15375" width="12.28515625" style="345" customWidth="1"/>
    <col min="15376" max="15617" width="9.140625" style="345"/>
    <col min="15618" max="15618" width="5" style="345" customWidth="1"/>
    <col min="15619" max="15619" width="10.85546875" style="345" customWidth="1"/>
    <col min="15620" max="15621" width="9.140625" style="345"/>
    <col min="15622" max="15622" width="11.28515625" style="345" customWidth="1"/>
    <col min="15623" max="15623" width="11.85546875" style="345" customWidth="1"/>
    <col min="15624" max="15624" width="11.7109375" style="345" customWidth="1"/>
    <col min="15625" max="15631" width="12.28515625" style="345" customWidth="1"/>
    <col min="15632" max="15873" width="9.140625" style="345"/>
    <col min="15874" max="15874" width="5" style="345" customWidth="1"/>
    <col min="15875" max="15875" width="10.85546875" style="345" customWidth="1"/>
    <col min="15876" max="15877" width="9.140625" style="345"/>
    <col min="15878" max="15878" width="11.28515625" style="345" customWidth="1"/>
    <col min="15879" max="15879" width="11.85546875" style="345" customWidth="1"/>
    <col min="15880" max="15880" width="11.7109375" style="345" customWidth="1"/>
    <col min="15881" max="15887" width="12.28515625" style="345" customWidth="1"/>
    <col min="15888" max="16129" width="9.140625" style="345"/>
    <col min="16130" max="16130" width="5" style="345" customWidth="1"/>
    <col min="16131" max="16131" width="10.85546875" style="345" customWidth="1"/>
    <col min="16132" max="16133" width="9.140625" style="345"/>
    <col min="16134" max="16134" width="11.28515625" style="345" customWidth="1"/>
    <col min="16135" max="16135" width="11.85546875" style="345" customWidth="1"/>
    <col min="16136" max="16136" width="11.7109375" style="345" customWidth="1"/>
    <col min="16137" max="16143" width="12.28515625" style="345" customWidth="1"/>
    <col min="16144" max="16384" width="9.140625" style="345"/>
  </cols>
  <sheetData>
    <row r="1" spans="1:15" x14ac:dyDescent="0.2">
      <c r="B1" s="362"/>
      <c r="C1" s="363"/>
      <c r="D1" s="364"/>
      <c r="E1" s="364"/>
      <c r="F1" s="363"/>
      <c r="G1" s="363"/>
      <c r="H1" s="364"/>
      <c r="I1" s="360"/>
      <c r="J1" s="360"/>
      <c r="K1" s="361" t="s">
        <v>352</v>
      </c>
      <c r="L1" s="361"/>
      <c r="M1" s="365"/>
      <c r="N1" s="365"/>
      <c r="O1" s="365"/>
    </row>
    <row r="2" spans="1:15" x14ac:dyDescent="0.2">
      <c r="B2" s="362"/>
      <c r="C2" s="363"/>
      <c r="D2" s="364"/>
      <c r="E2" s="364"/>
      <c r="F2" s="363"/>
      <c r="G2" s="363"/>
      <c r="H2" s="364"/>
      <c r="I2" s="360"/>
      <c r="J2" s="360"/>
      <c r="K2" s="457" t="s">
        <v>365</v>
      </c>
      <c r="L2" s="457"/>
      <c r="M2" s="457"/>
      <c r="N2" s="457"/>
      <c r="O2" s="457"/>
    </row>
    <row r="3" spans="1:15" ht="45" customHeight="1" x14ac:dyDescent="0.2">
      <c r="B3" s="366"/>
      <c r="C3" s="367"/>
      <c r="D3" s="368"/>
      <c r="E3" s="369"/>
      <c r="F3" s="370"/>
      <c r="G3" s="367"/>
      <c r="H3" s="371"/>
      <c r="I3" s="372"/>
      <c r="J3" s="373"/>
      <c r="K3" s="458" t="s">
        <v>290</v>
      </c>
      <c r="L3" s="458"/>
      <c r="M3" s="458"/>
      <c r="N3" s="458"/>
      <c r="O3" s="458"/>
    </row>
    <row r="4" spans="1:15" ht="40.5" customHeight="1" x14ac:dyDescent="0.2">
      <c r="B4" s="460" t="s">
        <v>321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x14ac:dyDescent="0.2">
      <c r="B5" s="461" t="s">
        <v>226</v>
      </c>
      <c r="C5" s="462"/>
      <c r="D5" s="368"/>
      <c r="E5" s="371"/>
      <c r="F5" s="367"/>
      <c r="G5" s="374"/>
      <c r="H5" s="375"/>
      <c r="I5" s="376"/>
      <c r="J5" s="376"/>
      <c r="K5" s="376"/>
      <c r="L5" s="376"/>
      <c r="M5" s="376"/>
      <c r="N5" s="376"/>
      <c r="O5" s="376"/>
    </row>
    <row r="6" spans="1:15" x14ac:dyDescent="0.2">
      <c r="B6" s="463" t="s">
        <v>46</v>
      </c>
      <c r="C6" s="463"/>
      <c r="D6" s="368"/>
      <c r="E6" s="371"/>
      <c r="F6" s="367"/>
      <c r="G6" s="374"/>
      <c r="H6" s="375"/>
      <c r="I6" s="376"/>
      <c r="J6" s="376"/>
      <c r="K6" s="376"/>
      <c r="L6" s="376"/>
      <c r="M6" s="376"/>
      <c r="N6" s="376"/>
      <c r="O6" s="377" t="s">
        <v>9</v>
      </c>
    </row>
    <row r="7" spans="1:15" x14ac:dyDescent="0.2">
      <c r="A7" s="346"/>
      <c r="B7" s="464" t="s">
        <v>322</v>
      </c>
      <c r="C7" s="465" t="s">
        <v>323</v>
      </c>
      <c r="D7" s="465" t="s">
        <v>324</v>
      </c>
      <c r="E7" s="466" t="s">
        <v>48</v>
      </c>
      <c r="F7" s="465" t="s">
        <v>325</v>
      </c>
      <c r="G7" s="465" t="s">
        <v>326</v>
      </c>
      <c r="H7" s="467" t="s">
        <v>327</v>
      </c>
      <c r="I7" s="468" t="s">
        <v>328</v>
      </c>
      <c r="J7" s="468" t="s">
        <v>329</v>
      </c>
      <c r="K7" s="469" t="s">
        <v>330</v>
      </c>
      <c r="L7" s="469"/>
      <c r="M7" s="469"/>
      <c r="N7" s="469"/>
      <c r="O7" s="469"/>
    </row>
    <row r="8" spans="1:15" ht="106.5" customHeight="1" x14ac:dyDescent="0.2">
      <c r="A8" s="346"/>
      <c r="B8" s="464"/>
      <c r="C8" s="465"/>
      <c r="D8" s="465"/>
      <c r="E8" s="466"/>
      <c r="F8" s="465"/>
      <c r="G8" s="465"/>
      <c r="H8" s="467"/>
      <c r="I8" s="468"/>
      <c r="J8" s="468"/>
      <c r="K8" s="378" t="s">
        <v>331</v>
      </c>
      <c r="L8" s="378" t="s">
        <v>332</v>
      </c>
      <c r="M8" s="378" t="s">
        <v>333</v>
      </c>
      <c r="N8" s="378" t="s">
        <v>334</v>
      </c>
      <c r="O8" s="378" t="s">
        <v>335</v>
      </c>
    </row>
    <row r="9" spans="1:15" s="348" customFormat="1" ht="12" x14ac:dyDescent="0.2">
      <c r="A9" s="347"/>
      <c r="B9" s="379">
        <v>1</v>
      </c>
      <c r="C9" s="380">
        <v>2</v>
      </c>
      <c r="D9" s="380">
        <v>3</v>
      </c>
      <c r="E9" s="381">
        <v>4</v>
      </c>
      <c r="F9" s="380">
        <v>5</v>
      </c>
      <c r="G9" s="380">
        <v>6</v>
      </c>
      <c r="H9" s="381" t="s">
        <v>336</v>
      </c>
      <c r="I9" s="381">
        <v>8</v>
      </c>
      <c r="J9" s="381">
        <v>9</v>
      </c>
      <c r="K9" s="381">
        <v>10</v>
      </c>
      <c r="L9" s="381">
        <v>11</v>
      </c>
      <c r="M9" s="381">
        <v>12</v>
      </c>
      <c r="N9" s="381">
        <v>13</v>
      </c>
      <c r="O9" s="381">
        <v>14</v>
      </c>
    </row>
    <row r="10" spans="1:15" x14ac:dyDescent="0.2">
      <c r="A10" s="346">
        <v>0</v>
      </c>
      <c r="B10" s="382" t="s">
        <v>6</v>
      </c>
      <c r="C10" s="383" t="s">
        <v>6</v>
      </c>
      <c r="D10" s="383" t="s">
        <v>6</v>
      </c>
      <c r="E10" s="383"/>
      <c r="F10" s="383"/>
      <c r="G10" s="383"/>
      <c r="H10" s="383" t="s">
        <v>6</v>
      </c>
      <c r="I10" s="384"/>
      <c r="J10" s="384"/>
      <c r="K10" s="384"/>
      <c r="L10" s="384"/>
      <c r="M10" s="384"/>
      <c r="N10" s="384"/>
      <c r="O10" s="384"/>
    </row>
    <row r="11" spans="1:15" ht="36" x14ac:dyDescent="0.2">
      <c r="A11" s="346">
        <v>1</v>
      </c>
      <c r="B11" s="382">
        <v>1</v>
      </c>
      <c r="C11" s="383" t="s">
        <v>337</v>
      </c>
      <c r="D11" s="383" t="s">
        <v>6</v>
      </c>
      <c r="E11" s="383" t="s">
        <v>6</v>
      </c>
      <c r="F11" s="383" t="s">
        <v>6</v>
      </c>
      <c r="G11" s="383" t="s">
        <v>341</v>
      </c>
      <c r="H11" s="383" t="s">
        <v>6</v>
      </c>
      <c r="I11" s="393">
        <v>11506222</v>
      </c>
      <c r="J11" s="393">
        <v>11506222</v>
      </c>
      <c r="K11" s="393">
        <v>1150622</v>
      </c>
      <c r="L11" s="393">
        <v>10355600</v>
      </c>
      <c r="M11" s="393"/>
      <c r="N11" s="393"/>
      <c r="O11" s="393"/>
    </row>
    <row r="12" spans="1:15" x14ac:dyDescent="0.2">
      <c r="A12" s="346">
        <v>0</v>
      </c>
      <c r="B12" s="382" t="s">
        <v>6</v>
      </c>
      <c r="C12" s="383" t="s">
        <v>6</v>
      </c>
      <c r="D12" s="383" t="s">
        <v>6</v>
      </c>
      <c r="E12" s="383"/>
      <c r="F12" s="383"/>
      <c r="G12" s="383"/>
      <c r="H12" s="383"/>
      <c r="I12" s="393"/>
      <c r="J12" s="393"/>
      <c r="K12" s="393"/>
      <c r="L12" s="393"/>
      <c r="M12" s="393"/>
      <c r="N12" s="393"/>
      <c r="O12" s="393"/>
    </row>
    <row r="13" spans="1:15" ht="72" x14ac:dyDescent="0.2">
      <c r="A13" s="346">
        <v>1</v>
      </c>
      <c r="B13" s="382" t="s">
        <v>339</v>
      </c>
      <c r="C13" s="383" t="s">
        <v>343</v>
      </c>
      <c r="D13" s="383" t="s">
        <v>340</v>
      </c>
      <c r="E13" s="383" t="s">
        <v>6</v>
      </c>
      <c r="F13" s="383" t="s">
        <v>6</v>
      </c>
      <c r="G13" s="383" t="s">
        <v>341</v>
      </c>
      <c r="H13" s="383" t="s">
        <v>338</v>
      </c>
      <c r="I13" s="393">
        <v>11506222</v>
      </c>
      <c r="J13" s="384">
        <v>11506222</v>
      </c>
      <c r="K13" s="393">
        <v>1150622</v>
      </c>
      <c r="L13" s="393">
        <v>10355600</v>
      </c>
      <c r="M13" s="393">
        <v>0</v>
      </c>
      <c r="N13" s="393">
        <v>0</v>
      </c>
      <c r="O13" s="393">
        <v>0</v>
      </c>
    </row>
    <row r="14" spans="1:15" ht="155.25" customHeight="1" x14ac:dyDescent="0.2">
      <c r="A14" s="346">
        <v>0</v>
      </c>
      <c r="B14" s="382" t="s">
        <v>6</v>
      </c>
      <c r="C14" s="383" t="s">
        <v>6</v>
      </c>
      <c r="D14" s="383" t="s">
        <v>6</v>
      </c>
      <c r="E14" s="385" t="s">
        <v>317</v>
      </c>
      <c r="F14" s="386" t="s">
        <v>320</v>
      </c>
      <c r="G14" s="383" t="s">
        <v>341</v>
      </c>
      <c r="H14" s="383" t="s">
        <v>6</v>
      </c>
      <c r="I14" s="387" t="s">
        <v>348</v>
      </c>
      <c r="J14" s="384">
        <v>11506222</v>
      </c>
      <c r="K14" s="384">
        <v>1150622</v>
      </c>
      <c r="L14" s="384">
        <v>10355600</v>
      </c>
      <c r="M14" s="384">
        <v>0</v>
      </c>
      <c r="N14" s="384">
        <v>0</v>
      </c>
      <c r="O14" s="384">
        <v>0</v>
      </c>
    </row>
    <row r="15" spans="1:15" x14ac:dyDescent="0.2">
      <c r="A15" s="346">
        <v>1</v>
      </c>
      <c r="B15" s="382"/>
      <c r="C15" s="383"/>
      <c r="D15" s="383"/>
      <c r="E15" s="383"/>
      <c r="F15" s="383"/>
      <c r="G15" s="383"/>
      <c r="H15" s="383"/>
      <c r="I15" s="384"/>
      <c r="J15" s="384"/>
      <c r="K15" s="384"/>
      <c r="L15" s="384"/>
      <c r="M15" s="384"/>
      <c r="N15" s="384"/>
      <c r="O15" s="384"/>
    </row>
    <row r="16" spans="1:15" x14ac:dyDescent="0.2">
      <c r="A16" s="346">
        <v>0</v>
      </c>
      <c r="B16" s="382" t="s">
        <v>6</v>
      </c>
      <c r="C16" s="383" t="s">
        <v>6</v>
      </c>
      <c r="D16" s="383" t="s">
        <v>6</v>
      </c>
      <c r="E16" s="383"/>
      <c r="F16" s="383"/>
      <c r="G16" s="383"/>
      <c r="H16" s="383" t="s">
        <v>6</v>
      </c>
      <c r="I16" s="384"/>
      <c r="J16" s="384"/>
      <c r="K16" s="384"/>
      <c r="L16" s="384"/>
      <c r="M16" s="384"/>
      <c r="N16" s="384"/>
      <c r="O16" s="384"/>
    </row>
    <row r="17" spans="2:15" x14ac:dyDescent="0.2">
      <c r="B17" s="388"/>
      <c r="C17" s="389"/>
      <c r="D17" s="389"/>
      <c r="E17" s="389"/>
      <c r="F17" s="389"/>
      <c r="G17" s="389"/>
      <c r="H17" s="389"/>
      <c r="I17" s="390"/>
      <c r="J17" s="390"/>
      <c r="K17" s="390"/>
      <c r="L17" s="390"/>
      <c r="M17" s="390"/>
      <c r="N17" s="390"/>
      <c r="O17" s="390"/>
    </row>
    <row r="18" spans="2:15" ht="15.75" x14ac:dyDescent="0.2">
      <c r="B18" s="459" t="s">
        <v>342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</row>
    <row r="22" spans="2:15" x14ac:dyDescent="0.2">
      <c r="I22" s="357"/>
    </row>
  </sheetData>
  <mergeCells count="16">
    <mergeCell ref="K2:O2"/>
    <mergeCell ref="K3:O3"/>
    <mergeCell ref="B18:O18"/>
    <mergeCell ref="B4:O4"/>
    <mergeCell ref="B5:C5"/>
    <mergeCell ref="B6:C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O7"/>
  </mergeCells>
  <conditionalFormatting sqref="B10:B16">
    <cfRule type="expression" dxfId="15" priority="3" stopIfTrue="1">
      <formula>A10=1</formula>
    </cfRule>
  </conditionalFormatting>
  <conditionalFormatting sqref="C10:C16">
    <cfRule type="expression" dxfId="14" priority="4" stopIfTrue="1">
      <formula>A10=1</formula>
    </cfRule>
  </conditionalFormatting>
  <conditionalFormatting sqref="D10:D16">
    <cfRule type="expression" dxfId="13" priority="5" stopIfTrue="1">
      <formula>A10=1</formula>
    </cfRule>
  </conditionalFormatting>
  <conditionalFormatting sqref="E10:E16">
    <cfRule type="expression" dxfId="12" priority="6" stopIfTrue="1">
      <formula>A10=1</formula>
    </cfRule>
  </conditionalFormatting>
  <conditionalFormatting sqref="F10:F16">
    <cfRule type="expression" dxfId="11" priority="7" stopIfTrue="1">
      <formula>A10=1</formula>
    </cfRule>
  </conditionalFormatting>
  <conditionalFormatting sqref="G15:G16 G10:G13">
    <cfRule type="expression" dxfId="10" priority="8" stopIfTrue="1">
      <formula>A10=1</formula>
    </cfRule>
  </conditionalFormatting>
  <conditionalFormatting sqref="H10:H16">
    <cfRule type="expression" dxfId="9" priority="9" stopIfTrue="1">
      <formula>A10=1</formula>
    </cfRule>
  </conditionalFormatting>
  <conditionalFormatting sqref="I10:I16">
    <cfRule type="expression" dxfId="8" priority="10" stopIfTrue="1">
      <formula>A10=1</formula>
    </cfRule>
  </conditionalFormatting>
  <conditionalFormatting sqref="J10:J13 J15:J16">
    <cfRule type="expression" dxfId="7" priority="11" stopIfTrue="1">
      <formula>A10=1</formula>
    </cfRule>
  </conditionalFormatting>
  <conditionalFormatting sqref="K10:K16">
    <cfRule type="expression" dxfId="6" priority="12" stopIfTrue="1">
      <formula>A10=1</formula>
    </cfRule>
  </conditionalFormatting>
  <conditionalFormatting sqref="L10:L16">
    <cfRule type="expression" dxfId="5" priority="13" stopIfTrue="1">
      <formula>A10=1</formula>
    </cfRule>
  </conditionalFormatting>
  <conditionalFormatting sqref="M10:M16">
    <cfRule type="expression" dxfId="4" priority="14" stopIfTrue="1">
      <formula>A10=1</formula>
    </cfRule>
  </conditionalFormatting>
  <conditionalFormatting sqref="N10:N16">
    <cfRule type="expression" dxfId="3" priority="15" stopIfTrue="1">
      <formula>A10=1</formula>
    </cfRule>
  </conditionalFormatting>
  <conditionalFormatting sqref="O10:O16">
    <cfRule type="expression" dxfId="2" priority="16" stopIfTrue="1">
      <formula>A10=1</formula>
    </cfRule>
  </conditionalFormatting>
  <conditionalFormatting sqref="G14">
    <cfRule type="expression" dxfId="1" priority="2" stopIfTrue="1">
      <formula>B14=1</formula>
    </cfRule>
  </conditionalFormatting>
  <conditionalFormatting sqref="J14">
    <cfRule type="expression" dxfId="0" priority="1" stopIfTrue="1">
      <formula>B14=1</formula>
    </cfRule>
  </conditionalFormatting>
  <pageMargins left="0.34" right="0.36" top="0.34" bottom="0.42" header="0.32" footer="0.23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="90" zoomScaleNormal="90" workbookViewId="0">
      <selection activeCell="I53" sqref="I53:J53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0.710937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4" style="52" customWidth="1"/>
    <col min="10" max="10" width="14.5703125" style="52" customWidth="1"/>
    <col min="11" max="16384" width="9.140625" style="52"/>
  </cols>
  <sheetData>
    <row r="1" spans="1:11" x14ac:dyDescent="0.2">
      <c r="A1" s="1"/>
      <c r="B1" s="1"/>
      <c r="C1" s="1"/>
      <c r="D1" s="1"/>
      <c r="E1" s="1"/>
      <c r="G1" s="59" t="s">
        <v>282</v>
      </c>
      <c r="H1" s="288"/>
      <c r="I1" s="288"/>
      <c r="J1" s="288"/>
    </row>
    <row r="2" spans="1:11" s="221" customFormat="1" ht="27" customHeight="1" x14ac:dyDescent="0.2">
      <c r="D2" s="474"/>
      <c r="E2" s="475"/>
      <c r="F2" s="475"/>
      <c r="G2" s="476" t="s">
        <v>360</v>
      </c>
      <c r="H2" s="477"/>
      <c r="I2" s="477"/>
      <c r="J2" s="477"/>
      <c r="K2" s="337"/>
    </row>
    <row r="3" spans="1:11" s="221" customFormat="1" ht="45" customHeight="1" x14ac:dyDescent="0.2">
      <c r="D3" s="475"/>
      <c r="E3" s="475"/>
      <c r="F3" s="475"/>
      <c r="G3" s="474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74"/>
      <c r="I3" s="474"/>
      <c r="J3" s="474"/>
    </row>
    <row r="4" spans="1:11" ht="15" customHeight="1" x14ac:dyDescent="0.2">
      <c r="A4" s="1"/>
      <c r="B4" s="1"/>
      <c r="C4" s="1"/>
      <c r="D4" s="404"/>
      <c r="E4" s="404"/>
      <c r="F4" s="404"/>
      <c r="G4" s="404"/>
      <c r="H4" s="404"/>
      <c r="I4" s="404"/>
      <c r="J4" s="404"/>
    </row>
    <row r="5" spans="1:11" ht="17.45" customHeight="1" x14ac:dyDescent="0.2">
      <c r="A5" s="222"/>
      <c r="B5" s="222"/>
      <c r="C5" s="222"/>
      <c r="D5" s="470" t="s">
        <v>283</v>
      </c>
      <c r="E5" s="470"/>
      <c r="F5" s="470"/>
      <c r="G5" s="470"/>
      <c r="H5" s="470"/>
      <c r="I5" s="470"/>
      <c r="J5" s="222"/>
    </row>
    <row r="6" spans="1:11" ht="15" x14ac:dyDescent="0.25">
      <c r="A6" s="291">
        <v>1151200000</v>
      </c>
      <c r="B6" s="222"/>
      <c r="C6" s="222"/>
      <c r="D6" s="470"/>
      <c r="E6" s="470"/>
      <c r="F6" s="470"/>
      <c r="G6" s="470"/>
      <c r="H6" s="222"/>
      <c r="I6" s="222"/>
      <c r="J6" s="222"/>
    </row>
    <row r="7" spans="1:11" x14ac:dyDescent="0.2">
      <c r="A7" s="223" t="s">
        <v>157</v>
      </c>
      <c r="B7" s="1"/>
      <c r="C7" s="1"/>
      <c r="D7" s="1"/>
      <c r="E7" s="224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20" t="s">
        <v>47</v>
      </c>
    </row>
    <row r="9" spans="1:11" ht="13.9" customHeight="1" x14ac:dyDescent="0.2">
      <c r="A9" s="471" t="s">
        <v>48</v>
      </c>
      <c r="B9" s="471" t="s">
        <v>49</v>
      </c>
      <c r="C9" s="471" t="s">
        <v>50</v>
      </c>
      <c r="D9" s="412" t="s">
        <v>51</v>
      </c>
      <c r="E9" s="412" t="s">
        <v>242</v>
      </c>
      <c r="F9" s="471" t="s">
        <v>243</v>
      </c>
      <c r="G9" s="473" t="s">
        <v>1</v>
      </c>
      <c r="H9" s="412" t="s">
        <v>2</v>
      </c>
      <c r="I9" s="423" t="s">
        <v>3</v>
      </c>
      <c r="J9" s="424"/>
    </row>
    <row r="10" spans="1:11" ht="110.85" customHeight="1" x14ac:dyDescent="0.2">
      <c r="A10" s="472"/>
      <c r="B10" s="472"/>
      <c r="C10" s="472"/>
      <c r="D10" s="400"/>
      <c r="E10" s="400"/>
      <c r="F10" s="472"/>
      <c r="G10" s="402"/>
      <c r="H10" s="400"/>
      <c r="I10" s="219" t="s">
        <v>4</v>
      </c>
      <c r="J10" s="219" t="s">
        <v>5</v>
      </c>
    </row>
    <row r="11" spans="1:11" x14ac:dyDescent="0.2">
      <c r="A11" s="225">
        <v>1</v>
      </c>
      <c r="B11" s="225">
        <v>2</v>
      </c>
      <c r="C11" s="225">
        <v>3</v>
      </c>
      <c r="D11" s="225">
        <v>4</v>
      </c>
      <c r="E11" s="225">
        <v>5</v>
      </c>
      <c r="F11" s="225">
        <v>6</v>
      </c>
      <c r="G11" s="292">
        <v>7</v>
      </c>
      <c r="H11" s="225">
        <v>8</v>
      </c>
      <c r="I11" s="225">
        <v>9</v>
      </c>
      <c r="J11" s="225">
        <v>10</v>
      </c>
    </row>
    <row r="12" spans="1:11" ht="15.75" customHeight="1" x14ac:dyDescent="0.2">
      <c r="A12" s="226" t="s">
        <v>58</v>
      </c>
      <c r="B12" s="225"/>
      <c r="C12" s="225"/>
      <c r="D12" s="227" t="s">
        <v>244</v>
      </c>
      <c r="E12" s="225"/>
      <c r="F12" s="225"/>
      <c r="G12" s="228">
        <f>H12+I12</f>
        <v>20058500</v>
      </c>
      <c r="H12" s="230">
        <f>H13</f>
        <v>19918500</v>
      </c>
      <c r="I12" s="293">
        <f>I13</f>
        <v>140000</v>
      </c>
      <c r="J12" s="225"/>
    </row>
    <row r="13" spans="1:11" ht="22.5" customHeight="1" x14ac:dyDescent="0.2">
      <c r="A13" s="226" t="s">
        <v>60</v>
      </c>
      <c r="B13" s="229" t="s">
        <v>245</v>
      </c>
      <c r="C13" s="229" t="s">
        <v>245</v>
      </c>
      <c r="D13" s="227" t="s">
        <v>244</v>
      </c>
      <c r="E13" s="229" t="s">
        <v>245</v>
      </c>
      <c r="F13" s="229" t="s">
        <v>245</v>
      </c>
      <c r="G13" s="228">
        <f>H13+I13</f>
        <v>20058500</v>
      </c>
      <c r="H13" s="103">
        <f>H15+H16+H17+H18+H19</f>
        <v>19918500</v>
      </c>
      <c r="I13" s="230">
        <f>SUM(I15:I18)</f>
        <v>140000</v>
      </c>
      <c r="J13" s="230">
        <f>SUM(J15:J18)</f>
        <v>0</v>
      </c>
    </row>
    <row r="14" spans="1:11" x14ac:dyDescent="0.2">
      <c r="A14" s="226"/>
      <c r="B14" s="229"/>
      <c r="C14" s="229"/>
      <c r="D14" s="227"/>
      <c r="E14" s="229"/>
      <c r="F14" s="229"/>
      <c r="G14" s="228"/>
      <c r="H14" s="230"/>
      <c r="I14" s="230"/>
      <c r="J14" s="230"/>
    </row>
    <row r="15" spans="1:11" ht="76.5" x14ac:dyDescent="0.2">
      <c r="A15" s="231" t="s">
        <v>61</v>
      </c>
      <c r="B15" s="56" t="s">
        <v>62</v>
      </c>
      <c r="C15" s="56" t="s">
        <v>63</v>
      </c>
      <c r="D15" s="232" t="s">
        <v>64</v>
      </c>
      <c r="E15" s="233" t="s">
        <v>284</v>
      </c>
      <c r="F15" s="233" t="s">
        <v>285</v>
      </c>
      <c r="G15" s="234">
        <f t="shared" ref="G15:G16" si="0">H15+I15</f>
        <v>17946000</v>
      </c>
      <c r="H15" s="84">
        <v>17806000</v>
      </c>
      <c r="I15" s="235">
        <v>140000</v>
      </c>
      <c r="J15" s="235"/>
    </row>
    <row r="16" spans="1:11" ht="38.25" x14ac:dyDescent="0.2">
      <c r="A16" s="56" t="s">
        <v>80</v>
      </c>
      <c r="B16" s="219">
        <v>7680</v>
      </c>
      <c r="C16" s="57" t="s">
        <v>81</v>
      </c>
      <c r="D16" s="236" t="s">
        <v>82</v>
      </c>
      <c r="E16" s="233" t="s">
        <v>284</v>
      </c>
      <c r="F16" s="233" t="s">
        <v>285</v>
      </c>
      <c r="G16" s="234">
        <f t="shared" si="0"/>
        <v>62500</v>
      </c>
      <c r="H16" s="294">
        <v>62500</v>
      </c>
      <c r="I16" s="235"/>
      <c r="J16" s="235"/>
    </row>
    <row r="17" spans="1:13" ht="51" x14ac:dyDescent="0.2">
      <c r="A17" s="295" t="s">
        <v>83</v>
      </c>
      <c r="B17" s="219">
        <v>8110</v>
      </c>
      <c r="C17" s="296" t="s">
        <v>84</v>
      </c>
      <c r="D17" s="297" t="s">
        <v>351</v>
      </c>
      <c r="E17" s="298" t="s">
        <v>247</v>
      </c>
      <c r="F17" s="233" t="s">
        <v>250</v>
      </c>
      <c r="G17" s="234">
        <f>I17+H17</f>
        <v>600000</v>
      </c>
      <c r="H17" s="299">
        <v>600000</v>
      </c>
      <c r="I17" s="235"/>
      <c r="J17" s="235"/>
    </row>
    <row r="18" spans="1:13" ht="63.75" customHeight="1" x14ac:dyDescent="0.2">
      <c r="A18" s="295" t="s">
        <v>86</v>
      </c>
      <c r="B18" s="56">
        <v>8240</v>
      </c>
      <c r="C18" s="296" t="s">
        <v>87</v>
      </c>
      <c r="D18" s="297" t="s">
        <v>88</v>
      </c>
      <c r="E18" s="298" t="s">
        <v>286</v>
      </c>
      <c r="F18" s="233" t="s">
        <v>285</v>
      </c>
      <c r="G18" s="234">
        <f>H18</f>
        <v>900000</v>
      </c>
      <c r="H18" s="235">
        <v>900000</v>
      </c>
      <c r="I18" s="235"/>
      <c r="J18" s="235"/>
    </row>
    <row r="19" spans="1:13" ht="63.75" customHeight="1" x14ac:dyDescent="0.2">
      <c r="A19" s="204" t="s">
        <v>298</v>
      </c>
      <c r="B19" s="89">
        <v>9800</v>
      </c>
      <c r="C19" s="296"/>
      <c r="D19" s="207" t="s">
        <v>349</v>
      </c>
      <c r="E19" s="298"/>
      <c r="F19" s="233"/>
      <c r="G19" s="234">
        <v>550000</v>
      </c>
      <c r="H19" s="235">
        <v>550000</v>
      </c>
      <c r="I19" s="235"/>
      <c r="J19" s="235"/>
    </row>
    <row r="20" spans="1:13" ht="85.5" customHeight="1" x14ac:dyDescent="0.2">
      <c r="A20" s="204"/>
      <c r="B20" s="89"/>
      <c r="C20" s="296"/>
      <c r="D20" s="320" t="s">
        <v>302</v>
      </c>
      <c r="E20" s="233" t="s">
        <v>303</v>
      </c>
      <c r="F20" s="233" t="s">
        <v>285</v>
      </c>
      <c r="G20" s="234">
        <v>150000</v>
      </c>
      <c r="H20" s="235">
        <v>150000</v>
      </c>
      <c r="I20" s="235"/>
      <c r="J20" s="235"/>
    </row>
    <row r="21" spans="1:13" ht="121.5" customHeight="1" x14ac:dyDescent="0.2">
      <c r="A21" s="204"/>
      <c r="B21" s="89"/>
      <c r="C21" s="296"/>
      <c r="D21" s="320" t="s">
        <v>314</v>
      </c>
      <c r="E21" s="320" t="s">
        <v>304</v>
      </c>
      <c r="F21" s="233" t="s">
        <v>285</v>
      </c>
      <c r="G21" s="234">
        <v>200000</v>
      </c>
      <c r="H21" s="235">
        <v>200000</v>
      </c>
      <c r="I21" s="235"/>
      <c r="J21" s="235"/>
    </row>
    <row r="22" spans="1:13" ht="92.25" customHeight="1" x14ac:dyDescent="0.2">
      <c r="A22" s="204"/>
      <c r="B22" s="89"/>
      <c r="C22" s="296"/>
      <c r="D22" s="321" t="s">
        <v>353</v>
      </c>
      <c r="E22" s="233" t="s">
        <v>354</v>
      </c>
      <c r="F22" s="233" t="s">
        <v>355</v>
      </c>
      <c r="G22" s="327">
        <v>50000</v>
      </c>
      <c r="H22" s="322">
        <v>50000</v>
      </c>
      <c r="I22" s="235"/>
      <c r="J22" s="235"/>
    </row>
    <row r="23" spans="1:13" ht="69.75" customHeight="1" x14ac:dyDescent="0.2">
      <c r="A23" s="204"/>
      <c r="B23" s="89"/>
      <c r="C23" s="296"/>
      <c r="D23" s="358" t="s">
        <v>350</v>
      </c>
      <c r="E23" s="233" t="s">
        <v>284</v>
      </c>
      <c r="F23" s="233" t="s">
        <v>285</v>
      </c>
      <c r="G23" s="327">
        <v>100000</v>
      </c>
      <c r="H23" s="322">
        <v>100000</v>
      </c>
      <c r="I23" s="235"/>
      <c r="J23" s="235"/>
    </row>
    <row r="24" spans="1:13" ht="69.75" customHeight="1" x14ac:dyDescent="0.2">
      <c r="A24" s="204"/>
      <c r="B24" s="89"/>
      <c r="C24" s="296"/>
      <c r="D24" s="320" t="s">
        <v>361</v>
      </c>
      <c r="E24" s="233" t="s">
        <v>362</v>
      </c>
      <c r="F24" s="233" t="s">
        <v>355</v>
      </c>
      <c r="G24" s="327">
        <v>50000</v>
      </c>
      <c r="H24" s="322">
        <v>50000</v>
      </c>
      <c r="I24" s="235"/>
      <c r="J24" s="235"/>
    </row>
    <row r="25" spans="1:13" ht="37.5" customHeight="1" x14ac:dyDescent="0.2">
      <c r="A25" s="237" t="s">
        <v>89</v>
      </c>
      <c r="B25" s="238"/>
      <c r="C25" s="238"/>
      <c r="D25" s="229" t="s">
        <v>248</v>
      </c>
      <c r="E25" s="238"/>
      <c r="F25" s="238"/>
      <c r="G25" s="239">
        <f>G26</f>
        <v>61754282</v>
      </c>
      <c r="H25" s="230">
        <f t="shared" ref="H25:J25" si="1">H26</f>
        <v>60689282</v>
      </c>
      <c r="I25" s="230">
        <f t="shared" si="1"/>
        <v>1065000</v>
      </c>
      <c r="J25" s="230">
        <f t="shared" si="1"/>
        <v>0</v>
      </c>
      <c r="M25" s="333"/>
    </row>
    <row r="26" spans="1:13" s="242" customFormat="1" ht="39.200000000000003" customHeight="1" x14ac:dyDescent="0.2">
      <c r="A26" s="237" t="s">
        <v>91</v>
      </c>
      <c r="B26" s="229" t="s">
        <v>245</v>
      </c>
      <c r="C26" s="240" t="s">
        <v>245</v>
      </c>
      <c r="D26" s="229" t="s">
        <v>248</v>
      </c>
      <c r="E26" s="229" t="s">
        <v>245</v>
      </c>
      <c r="F26" s="229" t="s">
        <v>245</v>
      </c>
      <c r="G26" s="239">
        <f>H26+I26</f>
        <v>61754282</v>
      </c>
      <c r="H26" s="241">
        <f>SUM(H27:H36)</f>
        <v>60689282</v>
      </c>
      <c r="I26" s="241">
        <f>SUM(I27:I34)</f>
        <v>1065000</v>
      </c>
      <c r="J26" s="241">
        <f>SUM(J27:J34)</f>
        <v>0</v>
      </c>
    </row>
    <row r="27" spans="1:13" s="243" customFormat="1" ht="51" x14ac:dyDescent="0.2">
      <c r="A27" s="231" t="s">
        <v>249</v>
      </c>
      <c r="B27" s="56" t="s">
        <v>94</v>
      </c>
      <c r="C27" s="56" t="s">
        <v>63</v>
      </c>
      <c r="D27" s="62" t="s">
        <v>95</v>
      </c>
      <c r="E27" s="62" t="s">
        <v>287</v>
      </c>
      <c r="F27" s="233" t="s">
        <v>285</v>
      </c>
      <c r="G27" s="234">
        <f>H27+I27</f>
        <v>5234000</v>
      </c>
      <c r="H27" s="300">
        <v>5234000</v>
      </c>
      <c r="I27" s="235"/>
      <c r="J27" s="235"/>
    </row>
    <row r="28" spans="1:13" ht="38.25" x14ac:dyDescent="0.2">
      <c r="A28" s="231" t="s">
        <v>96</v>
      </c>
      <c r="B28" s="219">
        <v>1010</v>
      </c>
      <c r="C28" s="56" t="s">
        <v>98</v>
      </c>
      <c r="D28" s="62" t="s">
        <v>99</v>
      </c>
      <c r="E28" s="62" t="s">
        <v>287</v>
      </c>
      <c r="F28" s="233" t="s">
        <v>285</v>
      </c>
      <c r="G28" s="234">
        <f>H28+I28</f>
        <v>15714895</v>
      </c>
      <c r="H28" s="84">
        <v>15414895</v>
      </c>
      <c r="I28" s="235">
        <v>300000</v>
      </c>
      <c r="J28" s="235"/>
    </row>
    <row r="29" spans="1:13" ht="51" x14ac:dyDescent="0.2">
      <c r="A29" s="244" t="s">
        <v>100</v>
      </c>
      <c r="B29" s="219" t="s">
        <v>101</v>
      </c>
      <c r="C29" s="219" t="s">
        <v>102</v>
      </c>
      <c r="D29" s="62" t="s">
        <v>160</v>
      </c>
      <c r="E29" s="62" t="s">
        <v>287</v>
      </c>
      <c r="F29" s="233" t="s">
        <v>285</v>
      </c>
      <c r="G29" s="85">
        <f>H29+I29</f>
        <v>26139500</v>
      </c>
      <c r="H29" s="84">
        <v>25509500</v>
      </c>
      <c r="I29" s="235">
        <v>630000</v>
      </c>
      <c r="J29" s="235"/>
    </row>
    <row r="30" spans="1:13" ht="51" x14ac:dyDescent="0.2">
      <c r="A30" s="231" t="s">
        <v>105</v>
      </c>
      <c r="B30" s="219">
        <v>1070</v>
      </c>
      <c r="C30" s="56" t="s">
        <v>106</v>
      </c>
      <c r="D30" s="232" t="s">
        <v>251</v>
      </c>
      <c r="E30" s="62" t="s">
        <v>287</v>
      </c>
      <c r="F30" s="233" t="s">
        <v>285</v>
      </c>
      <c r="G30" s="234">
        <f t="shared" ref="G30:G31" si="2">H30+I30</f>
        <v>5937000</v>
      </c>
      <c r="H30" s="84">
        <v>5902000</v>
      </c>
      <c r="I30" s="235">
        <v>35000</v>
      </c>
      <c r="J30" s="235"/>
    </row>
    <row r="31" spans="1:13" ht="38.25" x14ac:dyDescent="0.2">
      <c r="A31" s="231" t="s">
        <v>108</v>
      </c>
      <c r="B31" s="219">
        <v>1080</v>
      </c>
      <c r="C31" s="56" t="s">
        <v>106</v>
      </c>
      <c r="D31" s="301" t="s">
        <v>110</v>
      </c>
      <c r="E31" s="62" t="s">
        <v>287</v>
      </c>
      <c r="F31" s="233" t="s">
        <v>285</v>
      </c>
      <c r="G31" s="234">
        <f t="shared" si="2"/>
        <v>5016887</v>
      </c>
      <c r="H31" s="84">
        <v>4916887</v>
      </c>
      <c r="I31" s="235">
        <v>100000</v>
      </c>
      <c r="J31" s="235"/>
    </row>
    <row r="32" spans="1:13" ht="38.25" x14ac:dyDescent="0.2">
      <c r="A32" s="231" t="s">
        <v>111</v>
      </c>
      <c r="B32" s="219">
        <v>1142</v>
      </c>
      <c r="C32" s="245" t="s">
        <v>113</v>
      </c>
      <c r="D32" s="246" t="s">
        <v>114</v>
      </c>
      <c r="E32" s="62" t="s">
        <v>287</v>
      </c>
      <c r="F32" s="233" t="s">
        <v>285</v>
      </c>
      <c r="G32" s="247">
        <f>H32+I32</f>
        <v>2000</v>
      </c>
      <c r="H32" s="235">
        <v>2000</v>
      </c>
      <c r="I32" s="248"/>
      <c r="J32" s="248"/>
    </row>
    <row r="33" spans="1:10" ht="38.25" x14ac:dyDescent="0.2">
      <c r="A33" s="244" t="s">
        <v>118</v>
      </c>
      <c r="B33" s="219" t="s">
        <v>119</v>
      </c>
      <c r="C33" s="219" t="s">
        <v>120</v>
      </c>
      <c r="D33" s="62" t="s">
        <v>121</v>
      </c>
      <c r="E33" s="62" t="s">
        <v>252</v>
      </c>
      <c r="F33" s="62" t="s">
        <v>253</v>
      </c>
      <c r="G33" s="234">
        <f>H33+I33</f>
        <v>637200</v>
      </c>
      <c r="H33" s="235">
        <v>637200</v>
      </c>
      <c r="I33" s="235"/>
      <c r="J33" s="235"/>
    </row>
    <row r="34" spans="1:10" ht="38.25" x14ac:dyDescent="0.2">
      <c r="A34" s="231" t="s">
        <v>122</v>
      </c>
      <c r="B34" s="219">
        <v>4060</v>
      </c>
      <c r="C34" s="56" t="s">
        <v>124</v>
      </c>
      <c r="D34" s="232" t="s">
        <v>254</v>
      </c>
      <c r="E34" s="62" t="s">
        <v>252</v>
      </c>
      <c r="F34" s="62" t="s">
        <v>253</v>
      </c>
      <c r="G34" s="234">
        <f>H34+I34</f>
        <v>1554000</v>
      </c>
      <c r="H34" s="249">
        <v>1554000</v>
      </c>
      <c r="I34" s="249"/>
      <c r="J34" s="235"/>
    </row>
    <row r="35" spans="1:10" ht="38.25" x14ac:dyDescent="0.2">
      <c r="A35" s="318" t="s">
        <v>300</v>
      </c>
      <c r="B35" s="80">
        <v>1151</v>
      </c>
      <c r="C35" s="81" t="s">
        <v>113</v>
      </c>
      <c r="D35" s="82" t="s">
        <v>301</v>
      </c>
      <c r="E35" s="62" t="s">
        <v>287</v>
      </c>
      <c r="F35" s="233" t="s">
        <v>285</v>
      </c>
      <c r="G35" s="234">
        <f>H35+I35</f>
        <v>40000</v>
      </c>
      <c r="H35" s="249">
        <v>40000</v>
      </c>
      <c r="I35" s="249"/>
      <c r="J35" s="235"/>
    </row>
    <row r="36" spans="1:10" ht="51" x14ac:dyDescent="0.2">
      <c r="A36" s="197" t="s">
        <v>232</v>
      </c>
      <c r="B36" s="80">
        <v>1702</v>
      </c>
      <c r="C36" s="198" t="s">
        <v>113</v>
      </c>
      <c r="D36" s="199" t="s">
        <v>233</v>
      </c>
      <c r="E36" s="62" t="s">
        <v>287</v>
      </c>
      <c r="F36" s="233" t="s">
        <v>285</v>
      </c>
      <c r="G36" s="332">
        <v>1478800</v>
      </c>
      <c r="H36" s="192">
        <v>1478800</v>
      </c>
      <c r="I36" s="249"/>
      <c r="J36" s="235"/>
    </row>
    <row r="37" spans="1:10" ht="38.25" x14ac:dyDescent="0.2">
      <c r="A37" s="237" t="s">
        <v>126</v>
      </c>
      <c r="B37" s="240"/>
      <c r="C37" s="302"/>
      <c r="D37" s="250" t="s">
        <v>255</v>
      </c>
      <c r="E37" s="229"/>
      <c r="F37" s="229"/>
      <c r="G37" s="228">
        <f>G38</f>
        <v>20522912</v>
      </c>
      <c r="H37" s="230">
        <f t="shared" ref="H37:I37" si="3">H38</f>
        <v>20507912</v>
      </c>
      <c r="I37" s="230">
        <f t="shared" si="3"/>
        <v>15000</v>
      </c>
      <c r="J37" s="241">
        <f>J38</f>
        <v>0</v>
      </c>
    </row>
    <row r="38" spans="1:10" ht="38.25" x14ac:dyDescent="0.2">
      <c r="A38" s="251" t="s">
        <v>164</v>
      </c>
      <c r="B38" s="252"/>
      <c r="C38" s="253"/>
      <c r="D38" s="250" t="s">
        <v>255</v>
      </c>
      <c r="E38" s="254"/>
      <c r="F38" s="254"/>
      <c r="G38" s="255">
        <f>H38+I38</f>
        <v>20522912</v>
      </c>
      <c r="H38" s="256">
        <f>H39+H42+H40+H41+H44+H45+H46+H47+H43</f>
        <v>20507912</v>
      </c>
      <c r="I38" s="257">
        <f>I39+I42+I40+I41+I44+I45+I46+I47+I43</f>
        <v>15000</v>
      </c>
      <c r="J38" s="257">
        <f>J40</f>
        <v>0</v>
      </c>
    </row>
    <row r="39" spans="1:10" ht="51" x14ac:dyDescent="0.2">
      <c r="A39" s="258" t="s">
        <v>128</v>
      </c>
      <c r="B39" s="258" t="s">
        <v>94</v>
      </c>
      <c r="C39" s="259" t="s">
        <v>63</v>
      </c>
      <c r="D39" s="260" t="s">
        <v>95</v>
      </c>
      <c r="E39" s="233" t="s">
        <v>284</v>
      </c>
      <c r="F39" s="233" t="s">
        <v>285</v>
      </c>
      <c r="G39" s="261">
        <f>H39</f>
        <v>2767512</v>
      </c>
      <c r="H39" s="88">
        <v>2767512</v>
      </c>
      <c r="I39" s="262"/>
      <c r="J39" s="265"/>
    </row>
    <row r="40" spans="1:10" ht="51" x14ac:dyDescent="0.2">
      <c r="A40" s="258" t="s">
        <v>129</v>
      </c>
      <c r="B40" s="263">
        <v>2020</v>
      </c>
      <c r="C40" s="259" t="s">
        <v>68</v>
      </c>
      <c r="D40" s="260" t="s">
        <v>69</v>
      </c>
      <c r="E40" s="233" t="s">
        <v>256</v>
      </c>
      <c r="F40" s="233" t="s">
        <v>257</v>
      </c>
      <c r="G40" s="261">
        <f>H40+I40</f>
        <v>7500000</v>
      </c>
      <c r="H40" s="93">
        <v>7500000</v>
      </c>
      <c r="I40" s="262"/>
      <c r="J40" s="265"/>
    </row>
    <row r="41" spans="1:10" ht="60.75" customHeight="1" x14ac:dyDescent="0.2">
      <c r="A41" s="258" t="s">
        <v>130</v>
      </c>
      <c r="B41" s="258" t="s">
        <v>131</v>
      </c>
      <c r="C41" s="259" t="s">
        <v>70</v>
      </c>
      <c r="D41" s="260" t="s">
        <v>71</v>
      </c>
      <c r="E41" s="264" t="s">
        <v>288</v>
      </c>
      <c r="F41" s="233" t="s">
        <v>285</v>
      </c>
      <c r="G41" s="261">
        <f t="shared" ref="G41:G47" si="4">H41</f>
        <v>2500000</v>
      </c>
      <c r="H41" s="88">
        <v>2500000</v>
      </c>
      <c r="I41" s="265"/>
      <c r="J41" s="265"/>
    </row>
    <row r="42" spans="1:10" ht="76.5" x14ac:dyDescent="0.2">
      <c r="A42" s="258" t="s">
        <v>132</v>
      </c>
      <c r="B42" s="258">
        <v>3104</v>
      </c>
      <c r="C42" s="259" t="s">
        <v>134</v>
      </c>
      <c r="D42" s="260" t="s">
        <v>72</v>
      </c>
      <c r="E42" s="233" t="s">
        <v>284</v>
      </c>
      <c r="F42" s="233" t="s">
        <v>285</v>
      </c>
      <c r="G42" s="87">
        <f>H42+I42</f>
        <v>1453529.07</v>
      </c>
      <c r="H42" s="88">
        <v>1452174.07</v>
      </c>
      <c r="I42" s="303">
        <v>1355</v>
      </c>
      <c r="J42" s="265"/>
    </row>
    <row r="43" spans="1:10" ht="94.5" customHeight="1" x14ac:dyDescent="0.2">
      <c r="A43" s="258" t="s">
        <v>315</v>
      </c>
      <c r="B43" s="258">
        <v>3121</v>
      </c>
      <c r="C43" s="339">
        <v>1040</v>
      </c>
      <c r="D43" s="266" t="s">
        <v>316</v>
      </c>
      <c r="E43" s="233" t="s">
        <v>284</v>
      </c>
      <c r="F43" s="233" t="s">
        <v>285</v>
      </c>
      <c r="G43" s="87">
        <f>H43+I43</f>
        <v>4416670.93</v>
      </c>
      <c r="H43" s="88">
        <v>4403025.93</v>
      </c>
      <c r="I43" s="303">
        <v>13645</v>
      </c>
      <c r="J43" s="265"/>
    </row>
    <row r="44" spans="1:10" ht="104.25" customHeight="1" x14ac:dyDescent="0.2">
      <c r="A44" s="258" t="s">
        <v>135</v>
      </c>
      <c r="B44" s="258">
        <v>3160</v>
      </c>
      <c r="C44" s="259" t="s">
        <v>97</v>
      </c>
      <c r="D44" s="266" t="s">
        <v>75</v>
      </c>
      <c r="E44" s="267" t="s">
        <v>258</v>
      </c>
      <c r="F44" s="264" t="s">
        <v>253</v>
      </c>
      <c r="G44" s="261">
        <f t="shared" si="4"/>
        <v>241200</v>
      </c>
      <c r="H44" s="269">
        <v>241200</v>
      </c>
      <c r="I44" s="265">
        <v>0</v>
      </c>
      <c r="J44" s="265"/>
    </row>
    <row r="45" spans="1:10" ht="121.7" customHeight="1" x14ac:dyDescent="0.2">
      <c r="A45" s="258" t="s">
        <v>137</v>
      </c>
      <c r="B45" s="258">
        <v>3242</v>
      </c>
      <c r="C45" s="259" t="s">
        <v>76</v>
      </c>
      <c r="D45" s="266" t="s">
        <v>77</v>
      </c>
      <c r="E45" s="264" t="s">
        <v>259</v>
      </c>
      <c r="F45" s="264" t="s">
        <v>253</v>
      </c>
      <c r="G45" s="261">
        <f t="shared" si="4"/>
        <v>820000</v>
      </c>
      <c r="H45" s="268">
        <v>820000</v>
      </c>
      <c r="I45" s="265"/>
      <c r="J45" s="265"/>
    </row>
    <row r="46" spans="1:10" ht="51" x14ac:dyDescent="0.2">
      <c r="A46" s="258" t="s">
        <v>137</v>
      </c>
      <c r="B46" s="258">
        <v>3242</v>
      </c>
      <c r="C46" s="259" t="s">
        <v>76</v>
      </c>
      <c r="D46" s="266" t="s">
        <v>77</v>
      </c>
      <c r="E46" s="264" t="s">
        <v>260</v>
      </c>
      <c r="F46" s="264" t="s">
        <v>257</v>
      </c>
      <c r="G46" s="261">
        <f t="shared" si="4"/>
        <v>84000</v>
      </c>
      <c r="H46" s="269">
        <v>84000</v>
      </c>
      <c r="I46" s="265"/>
      <c r="J46" s="265"/>
    </row>
    <row r="47" spans="1:10" ht="56.25" customHeight="1" x14ac:dyDescent="0.2">
      <c r="A47" s="258" t="s">
        <v>137</v>
      </c>
      <c r="B47" s="258">
        <v>3242</v>
      </c>
      <c r="C47" s="259" t="s">
        <v>76</v>
      </c>
      <c r="D47" s="260" t="s">
        <v>77</v>
      </c>
      <c r="E47" s="233" t="s">
        <v>261</v>
      </c>
      <c r="F47" s="264" t="s">
        <v>257</v>
      </c>
      <c r="G47" s="261">
        <f t="shared" si="4"/>
        <v>740000</v>
      </c>
      <c r="H47" s="269">
        <v>740000</v>
      </c>
      <c r="I47" s="265"/>
      <c r="J47" s="265"/>
    </row>
    <row r="48" spans="1:10" ht="35.25" customHeight="1" x14ac:dyDescent="0.2">
      <c r="A48" s="270" t="s">
        <v>166</v>
      </c>
      <c r="B48" s="270"/>
      <c r="C48" s="271"/>
      <c r="D48" s="304" t="s">
        <v>169</v>
      </c>
      <c r="E48" s="272"/>
      <c r="F48" s="254"/>
      <c r="G48" s="255">
        <f>H48</f>
        <v>1699400</v>
      </c>
      <c r="H48" s="273">
        <f>H49</f>
        <v>1699400</v>
      </c>
      <c r="I48" s="274"/>
      <c r="J48" s="274"/>
    </row>
    <row r="49" spans="1:10" ht="47.25" customHeight="1" x14ac:dyDescent="0.2">
      <c r="A49" s="270" t="s">
        <v>168</v>
      </c>
      <c r="B49" s="270"/>
      <c r="C49" s="271"/>
      <c r="D49" s="304" t="s">
        <v>169</v>
      </c>
      <c r="E49" s="272"/>
      <c r="F49" s="254"/>
      <c r="G49" s="255">
        <f>G50+G51</f>
        <v>1699400</v>
      </c>
      <c r="H49" s="273">
        <f>H50+H51</f>
        <v>1699400</v>
      </c>
      <c r="I49" s="274"/>
      <c r="J49" s="274"/>
    </row>
    <row r="50" spans="1:10" ht="51.75" customHeight="1" x14ac:dyDescent="0.2">
      <c r="A50" s="258" t="s">
        <v>167</v>
      </c>
      <c r="B50" s="258" t="s">
        <v>94</v>
      </c>
      <c r="C50" s="259" t="s">
        <v>63</v>
      </c>
      <c r="D50" s="260" t="s">
        <v>95</v>
      </c>
      <c r="E50" s="233" t="s">
        <v>284</v>
      </c>
      <c r="F50" s="233" t="s">
        <v>285</v>
      </c>
      <c r="G50" s="261">
        <f>H50</f>
        <v>1597400</v>
      </c>
      <c r="H50" s="269">
        <v>1597400</v>
      </c>
      <c r="I50" s="265"/>
      <c r="J50" s="265"/>
    </row>
    <row r="51" spans="1:10" ht="63.75" x14ac:dyDescent="0.2">
      <c r="A51" s="231" t="s">
        <v>170</v>
      </c>
      <c r="B51" s="258">
        <v>3112</v>
      </c>
      <c r="C51" s="275">
        <v>1040</v>
      </c>
      <c r="D51" s="276" t="s">
        <v>74</v>
      </c>
      <c r="E51" s="277" t="s">
        <v>289</v>
      </c>
      <c r="F51" s="233" t="s">
        <v>285</v>
      </c>
      <c r="G51" s="261">
        <f>H51</f>
        <v>102000</v>
      </c>
      <c r="H51" s="269">
        <v>102000</v>
      </c>
      <c r="I51" s="265"/>
      <c r="J51" s="265"/>
    </row>
    <row r="52" spans="1:10" ht="38.25" x14ac:dyDescent="0.2">
      <c r="A52" s="251">
        <v>1500000</v>
      </c>
      <c r="B52" s="251"/>
      <c r="C52" s="278"/>
      <c r="D52" s="250" t="s">
        <v>139</v>
      </c>
      <c r="E52" s="254"/>
      <c r="F52" s="254"/>
      <c r="G52" s="255">
        <f>G53</f>
        <v>24482185</v>
      </c>
      <c r="H52" s="279">
        <f t="shared" ref="H52:J52" si="5">H53</f>
        <v>24197185</v>
      </c>
      <c r="I52" s="279">
        <f t="shared" si="5"/>
        <v>285000</v>
      </c>
      <c r="J52" s="279">
        <f t="shared" si="5"/>
        <v>0</v>
      </c>
    </row>
    <row r="53" spans="1:10" ht="38.25" x14ac:dyDescent="0.2">
      <c r="A53" s="251">
        <v>1510000</v>
      </c>
      <c r="B53" s="252"/>
      <c r="C53" s="278"/>
      <c r="D53" s="250" t="s">
        <v>139</v>
      </c>
      <c r="E53" s="254"/>
      <c r="F53" s="254"/>
      <c r="G53" s="255">
        <f>H53+I53</f>
        <v>24482185</v>
      </c>
      <c r="H53" s="256">
        <f>H54+H55+H56+H58+H57</f>
        <v>24197185</v>
      </c>
      <c r="I53" s="257">
        <f>I54+I55+I57+I59+I58</f>
        <v>285000</v>
      </c>
      <c r="J53" s="257">
        <f>J54+J55+J57+J59+J58</f>
        <v>0</v>
      </c>
    </row>
    <row r="54" spans="1:10" ht="51" x14ac:dyDescent="0.2">
      <c r="A54" s="258">
        <v>1510160</v>
      </c>
      <c r="B54" s="258" t="s">
        <v>94</v>
      </c>
      <c r="C54" s="259" t="s">
        <v>63</v>
      </c>
      <c r="D54" s="260" t="s">
        <v>95</v>
      </c>
      <c r="E54" s="233" t="s">
        <v>284</v>
      </c>
      <c r="F54" s="233" t="s">
        <v>285</v>
      </c>
      <c r="G54" s="261">
        <f>H54</f>
        <v>5236332</v>
      </c>
      <c r="H54" s="88">
        <v>5236332</v>
      </c>
      <c r="I54" s="262"/>
      <c r="J54" s="265"/>
    </row>
    <row r="55" spans="1:10" ht="25.5" x14ac:dyDescent="0.2">
      <c r="A55" s="258">
        <v>1516030</v>
      </c>
      <c r="B55" s="258" t="s">
        <v>140</v>
      </c>
      <c r="C55" s="259" t="s">
        <v>78</v>
      </c>
      <c r="D55" s="260" t="s">
        <v>79</v>
      </c>
      <c r="E55" s="233" t="s">
        <v>262</v>
      </c>
      <c r="F55" s="233" t="s">
        <v>246</v>
      </c>
      <c r="G55" s="261">
        <f>H55+I55</f>
        <v>5145853</v>
      </c>
      <c r="H55" s="178">
        <v>5070853</v>
      </c>
      <c r="I55" s="268">
        <v>75000</v>
      </c>
      <c r="J55" s="265"/>
    </row>
    <row r="56" spans="1:10" ht="38.25" x14ac:dyDescent="0.2">
      <c r="A56" s="258">
        <v>1517130</v>
      </c>
      <c r="B56" s="258">
        <v>7130</v>
      </c>
      <c r="C56" s="259" t="s">
        <v>222</v>
      </c>
      <c r="D56" s="260" t="s">
        <v>165</v>
      </c>
      <c r="E56" s="233" t="s">
        <v>263</v>
      </c>
      <c r="F56" s="233" t="s">
        <v>246</v>
      </c>
      <c r="G56" s="261">
        <f>H56</f>
        <v>140000</v>
      </c>
      <c r="H56" s="93">
        <v>140000</v>
      </c>
      <c r="I56" s="268"/>
      <c r="J56" s="265"/>
    </row>
    <row r="57" spans="1:10" ht="51" x14ac:dyDescent="0.2">
      <c r="A57" s="258">
        <v>1517461</v>
      </c>
      <c r="B57" s="263">
        <v>7461</v>
      </c>
      <c r="C57" s="259" t="s">
        <v>142</v>
      </c>
      <c r="D57" s="260" t="s">
        <v>143</v>
      </c>
      <c r="E57" s="233" t="s">
        <v>284</v>
      </c>
      <c r="F57" s="233" t="s">
        <v>285</v>
      </c>
      <c r="G57" s="261">
        <v>8000000</v>
      </c>
      <c r="H57" s="268">
        <v>8000000</v>
      </c>
      <c r="I57" s="262"/>
      <c r="J57" s="265"/>
    </row>
    <row r="58" spans="1:10" ht="38.25" x14ac:dyDescent="0.2">
      <c r="A58" s="305">
        <v>1517693</v>
      </c>
      <c r="B58" s="305">
        <v>7693</v>
      </c>
      <c r="C58" s="259" t="s">
        <v>81</v>
      </c>
      <c r="D58" s="306" t="s">
        <v>264</v>
      </c>
      <c r="E58" s="233" t="s">
        <v>284</v>
      </c>
      <c r="F58" s="233" t="s">
        <v>285</v>
      </c>
      <c r="G58" s="261">
        <f>H58+I58</f>
        <v>5750000</v>
      </c>
      <c r="H58" s="307">
        <v>5750000</v>
      </c>
      <c r="I58" s="307">
        <v>0</v>
      </c>
      <c r="J58" s="307">
        <v>0</v>
      </c>
    </row>
    <row r="59" spans="1:10" ht="38.25" x14ac:dyDescent="0.2">
      <c r="A59" s="258">
        <v>1518340</v>
      </c>
      <c r="B59" s="263">
        <v>8340</v>
      </c>
      <c r="C59" s="259" t="s">
        <v>145</v>
      </c>
      <c r="D59" s="260" t="s">
        <v>146</v>
      </c>
      <c r="E59" s="264" t="s">
        <v>265</v>
      </c>
      <c r="F59" s="233" t="s">
        <v>246</v>
      </c>
      <c r="G59" s="261">
        <f>H59+I59</f>
        <v>210000</v>
      </c>
      <c r="H59" s="268"/>
      <c r="I59" s="262">
        <v>210000</v>
      </c>
      <c r="J59" s="265"/>
    </row>
    <row r="60" spans="1:10" ht="25.5" x14ac:dyDescent="0.2">
      <c r="A60" s="251">
        <v>3700000</v>
      </c>
      <c r="B60" s="252"/>
      <c r="C60" s="278"/>
      <c r="D60" s="229" t="s">
        <v>148</v>
      </c>
      <c r="E60" s="254"/>
      <c r="F60" s="254"/>
      <c r="G60" s="255">
        <f>G61</f>
        <v>2721147</v>
      </c>
      <c r="H60" s="279">
        <f t="shared" ref="H60:J60" si="6">H61</f>
        <v>2721147</v>
      </c>
      <c r="I60" s="279">
        <f t="shared" si="6"/>
        <v>0</v>
      </c>
      <c r="J60" s="279">
        <f t="shared" si="6"/>
        <v>0</v>
      </c>
    </row>
    <row r="61" spans="1:10" ht="25.5" x14ac:dyDescent="0.2">
      <c r="A61" s="238">
        <v>3710000</v>
      </c>
      <c r="B61" s="229" t="s">
        <v>245</v>
      </c>
      <c r="C61" s="240" t="s">
        <v>245</v>
      </c>
      <c r="D61" s="229" t="s">
        <v>148</v>
      </c>
      <c r="E61" s="229" t="s">
        <v>245</v>
      </c>
      <c r="F61" s="254" t="s">
        <v>245</v>
      </c>
      <c r="G61" s="228">
        <f>G62+G63</f>
        <v>2721147</v>
      </c>
      <c r="H61" s="241">
        <f>H62+H63</f>
        <v>2721147</v>
      </c>
      <c r="I61" s="241">
        <f>I62+I63</f>
        <v>0</v>
      </c>
      <c r="J61" s="241">
        <v>0</v>
      </c>
    </row>
    <row r="62" spans="1:10" s="243" customFormat="1" ht="51" x14ac:dyDescent="0.2">
      <c r="A62" s="231">
        <v>3710160</v>
      </c>
      <c r="B62" s="56" t="s">
        <v>94</v>
      </c>
      <c r="C62" s="56" t="s">
        <v>63</v>
      </c>
      <c r="D62" s="62" t="s">
        <v>95</v>
      </c>
      <c r="E62" s="233" t="s">
        <v>284</v>
      </c>
      <c r="F62" s="233" t="s">
        <v>285</v>
      </c>
      <c r="G62" s="234">
        <f>H62+I62</f>
        <v>2250000</v>
      </c>
      <c r="H62" s="235">
        <v>2250000</v>
      </c>
      <c r="I62" s="235"/>
      <c r="J62" s="235"/>
    </row>
    <row r="63" spans="1:10" ht="72.75" customHeight="1" x14ac:dyDescent="0.2">
      <c r="A63" s="244">
        <v>3719770</v>
      </c>
      <c r="B63" s="280">
        <v>9770</v>
      </c>
      <c r="C63" s="281" t="s">
        <v>65</v>
      </c>
      <c r="D63" s="246" t="s">
        <v>8</v>
      </c>
      <c r="E63" s="233" t="s">
        <v>284</v>
      </c>
      <c r="F63" s="233" t="s">
        <v>312</v>
      </c>
      <c r="G63" s="234">
        <f>H63</f>
        <v>471147</v>
      </c>
      <c r="H63" s="308">
        <v>471147</v>
      </c>
      <c r="I63" s="249">
        <v>0</v>
      </c>
      <c r="J63" s="249"/>
    </row>
    <row r="64" spans="1:10" x14ac:dyDescent="0.2">
      <c r="A64" s="282" t="s">
        <v>6</v>
      </c>
      <c r="B64" s="282" t="s">
        <v>6</v>
      </c>
      <c r="C64" s="282" t="s">
        <v>6</v>
      </c>
      <c r="D64" s="283" t="s">
        <v>155</v>
      </c>
      <c r="E64" s="283" t="s">
        <v>6</v>
      </c>
      <c r="F64" s="283" t="s">
        <v>6</v>
      </c>
      <c r="G64" s="284">
        <f>G12+G25+G37+G48+G52+G60</f>
        <v>131238426</v>
      </c>
      <c r="H64" s="284">
        <f>H12+H25+H37+H48+H52+H60</f>
        <v>129733426</v>
      </c>
      <c r="I64" s="284">
        <f>I13+I25+I37+I52</f>
        <v>1505000</v>
      </c>
      <c r="J64" s="284">
        <f>J13+J26+J38+J53+J61</f>
        <v>0</v>
      </c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58"/>
      <c r="C66" s="1"/>
      <c r="D66" s="1"/>
      <c r="E66" s="1"/>
      <c r="F66" s="1"/>
      <c r="G66" s="1"/>
      <c r="H66" s="309"/>
      <c r="I66" s="58"/>
      <c r="J66" s="1"/>
    </row>
    <row r="67" spans="1:10" x14ac:dyDescent="0.2">
      <c r="A67" s="1"/>
      <c r="B67" s="58" t="s">
        <v>7</v>
      </c>
      <c r="C67" s="1"/>
      <c r="D67" s="1"/>
      <c r="E67" s="1"/>
      <c r="F67" s="58" t="s">
        <v>158</v>
      </c>
      <c r="G67" s="1"/>
      <c r="H67" s="1"/>
      <c r="I67" s="1"/>
      <c r="J67" s="1"/>
    </row>
  </sheetData>
  <mergeCells count="17">
    <mergeCell ref="D2:F2"/>
    <mergeCell ref="D3:F3"/>
    <mergeCell ref="G3:J3"/>
    <mergeCell ref="D4:F4"/>
    <mergeCell ref="G4:J4"/>
    <mergeCell ref="G2:J2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Дод.1</vt:lpstr>
      <vt:lpstr>Дод.2</vt:lpstr>
      <vt:lpstr>Дод.3</vt:lpstr>
      <vt:lpstr>Дод.5</vt:lpstr>
      <vt:lpstr>Дод.6</vt:lpstr>
      <vt:lpstr>Дод.7</vt:lpstr>
      <vt:lpstr>Дод.6!Заголовки_для_печати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2026-06-12T06:23:56Z</cp:lastPrinted>
  <dcterms:created xsi:type="dcterms:W3CDTF">2020-12-23T06:51:23Z</dcterms:created>
  <dcterms:modified xsi:type="dcterms:W3CDTF">2026-06-17T11:30:59Z</dcterms:modified>
</cp:coreProperties>
</file>