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 yWindow="6000" windowWidth="27300" windowHeight="6900" activeTab="3"/>
  </bookViews>
  <sheets>
    <sheet name="Дод.1" sheetId="16" r:id="rId1"/>
    <sheet name="Дод.3" sheetId="20" r:id="rId2"/>
    <sheet name="Дод.5" sheetId="17" r:id="rId3"/>
    <sheet name="Дод.7" sheetId="23" r:id="rId4"/>
  </sheets>
  <definedNames>
    <definedName name="CREXPORT">#REF!</definedName>
    <definedName name="n" hidden="1">{#N/A,#N/A,FALSE,"Лист4"}</definedName>
    <definedName name="wrn.Інструкція." hidden="1">{#N/A,#N/A,FALSE,"Лист4"}</definedName>
    <definedName name="аа" hidden="1">{#N/A,#N/A,FALSE,"Лист4"}</definedName>
    <definedName name="аааа" hidden="1">{#N/A,#N/A,FALSE,"Лист4"}</definedName>
    <definedName name="ааааа" hidden="1">{#N/A,#N/A,FALSE,"Лист4"}</definedName>
    <definedName name="аааг" hidden="1">{#N/A,#N/A,FALSE,"Лист4"}</definedName>
    <definedName name="ааао" hidden="1">{#N/A,#N/A,FALSE,"Лист4"}</definedName>
    <definedName name="аааоркк" hidden="1">{#N/A,#N/A,FALSE,"Лист4"}</definedName>
    <definedName name="аарр" hidden="1">{#N/A,#N/A,FALSE,"Лист4"}</definedName>
    <definedName name="амп" hidden="1">{#N/A,#N/A,FALSE,"Лист4"}</definedName>
    <definedName name="ап" hidden="1">{#N/A,#N/A,FALSE,"Лист4"}</definedName>
    <definedName name="апро" hidden="1">{#N/A,#N/A,FALSE,"Лист4"}</definedName>
    <definedName name="аунуну" hidden="1">{#N/A,#N/A,FALSE,"Лист4"}</definedName>
    <definedName name="бб" hidden="1">{#N/A,#N/A,FALSE,"Лист4"}</definedName>
    <definedName name="вап" hidden="1">{#N/A,#N/A,FALSE,"Лист4"}</definedName>
    <definedName name="вапа" hidden="1">{#N/A,#N/A,FALSE,"Лист4"}</definedName>
    <definedName name="вапро" hidden="1">{#N/A,#N/A,FALSE,"Лист4"}</definedName>
    <definedName name="вау" hidden="1">{#N/A,#N/A,FALSE,"Лист4"}</definedName>
    <definedName name="вв" hidden="1">{#N/A,#N/A,FALSE,"Лист4"}</definedName>
    <definedName name="вмр" hidden="1">{#N/A,#N/A,FALSE,"Лист4"}</definedName>
    <definedName name="вруу" hidden="1">{#N/A,#N/A,FALSE,"Лист4"}</definedName>
    <definedName name="врууунуууу" hidden="1">{#N/A,#N/A,FALSE,"Лист4"}</definedName>
    <definedName name="гг" hidden="1">{#N/A,#N/A,FALSE,"Лист4"}</definedName>
    <definedName name="ггг" hidden="1">{#N/A,#N/A,FALSE,"Лист4"}</definedName>
    <definedName name="гго" hidden="1">{#N/A,#N/A,FALSE,"Лист4"}</definedName>
    <definedName name="ггшшз" hidden="1">{#N/A,#N/A,FALSE,"Лист4"}</definedName>
    <definedName name="гр" hidden="1">{#N/A,#N/A,FALSE,"Лист4"}</definedName>
    <definedName name="ддд" hidden="1">{#N/A,#N/A,FALSE,"Лист4"}</definedName>
    <definedName name="е" hidden="1">{#N/A,#N/A,FALSE,"Лист4"}</definedName>
    <definedName name="ее" hidden="1">{#N/A,#N/A,FALSE,"Лист4"}</definedName>
    <definedName name="ееге" hidden="1">{#N/A,#N/A,FALSE,"Лист4"}</definedName>
    <definedName name="еегше" hidden="1">{#N/A,#N/A,FALSE,"Лист4"}</definedName>
    <definedName name="еее" hidden="1">{#N/A,#N/A,FALSE,"Лист4"}</definedName>
    <definedName name="ееее" hidden="1">{#N/A,#N/A,FALSE,"Лист4"}</definedName>
    <definedName name="ееекк" hidden="1">{#N/A,#N/A,FALSE,"Лист4"}</definedName>
    <definedName name="еепке" hidden="1">{#N/A,#N/A,FALSE,"Лист4"}</definedName>
    <definedName name="еешгег" hidden="1">{#N/A,#N/A,FALSE,"Лист4"}</definedName>
    <definedName name="екуц" hidden="1">{#N/A,#N/A,FALSE,"Лист4"}</definedName>
    <definedName name="енг" hidden="1">{#N/A,#N/A,FALSE,"Лист4"}</definedName>
    <definedName name="епи" hidden="1">{#N/A,#N/A,FALSE,"Лист4"}</definedName>
    <definedName name="ешгееуу" hidden="1">{#N/A,#N/A,FALSE,"Лист4"}</definedName>
    <definedName name="є" hidden="1">{#N/A,#N/A,FALSE,"Лист4"}</definedName>
    <definedName name="єєє" hidden="1">{#N/A,#N/A,FALSE,"Лист4"}</definedName>
    <definedName name="єєєєєє" hidden="1">{#N/A,#N/A,FALSE,"Лист4"}</definedName>
    <definedName name="єєєєєєє" hidden="1">{#N/A,#N/A,FALSE,"Лист4"}</definedName>
    <definedName name="єєєєєєє." hidden="1">{#N/A,#N/A,FALSE,"Лист4"}</definedName>
    <definedName name="єж" hidden="1">{#N/A,#N/A,FALSE,"Лист4"}</definedName>
    <definedName name="жж" hidden="1">{#N/A,#N/A,FALSE,"Лист4"}</definedName>
    <definedName name="житлове" hidden="1">{#N/A,#N/A,FALSE,"Лист4"}</definedName>
    <definedName name="здоровя" hidden="1">{#N/A,#N/A,FALSE,"Лист4"}</definedName>
    <definedName name="зз" hidden="1">{#N/A,#N/A,FALSE,"Лист4"}</definedName>
    <definedName name="ззз" hidden="1">{#N/A,#N/A,FALSE,"Лист4"}</definedName>
    <definedName name="зззз" hidden="1">{#N/A,#N/A,FALSE,"Лист4"}</definedName>
    <definedName name="ип" hidden="1">{#N/A,#N/A,FALSE,"Лист4"}</definedName>
    <definedName name="ить" hidden="1">{#N/A,#N/A,FALSE,"Лист4"}</definedName>
    <definedName name="іваа" hidden="1">{#N/A,#N/A,FALSE,"Лист4"}</definedName>
    <definedName name="івап" hidden="1">{#N/A,#N/A,FALSE,"Лист4"}</definedName>
    <definedName name="івпа" hidden="1">{#N/A,#N/A,FALSE,"Лист4"}</definedName>
    <definedName name="іі" hidden="1">{#N/A,#N/A,FALSE,"Лист4"}</definedName>
    <definedName name="ііі" hidden="1">{#N/A,#N/A,FALSE,"Лист4"}</definedName>
    <definedName name="іііі" hidden="1">{#N/A,#N/A,FALSE,"Лист4"}</definedName>
    <definedName name="ін" hidden="1">{#N/A,#N/A,FALSE,"Лист4"}</definedName>
    <definedName name="інші" hidden="1">{#N/A,#N/A,FALSE,"Лист4"}</definedName>
    <definedName name="іук" hidden="1">{#N/A,#N/A,FALSE,"Лист4"}</definedName>
    <definedName name="їжд" hidden="1">{#N/A,#N/A,FALSE,"Лист4"}</definedName>
    <definedName name="ййй" hidden="1">{#N/A,#N/A,FALSE,"Лист4"}</definedName>
    <definedName name="йййй" hidden="1">{#N/A,#N/A,FALSE,"Лист4"}</definedName>
    <definedName name="кгккг" hidden="1">{#N/A,#N/A,FALSE,"Лист4"}</definedName>
    <definedName name="кгкккк" hidden="1">{#N/A,#N/A,FALSE,"Лист4"}</definedName>
    <definedName name="кеуц" hidden="1">{#N/A,#N/A,FALSE,"Лист4"}</definedName>
    <definedName name="кк" hidden="1">{#N/A,#N/A,FALSE,"Лист4"}</definedName>
    <definedName name="ккгкг" hidden="1">{#N/A,#N/A,FALSE,"Лист4"}</definedName>
    <definedName name="ккк" hidden="1">{#N/A,#N/A,FALSE,"Лист4"}</definedName>
    <definedName name="кккну" hidden="1">{#N/A,#N/A,FALSE,"Лист4"}</definedName>
    <definedName name="кккокк" hidden="1">{#N/A,#N/A,FALSE,"Лист4"}</definedName>
    <definedName name="комунальне" hidden="1">{#N/A,#N/A,FALSE,"Лист4"}</definedName>
    <definedName name="кот" hidden="1">{#N/A,#N/A,FALSE,"Лист4"}</definedName>
    <definedName name="кр" hidden="1">{#N/A,#N/A,FALSE,"Лист4"}</definedName>
    <definedName name="культура" hidden="1">{#N/A,#N/A,FALSE,"Лист4"}</definedName>
    <definedName name="л" hidden="1">{#N/A,#N/A,FALSE,"Лист4"}</definedName>
    <definedName name="лд" hidden="1">{#N/A,#N/A,FALSE,"Лист4"}</definedName>
    <definedName name="лл" hidden="1">{#N/A,#N/A,FALSE,"Лист4"}</definedName>
    <definedName name="ллл" hidden="1">{#N/A,#N/A,FALSE,"Лист4"}</definedName>
    <definedName name="лнпллпл" hidden="1">{#N/A,#N/A,FALSE,"Лист4"}</definedName>
    <definedName name="мак" hidden="1">{#N/A,#N/A,FALSE,"Лист4"}</definedName>
    <definedName name="мм" hidden="1">{#N/A,#N/A,FALSE,"Лист4"}</definedName>
    <definedName name="мпе" hidden="1">{#N/A,#N/A,FALSE,"Лист4"}</definedName>
    <definedName name="нгнгш" hidden="1">{#N/A,#N/A,FALSE,"Лист4"}</definedName>
    <definedName name="ннггг" hidden="1">{#N/A,#N/A,FALSE,"Лист4"}</definedName>
    <definedName name="ннн" hidden="1">{#N/A,#N/A,FALSE,"Лист4"}</definedName>
    <definedName name="ннннг" hidden="1">{#N/A,#N/A,FALSE,"Лист4"}</definedName>
    <definedName name="нннннннн" hidden="1">{#N/A,#N/A,FALSE,"Лист4"}</definedName>
    <definedName name="ннншенгке" hidden="1">{#N/A,#N/A,FALSE,"Лист4"}</definedName>
    <definedName name="нншекк" hidden="1">{#N/A,#N/A,FALSE,"Лист4"}</definedName>
    <definedName name="_xlnm.Print_Area" localSheetId="0">Дод.1!$A$1:$F$106</definedName>
    <definedName name="_xlnm.Print_Area" localSheetId="1">Дод.3!$A$1:$P$81</definedName>
    <definedName name="_xlnm.Print_Area" localSheetId="2">Дод.5!$A$1:$D$64</definedName>
    <definedName name="_xlnm.Print_Area" localSheetId="3">Дод.7!$A$1:$J$69</definedName>
    <definedName name="оггне" hidden="1">{#N/A,#N/A,FALSE,"Лист4"}</definedName>
    <definedName name="оллд" hidden="1">{#N/A,#N/A,FALSE,"Лист4"}</definedName>
    <definedName name="олол" hidden="1">{#N/A,#N/A,FALSE,"Лист4"}</definedName>
    <definedName name="оо" hidden="1">{#N/A,#N/A,FALSE,"Лист4"}</definedName>
    <definedName name="ооо" hidden="1">{#N/A,#N/A,FALSE,"Лист4"}</definedName>
    <definedName name="орнг" hidden="1">{#N/A,#N/A,FALSE,"Лист4"}</definedName>
    <definedName name="освіта" hidden="1">{#N/A,#N/A,FALSE,"Лист4"}</definedName>
    <definedName name="ох" hidden="1">{#N/A,#N/A,FALSE,"Лист4"}</definedName>
    <definedName name="охорона" hidden="1">{#N/A,#N/A,FALSE,"Лист4"}</definedName>
    <definedName name="плеккккг" hidden="1">{#N/A,#N/A,FALSE,"Лист4"}</definedName>
    <definedName name="пллеелш" hidden="1">{#N/A,#N/A,FALSE,"Лист4"}</definedName>
    <definedName name="попле" hidden="1">{#N/A,#N/A,FALSE,"Лист4"}</definedName>
    <definedName name="пот" hidden="1">{#N/A,#N/A,FALSE,"Лист4"}</definedName>
    <definedName name="пп" hidden="1">{#N/A,#N/A,FALSE,"Лист4"}</definedName>
    <definedName name="ппше" hidden="1">{#N/A,#N/A,FALSE,"Лист4"}</definedName>
    <definedName name="про" hidden="1">{#N/A,#N/A,FALSE,"Лист4"}</definedName>
    <definedName name="прое" hidden="1">{#N/A,#N/A,FALSE,"Лист4"}</definedName>
    <definedName name="прои" hidden="1">{#N/A,#N/A,FALSE,"Лист4"}</definedName>
    <definedName name="рор" hidden="1">{#N/A,#N/A,FALSE,"Лист4"}</definedName>
    <definedName name="роро" hidden="1">{#N/A,#N/A,FALSE,"Лист4"}</definedName>
    <definedName name="рррр" hidden="1">{#N/A,#N/A,FALSE,"Лист4"}</definedName>
    <definedName name="сми" hidden="1">{#N/A,#N/A,FALSE,"Лист4"}</definedName>
    <definedName name="сс" hidden="1">{#N/A,#N/A,FALSE,"Лист4"}</definedName>
    <definedName name="сум" hidden="1">{#N/A,#N/A,FALSE,"Лист4"}</definedName>
    <definedName name="Суми" hidden="1">{#N/A,#N/A,FALSE,"Лист4"}</definedName>
    <definedName name="счу" hidden="1">{#N/A,#N/A,FALSE,"Лист4"}</definedName>
    <definedName name="счя" hidden="1">{#N/A,#N/A,FALSE,"Лист4"}</definedName>
    <definedName name="тогн" hidden="1">{#N/A,#N/A,FALSE,"Лист4"}</definedName>
    <definedName name="трн" hidden="1">{#N/A,#N/A,FALSE,"Лист4"}</definedName>
    <definedName name="ттт" hidden="1">{#N/A,#N/A,FALSE,"Лист4"}</definedName>
    <definedName name="ть" hidden="1">{#N/A,#N/A,FALSE,"Лист4"}</definedName>
    <definedName name="уа" hidden="1">{#N/A,#N/A,FALSE,"Лист4"}</definedName>
    <definedName name="увке" hidden="1">{#N/A,#N/A,FALSE,"Лист4"}</definedName>
    <definedName name="уеунукнун" hidden="1">{#N/A,#N/A,FALSE,"Лист4"}</definedName>
    <definedName name="уке" hidden="1">{#N/A,#N/A,FALSE,"Лист4"}</definedName>
    <definedName name="укй" hidden="1">{#N/A,#N/A,FALSE,"Лист4"}</definedName>
    <definedName name="укунн" hidden="1">{#N/A,#N/A,FALSE,"Лист4"}</definedName>
    <definedName name="унунен" hidden="1">{#N/A,#N/A,FALSE,"Лист4"}</definedName>
    <definedName name="унунун" hidden="1">{#N/A,#N/A,FALSE,"Лист4"}</definedName>
    <definedName name="унуу" hidden="1">{#N/A,#N/A,FALSE,"Лист4"}</definedName>
    <definedName name="унуун" hidden="1">{#N/A,#N/A,FALSE,"Лист4"}</definedName>
    <definedName name="унууу" hidden="1">{#N/A,#N/A,FALSE,"Лист4"}</definedName>
    <definedName name="управ" hidden="1">{#N/A,#N/A,FALSE,"Лист4"}</definedName>
    <definedName name="управління" hidden="1">{#N/A,#N/A,FALSE,"Лист4"}</definedName>
    <definedName name="уукее" hidden="1">{#N/A,#N/A,FALSE,"Лист4"}</definedName>
    <definedName name="ууннну" hidden="1">{#N/A,#N/A,FALSE,"Лист4"}</definedName>
    <definedName name="ууну" hidden="1">{#N/A,#N/A,FALSE,"Лист4"}</definedName>
    <definedName name="уунунг" hidden="1">{#N/A,#N/A,FALSE,"Лист4"}</definedName>
    <definedName name="уунунууу" hidden="1">{#N/A,#N/A,FALSE,"Лист4"}</definedName>
    <definedName name="уунуурр" hidden="1">{#N/A,#N/A,FALSE,"Лист4"}</definedName>
    <definedName name="уунуууу" hidden="1">{#N/A,#N/A,FALSE,"Лист4"}</definedName>
    <definedName name="ууу" hidden="1">{#N/A,#N/A,FALSE,"Лист4"}</definedName>
    <definedName name="ууунну" hidden="1">{#N/A,#N/A,FALSE,"Лист4"}</definedName>
    <definedName name="ууунууууу" hidden="1">{#N/A,#N/A,FALSE,"Лист4"}</definedName>
    <definedName name="уууу" hidden="1">{#N/A,#N/A,FALSE,"Лист4"}</definedName>
    <definedName name="уууу32" hidden="1">{#N/A,#N/A,FALSE,"Лист4"}</definedName>
    <definedName name="уууун" hidden="1">{#N/A,#N/A,FALSE,"Лист4"}</definedName>
    <definedName name="фф" hidden="1">{#N/A,#N/A,FALSE,"Лист4"}</definedName>
    <definedName name="ффф" hidden="1">{#N/A,#N/A,FALSE,"Лист4"}</definedName>
    <definedName name="фффф" hidden="1">{#N/A,#N/A,FALSE,"Лист4"}</definedName>
    <definedName name="ффффф" hidden="1">{#N/A,#N/A,FALSE,"Лист4"}</definedName>
    <definedName name="хз" hidden="1">{#N/A,#N/A,FALSE,"Лист4"}</definedName>
    <definedName name="хїз" hidden="1">{#N/A,#N/A,FALSE,"Лист4"}</definedName>
    <definedName name="ххх" hidden="1">{#N/A,#N/A,FALSE,"Лист4"}</definedName>
    <definedName name="ц" hidden="1">{#N/A,#N/A,FALSE,"Лист4"}</definedName>
    <definedName name="цва" hidden="1">{#N/A,#N/A,FALSE,"Лист4"}</definedName>
    <definedName name="цекццецце" hidden="1">{#N/A,#N/A,FALSE,"Лист4"}</definedName>
    <definedName name="цеце" hidden="1">{#N/A,#N/A,FALSE,"Лист4"}</definedName>
    <definedName name="цецеце" hidden="1">{#N/A,#N/A,FALSE,"Лист4"}</definedName>
    <definedName name="цук" hidden="1">{#N/A,#N/A,FALSE,"Лист4"}</definedName>
    <definedName name="цуку" hidden="1">{#N/A,#N/A,FALSE,"Лист4"}</definedName>
    <definedName name="цууу" hidden="1">{#N/A,#N/A,FALSE,"Лист4"}</definedName>
    <definedName name="цц" hidden="1">{#N/A,#N/A,FALSE,"Лист4"}</definedName>
    <definedName name="ццвва" hidden="1">{#N/A,#N/A,FALSE,"Лист4"}</definedName>
    <definedName name="ццецц" hidden="1">{#N/A,#N/A,FALSE,"Лист4"}</definedName>
    <definedName name="ццеццке" hidden="1">{#N/A,#N/A,FALSE,"Лист4"}</definedName>
    <definedName name="ццеццкевап" hidden="1">{#N/A,#N/A,FALSE,"Лист4"}</definedName>
    <definedName name="ццке" hidden="1">{#N/A,#N/A,FALSE,"Лист4"}</definedName>
    <definedName name="ццук" hidden="1">{#N/A,#N/A,FALSE,"Лист4"}</definedName>
    <definedName name="цццецц" hidden="1">{#N/A,#N/A,FALSE,"Лист4"}</definedName>
    <definedName name="цццкеец" hidden="1">{#N/A,#N/A,FALSE,"Лист4"}</definedName>
    <definedName name="цццц" hidden="1">{#N/A,#N/A,FALSE,"Лист4"}</definedName>
    <definedName name="ццццкц" hidden="1">{#N/A,#N/A,FALSE,"Лист4"}</definedName>
    <definedName name="ццццц" hidden="1">{#N/A,#N/A,FALSE,"Лист4"}</definedName>
    <definedName name="цццццц" hidden="1">{#N/A,#N/A,FALSE,"Лист4"}</definedName>
    <definedName name="чву" hidden="1">{#N/A,#N/A,FALSE,"Лист4"}</definedName>
    <definedName name="чч" hidden="1">{#N/A,#N/A,FALSE,"Лист4"}</definedName>
    <definedName name="ччч" hidden="1">{#N/A,#N/A,FALSE,"Лист4"}</definedName>
    <definedName name="шш" hidden="1">{#N/A,#N/A,FALSE,"Лист4"}</definedName>
    <definedName name="шшшш" hidden="1">{#N/A,#N/A,FALSE,"Лист4"}</definedName>
    <definedName name="щщ" hidden="1">{#N/A,#N/A,FALSE,"Лист4"}</definedName>
    <definedName name="щщщ" hidden="1">{#N/A,#N/A,FALSE,"Лист4"}</definedName>
    <definedName name="щщщшг" hidden="1">{#N/A,#N/A,FALSE,"Лист4"}</definedName>
    <definedName name="юю" hidden="1">{#N/A,#N/A,FALSE,"Лист4"}</definedName>
    <definedName name="ююю" hidden="1">{#N/A,#N/A,FALSE,"Лист4"}</definedName>
    <definedName name="яяя" hidden="1">{#N/A,#N/A,FALSE,"Лист4"}</definedName>
    <definedName name="яяяя" hidden="1">{#N/A,#N/A,FALSE,"Лист4"}</definedName>
  </definedNames>
  <calcPr calcId="145621"/>
</workbook>
</file>

<file path=xl/calcChain.xml><?xml version="1.0" encoding="utf-8"?>
<calcChain xmlns="http://schemas.openxmlformats.org/spreadsheetml/2006/main">
  <c r="D51" i="17" l="1"/>
  <c r="F16" i="20" l="1"/>
  <c r="E73" i="20"/>
  <c r="E72" i="20" s="1"/>
  <c r="G37" i="23" l="1"/>
  <c r="H19" i="23"/>
  <c r="G19" i="23" s="1"/>
  <c r="G25" i="23"/>
  <c r="D45" i="17"/>
  <c r="E53" i="20"/>
  <c r="O25" i="20"/>
  <c r="J46" i="20"/>
  <c r="D94" i="16"/>
  <c r="C97" i="16"/>
  <c r="D86" i="16"/>
  <c r="C83" i="16"/>
  <c r="D83" i="16"/>
  <c r="K25" i="20" l="1"/>
  <c r="I25" i="20"/>
  <c r="E46" i="20"/>
  <c r="P46" i="20" s="1"/>
  <c r="E45" i="20"/>
  <c r="J44" i="20"/>
  <c r="P44" i="20" s="1"/>
  <c r="J43" i="20"/>
  <c r="P43" i="20" s="1"/>
  <c r="D92" i="16" l="1"/>
  <c r="D82" i="16" s="1"/>
  <c r="C93" i="16"/>
  <c r="C92" i="16" s="1"/>
  <c r="C99" i="16"/>
  <c r="J54" i="23" l="1"/>
  <c r="I54" i="23"/>
  <c r="H39" i="23"/>
  <c r="G56" i="23"/>
  <c r="L25" i="20" l="1"/>
  <c r="G48" i="20"/>
  <c r="G25" i="20"/>
  <c r="F48" i="20"/>
  <c r="E28" i="20" l="1"/>
  <c r="I16" i="20" l="1"/>
  <c r="I15" i="20" s="1"/>
  <c r="H54" i="23" l="1"/>
  <c r="I39" i="23" l="1"/>
  <c r="I27" i="23"/>
  <c r="G30" i="23"/>
  <c r="F64" i="20" l="1"/>
  <c r="G43" i="23" l="1"/>
  <c r="G44" i="23"/>
  <c r="F25" i="20"/>
  <c r="C91" i="16" l="1"/>
  <c r="E19" i="20"/>
  <c r="P53" i="20" l="1"/>
  <c r="E40" i="20"/>
  <c r="P40" i="20" s="1"/>
  <c r="E39" i="20"/>
  <c r="P39" i="20" l="1"/>
  <c r="E23" i="20"/>
  <c r="D58" i="17" l="1"/>
  <c r="D57" i="17" l="1"/>
  <c r="H27" i="23" l="1"/>
  <c r="H25" i="20" l="1"/>
  <c r="E66" i="20"/>
  <c r="E65" i="20" l="1"/>
  <c r="E52" i="20"/>
  <c r="D67" i="16"/>
  <c r="D38" i="16"/>
  <c r="I64" i="20" l="1"/>
  <c r="G36" i="23" l="1"/>
  <c r="H13" i="23" l="1"/>
  <c r="H12" i="23" s="1"/>
  <c r="E41" i="20" l="1"/>
  <c r="P41" i="20" s="1"/>
  <c r="P23" i="20" l="1"/>
  <c r="H50" i="23" l="1"/>
  <c r="H49" i="23" s="1"/>
  <c r="G3" i="23" l="1"/>
  <c r="G64" i="23" l="1"/>
  <c r="G63" i="23"/>
  <c r="I62" i="23"/>
  <c r="I61" i="23" s="1"/>
  <c r="H62" i="23"/>
  <c r="H61" i="23" s="1"/>
  <c r="J61" i="23"/>
  <c r="G60" i="23"/>
  <c r="G59" i="23"/>
  <c r="G57" i="23"/>
  <c r="G55" i="23"/>
  <c r="J53" i="23"/>
  <c r="I53" i="23"/>
  <c r="H53" i="23"/>
  <c r="G52" i="23"/>
  <c r="G51" i="23"/>
  <c r="G49" i="23"/>
  <c r="G48" i="23"/>
  <c r="G47" i="23"/>
  <c r="G46" i="23"/>
  <c r="G45" i="23"/>
  <c r="G42" i="23"/>
  <c r="G41" i="23"/>
  <c r="G40" i="23"/>
  <c r="J39" i="23"/>
  <c r="J38" i="23" s="1"/>
  <c r="I38" i="23"/>
  <c r="G35" i="23"/>
  <c r="G34" i="23"/>
  <c r="G33" i="23"/>
  <c r="G32" i="23"/>
  <c r="G31" i="23"/>
  <c r="G29" i="23"/>
  <c r="G28" i="23"/>
  <c r="J27" i="23"/>
  <c r="J26" i="23" s="1"/>
  <c r="I26" i="23"/>
  <c r="G18" i="23"/>
  <c r="G17" i="23"/>
  <c r="G16" i="23"/>
  <c r="G15" i="23"/>
  <c r="J13" i="23"/>
  <c r="I13" i="23"/>
  <c r="G62" i="23" l="1"/>
  <c r="G61" i="23" s="1"/>
  <c r="J65" i="23"/>
  <c r="G50" i="23"/>
  <c r="G27" i="23"/>
  <c r="G26" i="23" s="1"/>
  <c r="G39" i="23"/>
  <c r="G38" i="23" s="1"/>
  <c r="H26" i="23"/>
  <c r="G13" i="23"/>
  <c r="H38" i="23"/>
  <c r="G54" i="23"/>
  <c r="G53" i="23" s="1"/>
  <c r="I65" i="23"/>
  <c r="I12" i="23"/>
  <c r="G12" i="23" s="1"/>
  <c r="H65" i="23" l="1"/>
  <c r="G65" i="23"/>
  <c r="E69" i="20" l="1"/>
  <c r="E68" i="20"/>
  <c r="E55" i="20" l="1"/>
  <c r="P55" i="20" s="1"/>
  <c r="E35" i="20"/>
  <c r="P35" i="20" s="1"/>
  <c r="E38" i="20" l="1"/>
  <c r="P38" i="20" s="1"/>
  <c r="C88" i="16"/>
  <c r="L64" i="20" l="1"/>
  <c r="I63" i="20"/>
  <c r="H64" i="20"/>
  <c r="G64" i="20"/>
  <c r="I24" i="20"/>
  <c r="I48" i="20"/>
  <c r="I47" i="20" s="1"/>
  <c r="D47" i="16"/>
  <c r="D16" i="16"/>
  <c r="J31" i="20" l="1"/>
  <c r="J30" i="20"/>
  <c r="J27" i="20"/>
  <c r="E26" i="20" l="1"/>
  <c r="E32" i="20"/>
  <c r="E33" i="20"/>
  <c r="E29" i="20"/>
  <c r="E22" i="20" l="1"/>
  <c r="E20" i="20"/>
  <c r="F72" i="20" l="1"/>
  <c r="H48" i="20" l="1"/>
  <c r="K48" i="20"/>
  <c r="L48" i="20"/>
  <c r="N48" i="20"/>
  <c r="N47" i="20" s="1"/>
  <c r="O48" i="20"/>
  <c r="O47" i="20" s="1"/>
  <c r="M48" i="20"/>
  <c r="M47" i="20" s="1"/>
  <c r="J50" i="20"/>
  <c r="C20" i="16" l="1"/>
  <c r="E37" i="20" l="1"/>
  <c r="E36" i="20"/>
  <c r="E31" i="20"/>
  <c r="E30" i="20"/>
  <c r="E27" i="20"/>
  <c r="E25" i="20" l="1"/>
  <c r="E15" i="16"/>
  <c r="E52" i="16" l="1"/>
  <c r="E51" i="16" s="1"/>
  <c r="E77" i="16"/>
  <c r="E76" i="16" s="1"/>
  <c r="E56" i="16" s="1"/>
  <c r="C94" i="16"/>
  <c r="C87" i="16"/>
  <c r="C79" i="16"/>
  <c r="C78" i="16"/>
  <c r="C74" i="16"/>
  <c r="D73" i="16"/>
  <c r="C73" i="16" s="1"/>
  <c r="C69" i="16"/>
  <c r="C68" i="16"/>
  <c r="C67" i="16"/>
  <c r="C66" i="16"/>
  <c r="D65" i="16"/>
  <c r="C65" i="16" s="1"/>
  <c r="C64" i="16"/>
  <c r="C63" i="16"/>
  <c r="C62" i="16"/>
  <c r="D61" i="16"/>
  <c r="C59" i="16"/>
  <c r="D58" i="16"/>
  <c r="C58" i="16" s="1"/>
  <c r="C55" i="16"/>
  <c r="C54" i="16"/>
  <c r="C53" i="16"/>
  <c r="C50" i="16"/>
  <c r="C49" i="16"/>
  <c r="C48" i="16"/>
  <c r="C47" i="16"/>
  <c r="C46" i="16"/>
  <c r="C45" i="16"/>
  <c r="C44" i="16"/>
  <c r="C43" i="16"/>
  <c r="C42" i="16"/>
  <c r="C41" i="16"/>
  <c r="C40" i="16"/>
  <c r="C39" i="16"/>
  <c r="C38" i="16"/>
  <c r="C36" i="16"/>
  <c r="C35" i="16"/>
  <c r="D34" i="16"/>
  <c r="C34" i="16" s="1"/>
  <c r="C33" i="16"/>
  <c r="D32" i="16"/>
  <c r="C32" i="16" s="1"/>
  <c r="C31" i="16"/>
  <c r="D30" i="16"/>
  <c r="C28" i="16"/>
  <c r="C27" i="16"/>
  <c r="C26" i="16"/>
  <c r="C25" i="16"/>
  <c r="C24" i="16"/>
  <c r="C22" i="16"/>
  <c r="C21" i="16"/>
  <c r="C19" i="16"/>
  <c r="C18" i="16"/>
  <c r="C17" i="16"/>
  <c r="C16" i="16"/>
  <c r="E14" i="16" l="1"/>
  <c r="E100" i="16"/>
  <c r="E80" i="16"/>
  <c r="C61" i="16"/>
  <c r="D60" i="16"/>
  <c r="C60" i="16" s="1"/>
  <c r="C52" i="16"/>
  <c r="D29" i="16"/>
  <c r="C77" i="16"/>
  <c r="C30" i="16"/>
  <c r="D81" i="16"/>
  <c r="C81" i="16" s="1"/>
  <c r="D72" i="16"/>
  <c r="C72" i="16" s="1"/>
  <c r="D15" i="16"/>
  <c r="C76" i="16"/>
  <c r="C51" i="16"/>
  <c r="D57" i="16"/>
  <c r="D37" i="16"/>
  <c r="C37" i="16" s="1"/>
  <c r="C86" i="16"/>
  <c r="D23" i="16"/>
  <c r="C23" i="16" s="1"/>
  <c r="D56" i="16" l="1"/>
  <c r="C56" i="16" s="1"/>
  <c r="D14" i="16"/>
  <c r="C15" i="16"/>
  <c r="C57" i="16"/>
  <c r="C82" i="16"/>
  <c r="C29" i="16"/>
  <c r="D80" i="16" l="1"/>
  <c r="D100" i="16" s="1"/>
  <c r="C14" i="16"/>
  <c r="C100" i="16" l="1"/>
  <c r="C80" i="16"/>
  <c r="J17" i="20" l="1"/>
  <c r="H60" i="20" l="1"/>
  <c r="H59" i="20" s="1"/>
  <c r="G60" i="20"/>
  <c r="G59" i="20" s="1"/>
  <c r="F60" i="20"/>
  <c r="F59" i="20" s="1"/>
  <c r="E62" i="20"/>
  <c r="P62" i="20" s="1"/>
  <c r="E61" i="20"/>
  <c r="P61" i="20" s="1"/>
  <c r="E21" i="20"/>
  <c r="H16" i="20"/>
  <c r="G16" i="20"/>
  <c r="E18" i="20"/>
  <c r="E17" i="20"/>
  <c r="E16" i="20" l="1"/>
  <c r="E60" i="20"/>
  <c r="E59" i="20" l="1"/>
  <c r="P59" i="20" s="1"/>
  <c r="P60" i="20"/>
  <c r="E49" i="20"/>
  <c r="E50" i="20"/>
  <c r="E67" i="20" l="1"/>
  <c r="E64" i="20" s="1"/>
  <c r="M63" i="20" l="1"/>
  <c r="N63" i="20"/>
  <c r="O63" i="20" l="1"/>
  <c r="F63" i="20"/>
  <c r="L63" i="20"/>
  <c r="H63" i="20"/>
  <c r="G63" i="20"/>
  <c r="F47" i="20" l="1"/>
  <c r="P29" i="20" l="1"/>
  <c r="J28" i="20" l="1"/>
  <c r="J25" i="20" l="1"/>
  <c r="P25" i="20" s="1"/>
  <c r="N16" i="20"/>
  <c r="M16" i="20"/>
  <c r="L16" i="20"/>
  <c r="K16" i="20"/>
  <c r="J16" i="20"/>
  <c r="L72" i="20" l="1"/>
  <c r="M72" i="20"/>
  <c r="N72" i="20"/>
  <c r="O72" i="20"/>
  <c r="K72" i="20"/>
  <c r="J72" i="20"/>
  <c r="G72" i="20"/>
  <c r="H72" i="20"/>
  <c r="I72" i="20"/>
  <c r="D16" i="17" l="1"/>
  <c r="D44" i="17" s="1"/>
  <c r="D43" i="17" s="1"/>
  <c r="P78" i="20" l="1"/>
  <c r="P74" i="20"/>
  <c r="I71" i="20"/>
  <c r="I79" i="20" s="1"/>
  <c r="H71" i="20"/>
  <c r="F71" i="20"/>
  <c r="O71" i="20"/>
  <c r="K71" i="20"/>
  <c r="J71" i="20"/>
  <c r="G71" i="20"/>
  <c r="J70" i="20"/>
  <c r="J66" i="20"/>
  <c r="J65" i="20"/>
  <c r="K63" i="20"/>
  <c r="E58" i="20"/>
  <c r="P58" i="20" s="1"/>
  <c r="P57" i="20"/>
  <c r="E54" i="20"/>
  <c r="J52" i="20"/>
  <c r="J47" i="20" s="1"/>
  <c r="E51" i="20"/>
  <c r="P50" i="20"/>
  <c r="L47" i="20"/>
  <c r="K47" i="20"/>
  <c r="H47" i="20"/>
  <c r="P37" i="20"/>
  <c r="P36" i="20"/>
  <c r="P33" i="20"/>
  <c r="P32" i="20"/>
  <c r="P31" i="20"/>
  <c r="P30" i="20"/>
  <c r="P28" i="20"/>
  <c r="P27" i="20"/>
  <c r="P26" i="20"/>
  <c r="L24" i="20"/>
  <c r="K24" i="20"/>
  <c r="J24" i="20"/>
  <c r="H24" i="20"/>
  <c r="G24" i="20"/>
  <c r="F24" i="20"/>
  <c r="F79" i="20" s="1"/>
  <c r="O24" i="20"/>
  <c r="O79" i="20" s="1"/>
  <c r="P22" i="20"/>
  <c r="P21" i="20"/>
  <c r="P20" i="20"/>
  <c r="P19" i="20"/>
  <c r="P18" i="20"/>
  <c r="L15" i="20"/>
  <c r="L79" i="20" s="1"/>
  <c r="J15" i="20"/>
  <c r="H15" i="20"/>
  <c r="G15" i="20"/>
  <c r="J64" i="20" l="1"/>
  <c r="E48" i="20"/>
  <c r="K79" i="20"/>
  <c r="G79" i="20"/>
  <c r="E63" i="20"/>
  <c r="P51" i="20"/>
  <c r="J48" i="20"/>
  <c r="P54" i="20"/>
  <c r="H79" i="20"/>
  <c r="G47" i="20"/>
  <c r="P16" i="20"/>
  <c r="P49" i="20"/>
  <c r="P70" i="20"/>
  <c r="P68" i="20"/>
  <c r="P17" i="20"/>
  <c r="P66" i="20"/>
  <c r="P73" i="20"/>
  <c r="P72" i="20"/>
  <c r="P65" i="20"/>
  <c r="P75" i="20"/>
  <c r="P52" i="20"/>
  <c r="E24" i="20"/>
  <c r="F15" i="20"/>
  <c r="E71" i="20"/>
  <c r="J79" i="20" l="1"/>
  <c r="P71" i="20"/>
  <c r="J63" i="20"/>
  <c r="P63" i="20" s="1"/>
  <c r="P48" i="20"/>
  <c r="P47" i="20" s="1"/>
  <c r="E47" i="20"/>
  <c r="P24" i="20"/>
  <c r="P64" i="20"/>
  <c r="E15" i="20"/>
  <c r="E79" i="20" s="1"/>
  <c r="P79" i="20" l="1"/>
  <c r="P15" i="20"/>
</calcChain>
</file>

<file path=xl/sharedStrings.xml><?xml version="1.0" encoding="utf-8"?>
<sst xmlns="http://schemas.openxmlformats.org/spreadsheetml/2006/main" count="627" uniqueCount="338">
  <si>
    <t>Додаток 1</t>
  </si>
  <si>
    <t>Усього</t>
  </si>
  <si>
    <t>Загальний фонд</t>
  </si>
  <si>
    <t>Спеціальний фонд</t>
  </si>
  <si>
    <t>усього</t>
  </si>
  <si>
    <t>у тому числі бюджет розвитку</t>
  </si>
  <si>
    <t>X</t>
  </si>
  <si>
    <t>Селищний голова</t>
  </si>
  <si>
    <t>Інші субвенції з місцевого бюджету</t>
  </si>
  <si>
    <t>(грн)</t>
  </si>
  <si>
    <t>Код</t>
  </si>
  <si>
    <t>Найменування згідно з Класифікацією доходів бюджету</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</si>
  <si>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</si>
  <si>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</si>
  <si>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</si>
  <si>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</si>
  <si>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Рентна плата за користування надрами загальнодержавного значення</t>
  </si>
  <si>
    <t>Рентна плата за користування надрами для видобування інших корисних копалин загальнодержавного значення</t>
  </si>
  <si>
    <t>Пальне</t>
  </si>
  <si>
    <t>Місцеві податки та збори, що сплачуються (перераховуються) згідно з Податковим кодексом України</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</si>
  <si>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</si>
  <si>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Плата за надання адміністративних послуг</t>
  </si>
  <si>
    <t>Плата за надання інших адміністративних послуг</t>
  </si>
  <si>
    <t>Надходження від орендної плати за користування майновим комплексом та іншим майном, що перебуває в комунальній власності</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</si>
  <si>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</si>
  <si>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</si>
  <si>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Субвенції з державного бюджету місцевим бюджетам</t>
  </si>
  <si>
    <t>Освітня субвенція з державного бюджету місцевим бюджетам </t>
  </si>
  <si>
    <t>Субвенції з місцевих бюджетів іншим місцевим бюджетам</t>
  </si>
  <si>
    <t>Субвенція з місцевого бюджету на здійснення переданих видатків у сфері освіти за рахунок коштів освітньої субвенції</t>
  </si>
  <si>
    <t>Разом доходів</t>
  </si>
  <si>
    <t xml:space="preserve">      1. Показники міжбюджетних трансфертів з інших бюджетів</t>
  </si>
  <si>
    <t>Код Класифікації доходу бюджету/ Код бюджету</t>
  </si>
  <si>
    <t>Найменування трансферту/ Найменування бюджету – надавача міжбюджетного трансферту</t>
  </si>
  <si>
    <t>І. Трансферти до загального фонду бюджету</t>
  </si>
  <si>
    <t>41033900</t>
  </si>
  <si>
    <t>ІІ. Трансферти до спеціального фонду бюджету</t>
  </si>
  <si>
    <t xml:space="preserve">УСЬОГО за розділом І та ІІ, у тому числі: </t>
  </si>
  <si>
    <t>загальний фонд</t>
  </si>
  <si>
    <t>спеціальний фонд</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</si>
  <si>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</si>
  <si>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</si>
  <si>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 xml:space="preserve">Код типової програмної класифікації видатків та кредитування місцевого бюджету </t>
  </si>
  <si>
    <t>Найменування трансферту/ Найменування бюджету – отримувача міжбюджетного трансферту</t>
  </si>
  <si>
    <t>Державний бюджет</t>
  </si>
  <si>
    <t>РОЗПОДІЛ</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</si>
  <si>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</si>
  <si>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</si>
  <si>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</si>
  <si>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</si>
  <si>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</si>
  <si>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</si>
  <si>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</si>
  <si>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</si>
  <si>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</si>
  <si>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</si>
  <si>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</si>
  <si>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</si>
  <si>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0100000</t>
  </si>
  <si>
    <t>Смолінська селищна рада</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</si>
  <si>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</si>
  <si>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</si>
  <si>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</si>
  <si>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</si>
  <si>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</si>
  <si>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0180</t>
  </si>
  <si>
    <t>0133</t>
  </si>
  <si>
    <t>2020</t>
  </si>
  <si>
    <t>0732</t>
  </si>
  <si>
    <t>Спеціалізована стаціонарна медична допомога населенню</t>
  </si>
  <si>
    <t>0726</t>
  </si>
  <si>
    <t>Первинна медична допомога населенню, що надається центрами первинної медичної (медико-санітарної) допомоги</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</si>
  <si>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</si>
  <si>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1070</t>
  </si>
  <si>
    <t>Заходи державної політики з питань дітей та їх соціального захисту</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</si>
  <si>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</si>
  <si>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1090</t>
  </si>
  <si>
    <t>Інші заходи у сфері соціального захисту і соціального забезпечення</t>
  </si>
  <si>
    <t>0620</t>
  </si>
  <si>
    <t>Організація благоустрою населених пунктів</t>
  </si>
  <si>
    <t>0117680</t>
  </si>
  <si>
    <t>0490</t>
  </si>
  <si>
    <t>Членські внески до асоціацій органів місцевого самоврядування</t>
  </si>
  <si>
    <t>0118110</t>
  </si>
  <si>
    <t>0320</t>
  </si>
  <si>
    <t>Заходи із запобігання та ліквідації надзвичайних ситуацій та наслідків стихійного лиха в т. ч. :</t>
  </si>
  <si>
    <t>0118240</t>
  </si>
  <si>
    <t>0380</t>
  </si>
  <si>
    <t>Заходи та робота з територіальної оборони</t>
  </si>
  <si>
    <t>0600000</t>
  </si>
  <si>
    <t>Відділ освіти Смолінської селищної ради</t>
  </si>
  <si>
    <t>0610000</t>
  </si>
  <si>
    <t>Відділ освіти Смолінської селищної рад</t>
  </si>
  <si>
    <t>0610160</t>
  </si>
  <si>
    <t>0160</t>
  </si>
  <si>
    <t>Керівництво і управління у відповідній сфері у містах (місті Києві), селищах, селах, територіальних громадах</t>
  </si>
  <si>
    <t>0611010</t>
  </si>
  <si>
    <t>1010</t>
  </si>
  <si>
    <t>0910</t>
  </si>
  <si>
    <t>Надання дошкільної освіти</t>
  </si>
  <si>
    <t>0611021</t>
  </si>
  <si>
    <t>1021</t>
  </si>
  <si>
    <t>0921</t>
  </si>
  <si>
    <t>0611031</t>
  </si>
  <si>
    <t>1031</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</si>
  <si>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</si>
  <si>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</si>
  <si>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</si>
  <si>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</si>
  <si>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</si>
  <si>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</si>
  <si>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0611142</t>
  </si>
  <si>
    <t>1142</t>
  </si>
  <si>
    <t>0990</t>
  </si>
  <si>
    <t>Інші програми та заходи у сфері освіти</t>
  </si>
  <si>
    <t>0611152</t>
  </si>
  <si>
    <t>1152</t>
  </si>
  <si>
    <t>Забезпечення діяльності інклюзивно-ресурсних центрів за рахунок освітньої субвенції</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</si>
  <si>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</si>
  <si>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</si>
  <si>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</si>
  <si>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</si>
  <si>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</si>
  <si>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</si>
  <si>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</si>
  <si>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</si>
  <si>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0800000</t>
  </si>
  <si>
    <t>Відділ соціального захисту , соціального забезпечення та охорони здоровя</t>
  </si>
  <si>
    <t>0810160</t>
  </si>
  <si>
    <t>0812020</t>
  </si>
  <si>
    <t>0812111</t>
  </si>
  <si>
    <t>2111</t>
  </si>
  <si>
    <t>0813104</t>
  </si>
  <si>
    <t>3104</t>
  </si>
  <si>
    <t>1020</t>
  </si>
  <si>
    <t>0813160</t>
  </si>
  <si>
    <t>3160</t>
  </si>
  <si>
    <t>0813242</t>
  </si>
  <si>
    <t>3242</t>
  </si>
  <si>
    <t>Відділ будівництва, земельних ресурсів, архітертури та житлово - комунального господарства</t>
  </si>
  <si>
    <t>6030</t>
  </si>
  <si>
    <t>7461</t>
  </si>
  <si>
    <t>0456</t>
  </si>
  <si>
    <t>Утримання та розвиток автомобільних доріг та дорожньої інфраструктури за рахунок коштів місцевого бюджету</t>
  </si>
  <si>
    <t>8340</t>
  </si>
  <si>
    <t>0540</t>
  </si>
  <si>
    <t>Природоохоронні заходи за рахунок цільових фондів</t>
  </si>
  <si>
    <t>3700000</t>
  </si>
  <si>
    <t>Фінансовий відділ Смолінської селищної ради</t>
  </si>
  <si>
    <t>3710000</t>
  </si>
  <si>
    <t>3710160</t>
  </si>
  <si>
    <t>3718710</t>
  </si>
  <si>
    <t>8710</t>
  </si>
  <si>
    <t>Резервний фонд місцевого бюджету</t>
  </si>
  <si>
    <t>Інші субвенції з місцевого бюджету , в.т.ч:</t>
  </si>
  <si>
    <t>УСЬОГО</t>
  </si>
  <si>
    <t>41020100</t>
  </si>
  <si>
    <t>( код бюджету)</t>
  </si>
  <si>
    <t>Микола МАЗУРА</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</si>
  <si>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</si>
  <si>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</si>
  <si>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закладами загальної середньої освіти за рахунок освітньої субвенції</t>
  </si>
  <si>
    <t>Додаток 3</t>
  </si>
  <si>
    <t xml:space="preserve">                                                                                                                                                           Додаток 5</t>
  </si>
  <si>
    <t>0810000</t>
  </si>
  <si>
    <t>Здійснення заходів із землеустрою</t>
  </si>
  <si>
    <t>0900000</t>
  </si>
  <si>
    <t>0910160</t>
  </si>
  <si>
    <t>0910000</t>
  </si>
  <si>
    <t>Служба у справах дітей Смолінської селищної ради</t>
  </si>
  <si>
    <t>0913112</t>
  </si>
  <si>
    <t>Податкові надходження</t>
  </si>
  <si>
    <t>Податки на доходи, податки на прибуток, податки на збільшення ринкової вартості</t>
  </si>
  <si>
    <t>Податок на прибуток підприємств</t>
  </si>
  <si>
    <t>Податок на прибуток підприємств та фінансових установ комунальної власності</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</si>
  <si>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</si>
  <si>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</si>
  <si>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в частині деревини, заготовленої в порядку рубок головного користування</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</si>
  <si>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</si>
  <si>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Внутрішні податки на товари та послуги</t>
  </si>
  <si>
    <t>Акцизний податок з вироблених в Україні підакцизних товарів (продукції)</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</si>
  <si>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</si>
  <si>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</si>
  <si>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t>
  </si>
  <si>
    <t>Податок на майно</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</si>
  <si>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</si>
  <si>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</si>
  <si>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</si>
  <si>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</si>
  <si>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</si>
  <si>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</si>
  <si>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</si>
  <si>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Транспортний податок з юридичних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</si>
  <si>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</si>
  <si>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</si>
  <si>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</si>
  <si>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</si>
  <si>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</si>
  <si>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</si>
  <si>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</si>
  <si>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</si>
  <si>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</si>
  <si>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Доходи від власності та підприємницької діяльності</t>
  </si>
  <si>
    <t>Інші надходження</t>
  </si>
  <si>
    <t>Адміністративні штрафи та інші санкції</t>
  </si>
  <si>
    <t>Адміністративні збори та платежі, доходи від некомерційної господарської діяльності</t>
  </si>
  <si>
    <t>Адміністративний збір за державну реєстрацію речових прав на нерухоме майно та їх обтяжень</t>
  </si>
  <si>
    <t>Надходження від орендної плати за користування цілісним майновим комплексом та іншим державним майном</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</si>
  <si>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</si>
  <si>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</si>
  <si>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Державне мито, пов`язане з видачею та оформленням закордонних паспортів (посвідок) та паспортів громадян України</t>
  </si>
  <si>
    <t>Інші неподаткові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</si>
  <si>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</si>
  <si>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</si>
  <si>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</si>
  <si>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</si>
  <si>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</si>
  <si>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</si>
  <si>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</si>
  <si>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</si>
  <si>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Дотації з місцевих бюджетів іншим місцевим бюджетам</t>
  </si>
  <si>
    <t>Інші дотації  з місцевого бюджету</t>
  </si>
  <si>
    <t>0421</t>
  </si>
  <si>
    <t>Податок на доходи фізичних осіб у вигляді мінімального податкового зобов`язання, що підлягає сплаті фізичними особами</t>
  </si>
  <si>
    <t>Адміністративний збір ,що справляється відповідно до Закону України"Про державну реєстрацію юридичних осіб ,фізичних осіб- підприємців та громадських формувань"</t>
  </si>
  <si>
    <t>1151200000</t>
  </si>
  <si>
    <t>Міжбюджетні трансферти на 2026 рік</t>
  </si>
  <si>
    <t>ДОХОДИ_x000D_
місцевого бюджету на 2026 рік</t>
  </si>
  <si>
    <t xml:space="preserve">видатків бюджету Смолінської селищної територіальної громади на 2026 рік </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</si>
  <si>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</si>
  <si>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Субвенція з державного бюджету місцевим бюджетам на забезпечення харчуванням учнів загальної середньої освіти</t>
  </si>
  <si>
    <t>0611702</t>
  </si>
  <si>
    <t xml:space="preserve">Забезпечення харчуванням учнів закладів загальної середньої освіти за рахунок субвенції з державного бюджету місцевим бюджетам </t>
  </si>
  <si>
    <t>Субвенція з державного бюджету місцевим бюджетам на здійснення доплат педагогічним працівникам закладів загальної середньої освіти</t>
  </si>
  <si>
    <t>Сувенція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 суверенітет та територіальну цілісність України</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</si>
  <si>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</si>
  <si>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</si>
  <si>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0813193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</si>
  <si>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 суверенітет та територіальну цілісність України</t>
  </si>
  <si>
    <t>Обласний  бюджет</t>
  </si>
  <si>
    <t>Микола     МАЗУРА</t>
  </si>
  <si>
    <t>Найменування місцевої/ регіональної програми</t>
  </si>
  <si>
    <t>Дата та номер документа, яким затверджено місцеву регіональну програму</t>
  </si>
  <si>
    <t>Смолiнська селищна рада</t>
  </si>
  <si>
    <t/>
  </si>
  <si>
    <t>Рішення сесії Смолінської селищної ради № 738 від 25 грудня 2024 року</t>
  </si>
  <si>
    <t>"програма цивільного захисту Смолінської селищної громади на 2022 - 2026 роки"</t>
  </si>
  <si>
    <t>Вiддiл освiти, культури, молодi та спорту Смолiнської селищної ради</t>
  </si>
  <si>
    <t>06110160</t>
  </si>
  <si>
    <t>Рішення сесії Смолінської селищної ради від 18 грудня 2020 року № 35 в редакції рішення селищної ради від 25 грудня 2024 року № 738</t>
  </si>
  <si>
    <t xml:space="preserve">Надання позашкільної освіти закладами позашкільної освіти, заходи із позашкільної роботи з дітьми </t>
  </si>
  <si>
    <t>Програма розвитку культури Смолінської селищної територіальної громади на 2024-2026 роки</t>
  </si>
  <si>
    <t>Рішення сесії Смолінської селищної ради від 15 грудня 2023 року № 526</t>
  </si>
  <si>
    <t>Забезпечення діяльності палаців і будинків культури, клубів, центрів дозвілля та інших клубних закладів</t>
  </si>
  <si>
    <t>Відділ соціального захисту, соціального забезпечення та охорони здоров'я</t>
  </si>
  <si>
    <t>Програма розвитку та фінансової підтримки комунального некомерційного підприємства "Смолінська медико - санітарна частина" Смолінської селищної ради на 2025-2027 роки</t>
  </si>
  <si>
    <t>Рішення сесії Смолінської селищної ради від 25 грудня 2024 року № 738</t>
  </si>
  <si>
    <t>Програма призначення і виплати компенсацій фізичним особам, які надають соціальні послуги на 2024 - 2026 роки</t>
  </si>
  <si>
    <t>Комплексна програма соціальної підтримки  учасників АТО, операції Об’єднаних сил, постраждалих учасників Революції Гідності, учасників-добровольців, які брали участь у захисті територіальної цілісності та державного суверенітету на Сході України та вшанування пам’яті загиблих  Смолінської селищної територіальної громади</t>
  </si>
  <si>
    <t>Програма соціального захисту громадян Смолінської селищної територіальної громади, які постраждали внаслідок Чорнобильської катастрофи на 2025 - 2027 роки</t>
  </si>
  <si>
    <t>Програма соціального захисту малозабезпечених верств населення Смолінської селищної територіальної громади на 2025-2027 роки</t>
  </si>
  <si>
    <t>Програма благоустрою Смолінської територіальної громади на 2025 - 2029 роки</t>
  </si>
  <si>
    <t>Програма розвитку земельних відносин на території Смолінської територіальної громади на 2025-2029 роки</t>
  </si>
  <si>
    <t>Інші заходи, пов'язані з економічною діяльністю</t>
  </si>
  <si>
    <t>Програма охорони навколишнього природного середовища Смолінської територіальної громади на 2025 – 2029 роки</t>
  </si>
  <si>
    <t>Додаток 7</t>
  </si>
  <si>
    <t>Розподіл витрат бюджету Смолінської територіальної громади  на реалізацію місцевих програм у 2026 році</t>
  </si>
  <si>
    <t>Програма економічного і соціального розвитку Смолінської селищної територіальної громади на 2026 рік</t>
  </si>
  <si>
    <t>Рішення сесії Смолінської селищної ради № 955 від 18 грудня 2025 року</t>
  </si>
  <si>
    <t>Забезпечення основних завдань територіальної оборони Смолінської селищної територіальної громади, підтримка підрозділів добровольчих формувань та Збройних Сил України на 2026 рік</t>
  </si>
  <si>
    <t>Комплексна програма розвитку освіти Смолінської селищної територіальної громади на 2025 - 2030 роки</t>
  </si>
  <si>
    <t>Програма підтримки та розвитку комунального некомерційного підприємства "Смолінський центр первинної медико-санітарної допомоги" Смолінської селищної ради  на 2025 - 2028 роки</t>
  </si>
  <si>
    <t>Програма соціального та правового захисту дітей, попередження безпритульності та бездоглядності серед дітей служби у справах дітей Смолінської селищної ради на 2026 -2027 роки</t>
  </si>
  <si>
    <t>"Про внесення змін до рішення Смолінської селищної ради від 18.12.2025 року № 954 "Про бюджет Смолінської селищної територіальної громади на 2026 рік""</t>
  </si>
  <si>
    <t>Сувенція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</si>
  <si>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"Про внесення змін до рішення Смолінської селищної ради від 18.12.2025 року № 954</t>
  </si>
  <si>
    <t>"Про бюджет Смолінської селищної територіальної громади на 2026 рік""</t>
  </si>
  <si>
    <t xml:space="preserve">Субвенція з державного бюджету місцевим бюджетам на надання державної підтримки особам з особливими освітніми потребами </t>
  </si>
  <si>
    <t>0611200</t>
  </si>
  <si>
    <t>Проведення (надання) додаткових психолого-педагогічних і корекційно-розвиткових занять (послуг) за рахунок субвенцій з державного бююджету місцевим бюджетам на надання державної підтримки особам з особливими освітніми потребами</t>
  </si>
  <si>
    <t>0119800</t>
  </si>
  <si>
    <t>Субвенція з місцевого бюджету державному бюджету на виконання програм соціально-економічного розвитку регіонів</t>
  </si>
  <si>
    <t>0611151</t>
  </si>
  <si>
    <t>Головному управлінню Національної поліції в Кіровоградській області ( в т.ч  для Новоукраїнського районного відділу поліції  - матеріально технічне забезпечення діяльності поліцейських офіцерів Смолінської ТГ )</t>
  </si>
  <si>
    <t>Комплексна Програма профілактики злочинності і правопорушень Смолінської ТГна 2026 - 2029 роки</t>
  </si>
  <si>
    <t>Забезпечення основних завдань територіальної оборони Смолінської селищної територіальної громади, підтримка підрозділів добровольчих формувань та Збройних Сил України на 2026 рІк</t>
  </si>
  <si>
    <t>Забезпечення діяльності інклюзивно- ресурсних центрів за рахунок коштів місцевих бюджетів</t>
  </si>
  <si>
    <t>Орендна плата за водні об'єкти(їх частини), що надаються в користування на умовах оренди Радою міністрів Автономної Республіки Крим ,обласними, районними,Київською та Севастопольською міськими державними адміністраціями, місцевими радами</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</si>
  <si>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</si>
  <si>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 xml:space="preserve">субвенція обласному  бюджету для ОКВП ДніпроКіровоград </t>
  </si>
  <si>
    <t>Рішення сесії Смолінської селищної ради № 955 від 18 грудня 2025 року із змінами, внесеними рішенням ради від05.03.2026 року№984</t>
  </si>
  <si>
    <t xml:space="preserve">Субвенція  обласному бюджету для  ОКВП " Дніпро  - Кіровоград " на придбання частотного перетворювача для Смолінського ВКГ
</t>
  </si>
  <si>
    <t>Субвенція з місцевого бюджету державному бюджету надання допомоги Збройним силам України (для в/ч А2120  50,00 тис.грн.,в/чА5057 50,0 тис.грн,Центр спецпризначення "Омега"(в/ч А 3073 50,0 тис.грн), Кропивницький зональний відділ Військової служби правопорядку 50,0 тис.грн))</t>
  </si>
  <si>
    <t>0813121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</si>
  <si>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</si>
  <si>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0611183</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</si>
  <si>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</si>
  <si>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</si>
  <si>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середньої освіти Нова українська школа</t>
  </si>
  <si>
    <t xml:space="preserve">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</si>
  <si>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</si>
  <si>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початкових класів закладів загальної середньої освіти</t>
  </si>
  <si>
    <t>0611279</t>
  </si>
  <si>
    <t>Субвенція з місцевого бюджету державному бюджету на виконання програм соціально-економічного розвитку регіонів , в т.ч :</t>
  </si>
  <si>
    <t>субвенція Новоукраїнській районній державній адміністрації на виконання програми соціально - економічного розвитку Смолінської селищної територіальної громади на 2026 рік</t>
  </si>
  <si>
    <t xml:space="preserve">Заходи із запобігання та ліквідації надзвичайних ситуацій та наслідків стихійного лиха </t>
  </si>
  <si>
    <t>Головний сервісний центр МВС, Відокремлений підрозділ (без статусу юридичної особи) - Регіональний сервісний центр ГСЦ МВС у Вінницькій, Черкаській та Кіровоградській областях (філія ГСЦ МВС)</t>
  </si>
  <si>
    <t>Рішення сесії Смолінської селищної ради № 996 від 05 березня  2026 року</t>
  </si>
  <si>
    <t>0813221</t>
  </si>
  <si>
    <t xml:space="preserve">Субвенція   бюджету Маловисківської міської територіальної громади для КНП "Маловисківська лікарня"(проведення профогляду призовників та військовозобов'язаних 70,0 тис. грн; закупівля фармацевтичної продукції для гемодіалізу 20,0 тис.гр ;  закупівлі антирабічної вакцини 30,0 тис.грн; придбання медикаментів 80.0 тис.грн ; оплата праці медичного персоналу патанатомічної служби 100,0 тис.грн) 
</t>
  </si>
  <si>
    <t>Субвенція з місцевого бюджету на виплату грошової компенсації за належні для отримання жилі приміщення для сімей,осіб, визначених пунктами 2-5 частини першої статті 10-1 Закону України "Про статус ветеранів війни, гарантії їх соціального захисту",  для осіб з інвалідністю І -ІІ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забезпечення її проведення,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забезпечення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t>
  </si>
  <si>
    <t>Ггрошова компенсація за належні для отримання жилі приміщення для сімей,осіб, визначених пунктами 2-5 частини першої статті 10-1 Закону України "Про статус ветеранів війни, гарантії їх соціального захисту", для осіб з з інвалідністю І -ІІ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забезпечення її проведення,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забезпечення їх здійснення, у заходах, необхідних для забезпечення оборони України ,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t>
  </si>
  <si>
    <t>Субвенція з місцевого бюджету на виплату грошової компенсації за належні для отримання жилі приміщення для сімей,осіб, визначених пунктами 2-5 частини першої статті 10-1 Закону України "Про статус ветеранів війни, гарантії їх соціального захисту", для осіб з з інвалідністю І -ІІ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забезпечення її проведення,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забезпечення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t>
  </si>
  <si>
    <t xml:space="preserve">Програма підтримки розвитку територіального сервісного центру № 3544 регіонального сервісного центру ГСЦ МВС у Вінницькій, Черкаській та Кіровоградській областях (філія ГСЦ МВС)  Головного сервісного центру МВС 
на 2026 рік
</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</si>
  <si>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 - морських, військово - спортивних) ліцеях, ліцеях із посиленою військово - фізичною підготовкою, за рахунок відповідної субвенції з державного бюджету</t>
  </si>
  <si>
    <t>0611261</t>
  </si>
  <si>
    <t>0611262</t>
  </si>
  <si>
    <t>0611291</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</si>
  <si>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забезпечення енергетичної стійкості закладів освіти</t>
  </si>
  <si>
    <t>0611292</t>
  </si>
  <si>
    <t>Виконання заходів за рахунок освітньої субвенції з державного бюджету місцевим бюджетам (за спеціальним фондом державного бюджету) на забезпечення енергетичної стійкості закладів освіти</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</si>
  <si>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</si>
  <si>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</si>
  <si>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Обласний бюджет</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</si>
  <si>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 - морських, військово - спортивних) ліцеях, ліцеях із посиленою військово - фізичною підготовкою за рахунок відповідної субвенції з державного бюджету</t>
  </si>
  <si>
    <t>Інші дотації з місцевого бюджету</t>
  </si>
  <si>
    <t>Головне управління ДПС у Кіровоградській області</t>
  </si>
  <si>
    <t>субвенція  бюджету Маловисківської міської територіальної громади</t>
  </si>
  <si>
    <t>Програма цивільного захисту Смолінської селищної територіальної  громади на 2022 - 2026 роки</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</si>
  <si>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</si>
  <si>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Виконання заходів щодо реалізації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субвенції з державного бюджету місцевим бюджетам</t>
  </si>
  <si>
    <t>ДС України з безпеки на транспорті Управління державного нагляду (контролю) у Кіровоградській області</t>
  </si>
  <si>
    <t>"Програма сприяння діяльності Управліннядержавного нагляду (контролю) у Кіровоградській області з безпеки на транспорті з метою підвищення рівня надання послуг у сфері автомобільного транспорту на 2025 рік"</t>
  </si>
  <si>
    <t>субвенція обласному  бюджету на надання фінансової допомоги  для прифронтових та воюючих регіонів (Запоріжська область) для реалізації проєкту "Встановлення мобільних укриттів для використання школярами на шляху до навчальних закладів прифронтових та воюючих регіонів"</t>
  </si>
  <si>
    <t xml:space="preserve">                                                                                                                              рішення сесії Смолінської селищної ради  від 14.08.2026 року № </t>
  </si>
  <si>
    <t xml:space="preserve">до рішення  сесії Смолінської селищної ради  від 14.08.2026 № </t>
  </si>
  <si>
    <t xml:space="preserve">до рішення сесії Смолінської селищної ради від 14.08.2026 року № </t>
  </si>
  <si>
    <t xml:space="preserve">до рішення  сесії  Смолінської селищної ради  від  14.08.2026 №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</si>
</sst>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_-;_-* &quot;-&quot;??_₴_-;_-@_-"/>
    <numFmt numFmtId="165" formatCode="_-* #,##0.00_р_._-;\-* #,##0.00_р_._-;_-* &quot;-&quot;??_р_._-;_-@_-"/>
    <numFmt numFmtId="166" formatCode="0_ ;\-0\ "/>
    <numFmt numFmtId="167" formatCode="#,##0.00_ ;\-#,##0.00\ "/>
  </numFmts>
  <fonts count="74" x14ac:knownFonts="1">
    <font>
      <sz val="10"/>
      <color theme="1"/>
      <name val="Calibri"/>
      <family val="2"/>
      <charset val="204"/>
      <scheme val="minor"/>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0"/>
      <color theme="1"/>
      <name val="Times New Roman"/>
      <family val="2"/>
      <charset val="204"/>
    </font>
    <font>
      <sz val="11"/>
      <color theme="1"/>
      <name val="Calibri"/>
      <family val="2"/>
      <charset val="204"/>
      <scheme val="minor"/>
    </font>
    <font>
      <sz val="10"/>
      <color theme="1"/>
      <name val="Times New Roman"/>
      <family val="1"/>
      <charset val="204"/>
    </font>
    <font>
      <b/>
      <sz val="10"/>
      <color theme="1"/>
      <name val="Times New Roman"/>
      <family val="1"/>
      <charset val="204"/>
    </font>
    <font>
      <i/>
      <sz val="10"/>
      <color theme="1"/>
      <name val="Times New Roman"/>
      <family val="1"/>
      <charset val="204"/>
    </font>
    <font>
      <sz val="10"/>
      <name val="Arial Cyr"/>
      <charset val="204"/>
    </font>
    <font>
      <sz val="10"/>
      <name val="Courier New"/>
      <family val="3"/>
      <charset val="204"/>
    </font>
    <font>
      <sz val="11"/>
      <color indexed="8"/>
      <name val="Calibri"/>
      <family val="2"/>
      <charset val="204"/>
    </font>
    <font>
      <sz val="10"/>
      <name val="Arial"/>
      <family val="2"/>
      <charset val="204"/>
    </font>
    <font>
      <sz val="10"/>
      <name val="Helv"/>
      <charset val="204"/>
    </font>
    <font>
      <sz val="11"/>
      <color theme="1"/>
      <name val="Times New Roman"/>
      <family val="1"/>
      <charset val="204"/>
    </font>
    <font>
      <sz val="10"/>
      <color rgb="FFFF0000"/>
      <name val="Times New Roman"/>
      <family val="2"/>
      <charset val="204"/>
    </font>
    <font>
      <sz val="8"/>
      <color theme="1"/>
      <name val="Times New Roman"/>
      <family val="2"/>
      <charset val="204"/>
    </font>
    <font>
      <sz val="10"/>
      <name val="Times New Roman"/>
      <family val="2"/>
      <charset val="204"/>
    </font>
    <font>
      <b/>
      <sz val="10"/>
      <name val="Times New Roman"/>
      <family val="1"/>
      <charset val="204"/>
    </font>
    <font>
      <sz val="10"/>
      <name val="Times New Roman"/>
      <family val="1"/>
      <charset val="204"/>
    </font>
    <font>
      <sz val="8"/>
      <color theme="1"/>
      <name val="Times New Roman"/>
      <family val="1"/>
      <charset val="204"/>
    </font>
    <font>
      <sz val="10"/>
      <name val="Arial Cyr"/>
      <family val="2"/>
      <charset val="204"/>
    </font>
    <font>
      <sz val="9"/>
      <color theme="1"/>
      <name val="Times New Roman"/>
      <family val="1"/>
      <charset val="204"/>
    </font>
    <font>
      <sz val="10"/>
      <color theme="1"/>
      <name val="Calibri"/>
      <family val="2"/>
      <charset val="204"/>
      <scheme val="minor"/>
    </font>
    <font>
      <b/>
      <sz val="11"/>
      <color theme="1"/>
      <name val="Times New Roman"/>
      <family val="1"/>
      <charset val="204"/>
    </font>
    <font>
      <u/>
      <sz val="10"/>
      <color theme="1"/>
      <name val="Times New Roman"/>
      <family val="1"/>
      <charset val="204"/>
    </font>
    <font>
      <sz val="10"/>
      <name val="Arial"/>
      <family val="2"/>
      <charset val="204"/>
    </font>
    <font>
      <sz val="11"/>
      <color indexed="9"/>
      <name val="Calibri"/>
      <family val="2"/>
      <charset val="204"/>
    </font>
    <font>
      <sz val="11"/>
      <color indexed="62"/>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52"/>
      <name val="Calibri"/>
      <family val="2"/>
      <charset val="204"/>
    </font>
    <font>
      <b/>
      <sz val="11"/>
      <color indexed="9"/>
      <name val="Calibri"/>
      <family val="2"/>
      <charset val="204"/>
    </font>
    <font>
      <b/>
      <sz val="18"/>
      <color indexed="56"/>
      <name val="Cambria"/>
      <family val="2"/>
      <charset val="204"/>
    </font>
    <font>
      <b/>
      <sz val="11"/>
      <color indexed="52"/>
      <name val="Calibri"/>
      <family val="2"/>
      <charset val="204"/>
    </font>
    <font>
      <b/>
      <sz val="11"/>
      <color indexed="8"/>
      <name val="Calibri"/>
      <family val="2"/>
      <charset val="204"/>
    </font>
    <font>
      <sz val="11"/>
      <color indexed="20"/>
      <name val="Calibri"/>
      <family val="2"/>
      <charset val="204"/>
    </font>
    <font>
      <b/>
      <sz val="11"/>
      <color indexed="63"/>
      <name val="Calibri"/>
      <family val="2"/>
      <charset val="204"/>
    </font>
    <font>
      <sz val="11"/>
      <color indexed="60"/>
      <name val="Calibri"/>
      <family val="2"/>
      <charset val="204"/>
    </font>
    <font>
      <sz val="11"/>
      <color indexed="10"/>
      <name val="Calibri"/>
      <family val="2"/>
      <charset val="204"/>
    </font>
    <font>
      <i/>
      <sz val="11"/>
      <color indexed="23"/>
      <name val="Calibri"/>
      <family val="2"/>
      <charset val="204"/>
    </font>
    <font>
      <sz val="10"/>
      <color rgb="FF333333"/>
      <name val="Times New Roman"/>
      <family val="1"/>
      <charset val="204"/>
    </font>
    <font>
      <b/>
      <sz val="10"/>
      <color theme="1"/>
      <name val="Calibri"/>
      <family val="2"/>
      <charset val="204"/>
      <scheme val="minor"/>
    </font>
  </fonts>
  <fills count="28">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theme="0"/>
        <bgColor indexed="64"/>
      </patternFill>
    </fill>
    <fill>
      <patternFill patternType="solid">
        <fgColor rgb="FFCC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patternFill>
    </fill>
    <fill>
      <patternFill patternType="solid">
        <fgColor indexed="26"/>
      </patternFill>
    </fill>
    <fill>
      <patternFill patternType="solid">
        <fgColor indexed="43"/>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221">
    <xf numFmtId="0" fontId="0" fillId="0" borderId="0"/>
    <xf numFmtId="0" fontId="35" fillId="0" borderId="0"/>
    <xf numFmtId="0" fontId="33"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4" fillId="0" borderId="0"/>
    <xf numFmtId="0" fontId="39" fillId="0" borderId="0"/>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39" fillId="0" borderId="0"/>
    <xf numFmtId="0"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1"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8" fillId="0" borderId="0"/>
    <xf numFmtId="0" fontId="42" fillId="0" borderId="0"/>
    <xf numFmtId="164" fontId="40" fillId="0" borderId="0" applyFont="0" applyFill="0" applyBorder="0" applyAlignment="0" applyProtection="0"/>
    <xf numFmtId="164" fontId="40"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0" fontId="32" fillId="0" borderId="0"/>
    <xf numFmtId="0" fontId="31" fillId="0" borderId="0"/>
    <xf numFmtId="0" fontId="31"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4" fillId="0" borderId="0"/>
    <xf numFmtId="0" fontId="23" fillId="0" borderId="0"/>
    <xf numFmtId="0" fontId="23" fillId="0" borderId="0"/>
    <xf numFmtId="0" fontId="23" fillId="0" borderId="0"/>
    <xf numFmtId="0" fontId="23" fillId="0" borderId="0"/>
    <xf numFmtId="0" fontId="50" fillId="0" borderId="0"/>
    <xf numFmtId="0" fontId="22" fillId="0" borderId="0"/>
    <xf numFmtId="0" fontId="22" fillId="0" borderId="0"/>
    <xf numFmtId="0" fontId="22" fillId="0" borderId="0"/>
    <xf numFmtId="0" fontId="21" fillId="0" borderId="0"/>
    <xf numFmtId="0" fontId="21" fillId="0" borderId="0"/>
    <xf numFmtId="0" fontId="19" fillId="0" borderId="0"/>
    <xf numFmtId="0" fontId="19" fillId="0" borderId="0"/>
    <xf numFmtId="0" fontId="18" fillId="0" borderId="0"/>
    <xf numFmtId="0" fontId="18"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2" fillId="0" borderId="0"/>
    <xf numFmtId="0" fontId="5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2" fillId="0" borderId="0"/>
    <xf numFmtId="0" fontId="13" fillId="0" borderId="0"/>
    <xf numFmtId="0" fontId="8" fillId="0" borderId="0"/>
    <xf numFmtId="0" fontId="5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9"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9"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56" fillId="16"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16"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23" borderId="0" applyNumberFormat="0" applyBorder="0" applyAlignment="0" applyProtection="0"/>
    <xf numFmtId="0" fontId="57" fillId="11" borderId="11" applyNumberFormat="0" applyAlignment="0" applyProtection="0"/>
    <xf numFmtId="0" fontId="58" fillId="8" borderId="0" applyNumberFormat="0" applyBorder="0" applyAlignment="0" applyProtection="0"/>
    <xf numFmtId="0" fontId="59" fillId="0" borderId="12" applyNumberFormat="0" applyFill="0" applyAlignment="0" applyProtection="0"/>
    <xf numFmtId="0" fontId="60" fillId="0" borderId="13" applyNumberFormat="0" applyFill="0" applyAlignment="0" applyProtection="0"/>
    <xf numFmtId="0" fontId="61" fillId="0" borderId="14" applyNumberFormat="0" applyFill="0" applyAlignment="0" applyProtection="0"/>
    <xf numFmtId="0" fontId="61" fillId="0" borderId="0" applyNumberFormat="0" applyFill="0" applyBorder="0" applyAlignment="0" applyProtection="0"/>
    <xf numFmtId="0" fontId="62" fillId="0" borderId="15" applyNumberFormat="0" applyFill="0" applyAlignment="0" applyProtection="0"/>
    <xf numFmtId="0" fontId="63" fillId="24" borderId="16" applyNumberFormat="0" applyAlignment="0" applyProtection="0"/>
    <xf numFmtId="0" fontId="64" fillId="0" borderId="0" applyNumberFormat="0" applyFill="0" applyBorder="0" applyAlignment="0" applyProtection="0"/>
    <xf numFmtId="0" fontId="65" fillId="25" borderId="11" applyNumberFormat="0" applyAlignment="0" applyProtection="0"/>
    <xf numFmtId="0" fontId="66" fillId="0" borderId="17" applyNumberFormat="0" applyFill="0" applyAlignment="0" applyProtection="0"/>
    <xf numFmtId="0" fontId="67" fillId="7" borderId="0" applyNumberFormat="0" applyBorder="0" applyAlignment="0" applyProtection="0"/>
    <xf numFmtId="0" fontId="40" fillId="26" borderId="18" applyNumberFormat="0" applyFont="0" applyAlignment="0" applyProtection="0"/>
    <xf numFmtId="0" fontId="55" fillId="26" borderId="18" applyNumberFormat="0" applyFont="0" applyAlignment="0" applyProtection="0"/>
    <xf numFmtId="0" fontId="68" fillId="25" borderId="19" applyNumberFormat="0" applyAlignment="0" applyProtection="0"/>
    <xf numFmtId="0" fontId="69" fillId="27"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6" fillId="0" borderId="0"/>
  </cellStyleXfs>
  <cellXfs count="437">
    <xf numFmtId="0" fontId="0" fillId="0" borderId="0" xfId="0"/>
    <xf numFmtId="0" fontId="35" fillId="0" borderId="0" xfId="0" applyFont="1"/>
    <xf numFmtId="0" fontId="0" fillId="0" borderId="0" xfId="0"/>
    <xf numFmtId="0" fontId="35" fillId="0" borderId="0" xfId="0" applyFont="1" applyAlignment="1">
      <alignment horizontal="center" vertical="center"/>
    </xf>
    <xf numFmtId="0" fontId="29" fillId="0" borderId="0" xfId="113"/>
    <xf numFmtId="164" fontId="35" fillId="0" borderId="0" xfId="103" applyFont="1" applyAlignment="1"/>
    <xf numFmtId="164" fontId="35" fillId="0" borderId="0" xfId="103" applyFont="1"/>
    <xf numFmtId="0" fontId="28" fillId="0" borderId="0" xfId="115"/>
    <xf numFmtId="0" fontId="28" fillId="0" borderId="0" xfId="115" applyFont="1" applyAlignment="1"/>
    <xf numFmtId="0" fontId="35" fillId="0" borderId="0" xfId="0" applyFont="1" applyAlignment="1">
      <alignment wrapText="1"/>
    </xf>
    <xf numFmtId="164" fontId="35" fillId="0" borderId="0" xfId="103" applyFont="1" applyAlignment="1">
      <alignment horizontal="right"/>
    </xf>
    <xf numFmtId="4" fontId="35" fillId="0" borderId="0" xfId="103" applyNumberFormat="1" applyFont="1" applyAlignment="1">
      <alignment horizontal="center" vertical="center"/>
    </xf>
    <xf numFmtId="164" fontId="43" fillId="0" borderId="0" xfId="103" applyFont="1" applyAlignment="1">
      <alignment horizontal="left"/>
    </xf>
    <xf numFmtId="164" fontId="35" fillId="0" borderId="3" xfId="103" applyFont="1" applyBorder="1" applyAlignment="1">
      <alignment horizontal="center" vertical="top" wrapText="1"/>
    </xf>
    <xf numFmtId="4" fontId="35" fillId="0" borderId="4" xfId="103" applyNumberFormat="1" applyFont="1" applyBorder="1" applyAlignment="1">
      <alignment horizontal="center" vertical="center" wrapText="1"/>
    </xf>
    <xf numFmtId="166" fontId="35" fillId="0" borderId="6" xfId="103" applyNumberFormat="1" applyFont="1" applyBorder="1" applyAlignment="1">
      <alignment horizontal="center" vertical="top" wrapText="1"/>
    </xf>
    <xf numFmtId="1" fontId="35" fillId="0" borderId="7" xfId="103" applyNumberFormat="1" applyFont="1" applyBorder="1" applyAlignment="1">
      <alignment horizontal="center" vertical="center" wrapText="1"/>
    </xf>
    <xf numFmtId="164" fontId="36" fillId="0" borderId="3" xfId="103" applyFont="1" applyBorder="1" applyAlignment="1">
      <alignment horizontal="center" vertical="center"/>
    </xf>
    <xf numFmtId="164" fontId="36" fillId="0" borderId="3" xfId="103" applyFont="1" applyBorder="1" applyAlignment="1">
      <alignment horizontal="centerContinuous" vertical="center" wrapText="1"/>
    </xf>
    <xf numFmtId="164" fontId="36" fillId="0" borderId="4" xfId="103" applyFont="1" applyBorder="1" applyAlignment="1">
      <alignment horizontal="centerContinuous" vertical="center"/>
    </xf>
    <xf numFmtId="4" fontId="36" fillId="2" borderId="4" xfId="103" applyNumberFormat="1" applyFont="1" applyFill="1" applyBorder="1" applyAlignment="1">
      <alignment horizontal="center" vertical="center"/>
    </xf>
    <xf numFmtId="164" fontId="35" fillId="0" borderId="3" xfId="103" applyFont="1" applyBorder="1" applyAlignment="1">
      <alignment horizontal="centerContinuous" vertical="center" wrapText="1"/>
    </xf>
    <xf numFmtId="164" fontId="35" fillId="0" borderId="4" xfId="103" applyFont="1" applyBorder="1" applyAlignment="1">
      <alignment horizontal="centerContinuous" vertical="center"/>
    </xf>
    <xf numFmtId="4" fontId="35" fillId="0" borderId="4" xfId="103" applyNumberFormat="1" applyFont="1" applyBorder="1" applyAlignment="1">
      <alignment horizontal="center" vertical="center"/>
    </xf>
    <xf numFmtId="164" fontId="36" fillId="3" borderId="3" xfId="103" applyFont="1" applyFill="1" applyBorder="1" applyAlignment="1">
      <alignment horizontal="center"/>
    </xf>
    <xf numFmtId="164" fontId="36" fillId="3" borderId="3" xfId="103" applyFont="1" applyFill="1" applyBorder="1" applyAlignment="1">
      <alignment horizontal="left" vertical="center"/>
    </xf>
    <xf numFmtId="164" fontId="36" fillId="3" borderId="4" xfId="103" applyFont="1" applyFill="1" applyBorder="1" applyAlignment="1">
      <alignment horizontal="centerContinuous" vertical="center"/>
    </xf>
    <xf numFmtId="4" fontId="36" fillId="3" borderId="4" xfId="103" applyNumberFormat="1" applyFont="1" applyFill="1" applyBorder="1" applyAlignment="1">
      <alignment horizontal="center" vertical="top"/>
    </xf>
    <xf numFmtId="4" fontId="36" fillId="3" borderId="4" xfId="103" applyNumberFormat="1" applyFont="1" applyFill="1" applyBorder="1" applyAlignment="1">
      <alignment horizontal="center" vertical="center"/>
    </xf>
    <xf numFmtId="164" fontId="35" fillId="0" borderId="2" xfId="103" applyFont="1" applyBorder="1" applyAlignment="1">
      <alignment horizontal="center" vertical="top" wrapText="1"/>
    </xf>
    <xf numFmtId="4" fontId="35" fillId="0" borderId="2" xfId="103" applyNumberFormat="1" applyFont="1" applyBorder="1" applyAlignment="1">
      <alignment horizontal="center" vertical="center" wrapText="1"/>
    </xf>
    <xf numFmtId="166" fontId="35" fillId="0" borderId="2" xfId="103" applyNumberFormat="1" applyFont="1" applyBorder="1" applyAlignment="1">
      <alignment horizontal="center" vertical="top" wrapText="1"/>
    </xf>
    <xf numFmtId="166" fontId="35" fillId="0" borderId="7" xfId="103" applyNumberFormat="1" applyFont="1" applyBorder="1" applyAlignment="1">
      <alignment horizontal="center" vertical="top" wrapText="1"/>
    </xf>
    <xf numFmtId="166" fontId="35" fillId="0" borderId="5" xfId="103" applyNumberFormat="1" applyFont="1" applyBorder="1" applyAlignment="1">
      <alignment horizontal="center" vertical="top" wrapText="1"/>
    </xf>
    <xf numFmtId="1" fontId="35" fillId="0" borderId="5" xfId="103" applyNumberFormat="1" applyFont="1" applyBorder="1" applyAlignment="1">
      <alignment horizontal="center" vertical="center" wrapText="1"/>
    </xf>
    <xf numFmtId="0" fontId="36" fillId="0" borderId="2" xfId="103" applyNumberFormat="1" applyFont="1" applyBorder="1" applyAlignment="1">
      <alignment horizontal="centerContinuous" vertical="center"/>
    </xf>
    <xf numFmtId="164" fontId="36" fillId="0" borderId="2" xfId="103" applyFont="1" applyBorder="1" applyAlignment="1">
      <alignment horizontal="center" vertical="center"/>
    </xf>
    <xf numFmtId="164" fontId="36" fillId="0" borderId="4" xfId="103" applyFont="1" applyBorder="1" applyAlignment="1">
      <alignment horizontal="center" vertical="center"/>
    </xf>
    <xf numFmtId="164" fontId="36" fillId="0" borderId="3" xfId="103" applyFont="1" applyBorder="1" applyAlignment="1">
      <alignment horizontal="center" vertical="center" wrapText="1"/>
    </xf>
    <xf numFmtId="4" fontId="36" fillId="2" borderId="2" xfId="103" applyNumberFormat="1" applyFont="1" applyFill="1" applyBorder="1" applyAlignment="1">
      <alignment horizontal="center" vertical="center"/>
    </xf>
    <xf numFmtId="164" fontId="36" fillId="3" borderId="2" xfId="103" applyFont="1" applyFill="1" applyBorder="1" applyAlignment="1">
      <alignment horizontal="center" vertical="center"/>
    </xf>
    <xf numFmtId="164" fontId="36" fillId="3" borderId="4" xfId="103" applyFont="1" applyFill="1" applyBorder="1" applyAlignment="1">
      <alignment horizontal="center" vertical="center"/>
    </xf>
    <xf numFmtId="4" fontId="36" fillId="3" borderId="2" xfId="103" applyNumberFormat="1" applyFont="1" applyFill="1" applyBorder="1" applyAlignment="1">
      <alignment horizontal="center" vertical="center"/>
    </xf>
    <xf numFmtId="164" fontId="35" fillId="0" borderId="8" xfId="103" applyFont="1" applyBorder="1"/>
    <xf numFmtId="164" fontId="36" fillId="0" borderId="0" xfId="103" applyFont="1" applyAlignment="1">
      <alignment horizontal="left"/>
    </xf>
    <xf numFmtId="164" fontId="36" fillId="0" borderId="0" xfId="103" applyFont="1" applyAlignment="1">
      <alignment horizontal="right"/>
    </xf>
    <xf numFmtId="4" fontId="0" fillId="0" borderId="0" xfId="0" applyNumberFormat="1" applyAlignment="1">
      <alignment horizontal="center" vertical="center"/>
    </xf>
    <xf numFmtId="4" fontId="0" fillId="0" borderId="0" xfId="0" applyNumberFormat="1"/>
    <xf numFmtId="0" fontId="0" fillId="0" borderId="0" xfId="0" applyAlignment="1">
      <alignment horizontal="center"/>
    </xf>
    <xf numFmtId="164" fontId="35" fillId="0" borderId="0" xfId="103" applyFont="1" applyAlignment="1">
      <alignment horizontal="left"/>
    </xf>
    <xf numFmtId="0" fontId="35" fillId="0" borderId="3" xfId="103" applyNumberFormat="1" applyFont="1" applyBorder="1" applyAlignment="1">
      <alignment horizontal="center" vertical="center"/>
    </xf>
    <xf numFmtId="0" fontId="36" fillId="0" borderId="4" xfId="103" quotePrefix="1" applyNumberFormat="1" applyFont="1" applyBorder="1" applyAlignment="1">
      <alignment horizontal="centerContinuous" vertical="center" wrapText="1"/>
    </xf>
    <xf numFmtId="0" fontId="0" fillId="0" borderId="0" xfId="0"/>
    <xf numFmtId="0" fontId="35" fillId="0" borderId="2" xfId="0" applyFont="1" applyBorder="1" applyAlignment="1">
      <alignment horizontal="center" vertical="center"/>
    </xf>
    <xf numFmtId="0" fontId="36" fillId="0" borderId="2" xfId="103" quotePrefix="1" applyNumberFormat="1" applyFont="1" applyBorder="1" applyAlignment="1">
      <alignment horizontal="centerContinuous" vertical="center"/>
    </xf>
    <xf numFmtId="164" fontId="35" fillId="0" borderId="6" xfId="103" applyFont="1" applyBorder="1" applyAlignment="1">
      <alignment horizontal="centerContinuous" vertical="center" wrapText="1"/>
    </xf>
    <xf numFmtId="0" fontId="35" fillId="0" borderId="2" xfId="0" quotePrefix="1" applyFont="1" applyBorder="1" applyAlignment="1">
      <alignment horizontal="center" vertical="center" wrapText="1"/>
    </xf>
    <xf numFmtId="4" fontId="35" fillId="0" borderId="2" xfId="0" quotePrefix="1" applyNumberFormat="1" applyFont="1" applyBorder="1" applyAlignment="1">
      <alignment horizontal="center" vertical="center" wrapText="1"/>
    </xf>
    <xf numFmtId="0" fontId="36" fillId="0" borderId="0" xfId="0" applyFont="1" applyAlignment="1">
      <alignment horizontal="left"/>
    </xf>
    <xf numFmtId="0" fontId="35" fillId="0" borderId="0" xfId="0" applyFont="1" applyAlignment="1"/>
    <xf numFmtId="0" fontId="36" fillId="0" borderId="2" xfId="0" applyFont="1" applyBorder="1" applyAlignment="1">
      <alignment vertical="center"/>
    </xf>
    <xf numFmtId="0" fontId="36" fillId="0" borderId="2" xfId="0" applyFont="1" applyBorder="1" applyAlignment="1">
      <alignment vertical="center" wrapText="1"/>
    </xf>
    <xf numFmtId="0" fontId="35" fillId="0" borderId="2" xfId="0" applyFont="1" applyBorder="1" applyAlignment="1">
      <alignment vertical="center" wrapText="1"/>
    </xf>
    <xf numFmtId="0" fontId="35" fillId="0" borderId="0" xfId="103" quotePrefix="1" applyNumberFormat="1" applyFont="1" applyBorder="1" applyAlignment="1">
      <alignment horizontal="centerContinuous" vertical="center"/>
    </xf>
    <xf numFmtId="164" fontId="35" fillId="0" borderId="0" xfId="103" applyFont="1" applyBorder="1" applyAlignment="1">
      <alignment horizontal="center"/>
    </xf>
    <xf numFmtId="0" fontId="0" fillId="0" borderId="0" xfId="0" applyBorder="1"/>
    <xf numFmtId="0" fontId="22" fillId="0" borderId="0" xfId="126"/>
    <xf numFmtId="0" fontId="35" fillId="0" borderId="1" xfId="126" quotePrefix="1" applyFont="1" applyBorder="1" applyAlignment="1">
      <alignment horizontal="center"/>
    </xf>
    <xf numFmtId="0" fontId="22" fillId="0" borderId="0" xfId="126" applyAlignment="1">
      <alignment horizontal="center"/>
    </xf>
    <xf numFmtId="0" fontId="45" fillId="0" borderId="0" xfId="126" applyFont="1"/>
    <xf numFmtId="0" fontId="36" fillId="0" borderId="0" xfId="126" applyFont="1"/>
    <xf numFmtId="0" fontId="22" fillId="0" borderId="0" xfId="126" applyAlignment="1">
      <alignment horizontal="right"/>
    </xf>
    <xf numFmtId="0" fontId="22" fillId="0" borderId="2" xfId="126" applyBorder="1" applyAlignment="1">
      <alignment horizontal="center" vertical="center" wrapText="1"/>
    </xf>
    <xf numFmtId="0" fontId="22" fillId="2" borderId="2" xfId="126" applyFill="1" applyBorder="1" applyAlignment="1">
      <alignment horizontal="center" vertical="center" wrapText="1"/>
    </xf>
    <xf numFmtId="0" fontId="36" fillId="0" borderId="2" xfId="126" quotePrefix="1" applyFont="1" applyBorder="1" applyAlignment="1">
      <alignment horizontal="center" vertical="center" wrapText="1"/>
    </xf>
    <xf numFmtId="0" fontId="36" fillId="0" borderId="2" xfId="126" applyFont="1" applyBorder="1" applyAlignment="1">
      <alignment horizontal="center" vertical="center" wrapText="1"/>
    </xf>
    <xf numFmtId="4" fontId="36" fillId="0" borderId="2" xfId="126" applyNumberFormat="1" applyFont="1" applyBorder="1" applyAlignment="1">
      <alignment horizontal="center" vertical="center" wrapText="1"/>
    </xf>
    <xf numFmtId="4" fontId="36" fillId="0" borderId="2" xfId="126" quotePrefix="1" applyNumberFormat="1" applyFont="1" applyBorder="1" applyAlignment="1">
      <alignment vertical="center" wrapText="1"/>
    </xf>
    <xf numFmtId="4" fontId="36" fillId="2" borderId="2" xfId="126" applyNumberFormat="1" applyFont="1" applyFill="1" applyBorder="1" applyAlignment="1">
      <alignment vertical="center" wrapText="1"/>
    </xf>
    <xf numFmtId="4" fontId="36" fillId="0" borderId="2" xfId="126" applyNumberFormat="1" applyFont="1" applyBorder="1" applyAlignment="1">
      <alignment vertical="center" wrapText="1"/>
    </xf>
    <xf numFmtId="0" fontId="22" fillId="0" borderId="2" xfId="126" quotePrefix="1" applyBorder="1" applyAlignment="1">
      <alignment horizontal="center" vertical="center" wrapText="1"/>
    </xf>
    <xf numFmtId="4" fontId="22" fillId="0" borderId="2" xfId="126" quotePrefix="1" applyNumberFormat="1" applyBorder="1" applyAlignment="1">
      <alignment horizontal="center" vertical="center" wrapText="1"/>
    </xf>
    <xf numFmtId="4" fontId="22" fillId="0" borderId="2" xfId="126" quotePrefix="1" applyNumberFormat="1" applyBorder="1" applyAlignment="1">
      <alignment vertical="center" wrapText="1"/>
    </xf>
    <xf numFmtId="4" fontId="22" fillId="2" borderId="2" xfId="127" applyNumberFormat="1" applyFill="1" applyBorder="1" applyAlignment="1">
      <alignment vertical="center" wrapText="1"/>
    </xf>
    <xf numFmtId="4" fontId="22" fillId="0" borderId="2" xfId="126" applyNumberFormat="1" applyBorder="1" applyAlignment="1">
      <alignment vertical="center" wrapText="1"/>
    </xf>
    <xf numFmtId="4" fontId="22" fillId="2" borderId="2" xfId="126" applyNumberFormat="1" applyFill="1" applyBorder="1" applyAlignment="1">
      <alignment vertical="center" wrapText="1"/>
    </xf>
    <xf numFmtId="4" fontId="46" fillId="0" borderId="2" xfId="126" quotePrefix="1" applyNumberFormat="1" applyFont="1" applyBorder="1" applyAlignment="1">
      <alignment vertical="center" wrapText="1"/>
    </xf>
    <xf numFmtId="4" fontId="46" fillId="2" borderId="2" xfId="126" applyNumberFormat="1" applyFont="1" applyFill="1" applyBorder="1" applyAlignment="1">
      <alignment vertical="center" wrapText="1"/>
    </xf>
    <xf numFmtId="4" fontId="46" fillId="0" borderId="2" xfId="126" applyNumberFormat="1" applyFont="1" applyBorder="1" applyAlignment="1">
      <alignment vertical="center" wrapText="1"/>
    </xf>
    <xf numFmtId="0" fontId="46" fillId="0" borderId="2" xfId="126" quotePrefix="1" applyFont="1" applyBorder="1" applyAlignment="1">
      <alignment horizontal="center" vertical="center" wrapText="1"/>
    </xf>
    <xf numFmtId="4" fontId="46" fillId="0" borderId="2" xfId="126" quotePrefix="1" applyNumberFormat="1" applyFont="1" applyBorder="1" applyAlignment="1">
      <alignment horizontal="center" vertical="center" wrapText="1"/>
    </xf>
    <xf numFmtId="0" fontId="22" fillId="0" borderId="2" xfId="126" quotePrefix="1" applyFont="1" applyBorder="1" applyAlignment="1">
      <alignment horizontal="center" vertical="center" wrapText="1"/>
    </xf>
    <xf numFmtId="4" fontId="22" fillId="0" borderId="2" xfId="126" quotePrefix="1" applyNumberFormat="1" applyFont="1" applyBorder="1" applyAlignment="1">
      <alignment vertical="center" wrapText="1"/>
    </xf>
    <xf numFmtId="4" fontId="46" fillId="0" borderId="2" xfId="126" applyNumberFormat="1" applyFont="1" applyFill="1" applyBorder="1" applyAlignment="1">
      <alignment vertical="center" wrapText="1"/>
    </xf>
    <xf numFmtId="0" fontId="22" fillId="0" borderId="0" xfId="126" applyAlignment="1">
      <alignment wrapText="1"/>
    </xf>
    <xf numFmtId="0" fontId="48" fillId="0" borderId="2" xfId="128" quotePrefix="1" applyFont="1" applyFill="1" applyBorder="1" applyAlignment="1">
      <alignment horizontal="center" vertical="center" wrapText="1"/>
    </xf>
    <xf numFmtId="0" fontId="46" fillId="0" borderId="2" xfId="128" quotePrefix="1" applyFont="1" applyBorder="1" applyAlignment="1">
      <alignment horizontal="center" vertical="center" wrapText="1"/>
    </xf>
    <xf numFmtId="0" fontId="22" fillId="0" borderId="2" xfId="128" quotePrefix="1" applyNumberFormat="1" applyBorder="1" applyAlignment="1">
      <alignment horizontal="center" vertical="center" wrapText="1"/>
    </xf>
    <xf numFmtId="4" fontId="48" fillId="0" borderId="2" xfId="128" quotePrefix="1" applyNumberFormat="1" applyFont="1" applyFill="1" applyBorder="1" applyAlignment="1">
      <alignment vertical="center" wrapText="1"/>
    </xf>
    <xf numFmtId="4" fontId="46" fillId="0" borderId="2" xfId="128" applyNumberFormat="1" applyFont="1" applyFill="1" applyBorder="1" applyAlignment="1">
      <alignment vertical="center" wrapText="1"/>
    </xf>
    <xf numFmtId="4" fontId="46" fillId="2" borderId="2" xfId="128" applyNumberFormat="1" applyFont="1" applyFill="1" applyBorder="1" applyAlignment="1">
      <alignment vertical="center" wrapText="1"/>
    </xf>
    <xf numFmtId="4" fontId="48" fillId="0" borderId="2" xfId="126" quotePrefix="1" applyNumberFormat="1" applyFont="1" applyBorder="1" applyAlignment="1">
      <alignment horizontal="center" vertical="center" wrapText="1"/>
    </xf>
    <xf numFmtId="4" fontId="47" fillId="0" borderId="2" xfId="126" applyNumberFormat="1" applyFont="1" applyFill="1" applyBorder="1" applyAlignment="1">
      <alignment vertical="center" wrapText="1"/>
    </xf>
    <xf numFmtId="4" fontId="36" fillId="0" borderId="2" xfId="126" applyNumberFormat="1" applyFont="1" applyFill="1" applyBorder="1" applyAlignment="1">
      <alignment vertical="center" wrapText="1"/>
    </xf>
    <xf numFmtId="4" fontId="48" fillId="0" borderId="2" xfId="126" applyNumberFormat="1" applyFont="1" applyFill="1" applyBorder="1" applyAlignment="1">
      <alignment vertical="center" wrapText="1"/>
    </xf>
    <xf numFmtId="0" fontId="36" fillId="2" borderId="2" xfId="126" applyFont="1" applyFill="1" applyBorder="1" applyAlignment="1">
      <alignment horizontal="center" vertical="center" wrapText="1"/>
    </xf>
    <xf numFmtId="0" fontId="36" fillId="2" borderId="2" xfId="126" quotePrefix="1" applyFont="1" applyFill="1" applyBorder="1" applyAlignment="1">
      <alignment horizontal="center" vertical="center" wrapText="1"/>
    </xf>
    <xf numFmtId="4" fontId="36" fillId="2" borderId="2" xfId="126" applyNumberFormat="1" applyFont="1" applyFill="1" applyBorder="1" applyAlignment="1">
      <alignment horizontal="center" vertical="center" wrapText="1"/>
    </xf>
    <xf numFmtId="4" fontId="36" fillId="2" borderId="2" xfId="126" quotePrefix="1" applyNumberFormat="1" applyFont="1" applyFill="1" applyBorder="1" applyAlignment="1">
      <alignment vertical="center" wrapText="1"/>
    </xf>
    <xf numFmtId="4" fontId="36" fillId="0" borderId="0" xfId="126" applyNumberFormat="1" applyFont="1" applyFill="1" applyBorder="1" applyAlignment="1">
      <alignment vertical="center" wrapText="1"/>
    </xf>
    <xf numFmtId="3" fontId="22" fillId="0" borderId="0" xfId="126" applyNumberFormat="1" applyFill="1"/>
    <xf numFmtId="4" fontId="22" fillId="0" borderId="0" xfId="126" applyNumberFormat="1" applyFill="1"/>
    <xf numFmtId="0" fontId="22" fillId="0" borderId="0" xfId="126" applyFill="1"/>
    <xf numFmtId="0" fontId="36" fillId="0" borderId="0" xfId="126" applyFont="1" applyAlignment="1">
      <alignment horizontal="left"/>
    </xf>
    <xf numFmtId="4" fontId="35" fillId="0" borderId="0" xfId="126" applyNumberFormat="1" applyFont="1" applyFill="1" applyBorder="1" applyAlignment="1">
      <alignment vertical="center" wrapText="1"/>
    </xf>
    <xf numFmtId="0" fontId="36" fillId="0" borderId="3" xfId="0" applyFont="1" applyBorder="1" applyAlignment="1">
      <alignment horizontal="center" vertical="center"/>
    </xf>
    <xf numFmtId="0" fontId="36" fillId="0" borderId="3" xfId="0" applyFont="1" applyBorder="1" applyAlignment="1">
      <alignment horizontal="centerContinuous" vertical="center" wrapText="1"/>
    </xf>
    <xf numFmtId="0" fontId="36" fillId="0" borderId="4" xfId="0" applyFont="1" applyBorder="1" applyAlignment="1">
      <alignment horizontal="centerContinuous" vertical="center"/>
    </xf>
    <xf numFmtId="164" fontId="35" fillId="0" borderId="0" xfId="103" applyFont="1" applyAlignment="1">
      <alignment horizontal="center"/>
    </xf>
    <xf numFmtId="0" fontId="36" fillId="0" borderId="0" xfId="126" applyFont="1" applyAlignment="1"/>
    <xf numFmtId="0" fontId="36" fillId="0" borderId="0" xfId="0" applyFont="1" applyBorder="1" applyAlignment="1">
      <alignment horizontal="center" vertical="center"/>
    </xf>
    <xf numFmtId="166" fontId="35" fillId="0" borderId="1" xfId="103" applyNumberFormat="1" applyFont="1" applyBorder="1" applyAlignment="1">
      <alignment horizontal="center"/>
    </xf>
    <xf numFmtId="4" fontId="36" fillId="2" borderId="2" xfId="0" applyNumberFormat="1" applyFont="1" applyFill="1" applyBorder="1" applyAlignment="1">
      <alignment vertical="center"/>
    </xf>
    <xf numFmtId="4" fontId="36" fillId="0" borderId="2" xfId="0" applyNumberFormat="1" applyFont="1" applyBorder="1" applyAlignment="1">
      <alignment vertical="center"/>
    </xf>
    <xf numFmtId="0" fontId="35" fillId="0" borderId="2" xfId="0" applyFont="1" applyBorder="1" applyAlignment="1">
      <alignment vertical="center"/>
    </xf>
    <xf numFmtId="4" fontId="35" fillId="2" borderId="2" xfId="0" applyNumberFormat="1" applyFont="1" applyFill="1" applyBorder="1" applyAlignment="1">
      <alignment vertical="center"/>
    </xf>
    <xf numFmtId="4" fontId="35" fillId="0" borderId="2" xfId="0" applyNumberFormat="1" applyFont="1" applyBorder="1" applyAlignment="1">
      <alignment vertical="center"/>
    </xf>
    <xf numFmtId="0" fontId="36" fillId="2" borderId="2" xfId="0" applyFont="1" applyFill="1" applyBorder="1" applyAlignment="1">
      <alignment horizontal="center" vertical="center"/>
    </xf>
    <xf numFmtId="0" fontId="36" fillId="2" borderId="2" xfId="0" applyFont="1" applyFill="1" applyBorder="1" applyAlignment="1">
      <alignment vertical="center" wrapText="1"/>
    </xf>
    <xf numFmtId="4" fontId="21" fillId="2" borderId="2" xfId="126" applyNumberFormat="1" applyFont="1" applyFill="1" applyBorder="1" applyAlignment="1">
      <alignment vertical="center" wrapText="1"/>
    </xf>
    <xf numFmtId="4" fontId="20" fillId="2" borderId="2" xfId="126" applyNumberFormat="1" applyFont="1" applyFill="1" applyBorder="1" applyAlignment="1">
      <alignment vertical="center" wrapText="1"/>
    </xf>
    <xf numFmtId="4" fontId="19" fillId="0" borderId="2" xfId="126" quotePrefix="1" applyNumberFormat="1" applyFont="1" applyBorder="1" applyAlignment="1">
      <alignment vertical="center" wrapText="1"/>
    </xf>
    <xf numFmtId="4" fontId="29" fillId="0" borderId="0" xfId="113" applyNumberFormat="1"/>
    <xf numFmtId="0" fontId="19" fillId="0" borderId="0" xfId="126" applyFont="1"/>
    <xf numFmtId="0" fontId="36" fillId="0" borderId="2" xfId="126" quotePrefix="1" applyFont="1" applyFill="1" applyBorder="1" applyAlignment="1">
      <alignment horizontal="center" vertical="center" wrapText="1"/>
    </xf>
    <xf numFmtId="0" fontId="36" fillId="0" borderId="2" xfId="126" applyFont="1" applyFill="1" applyBorder="1" applyAlignment="1">
      <alignment horizontal="center" vertical="center" wrapText="1"/>
    </xf>
    <xf numFmtId="4" fontId="36" fillId="0" borderId="2" xfId="126" applyNumberFormat="1" applyFont="1" applyFill="1" applyBorder="1" applyAlignment="1">
      <alignment horizontal="center" vertical="center" wrapText="1"/>
    </xf>
    <xf numFmtId="4" fontId="36" fillId="0" borderId="2" xfId="126" quotePrefix="1" applyNumberFormat="1" applyFont="1" applyFill="1" applyBorder="1" applyAlignment="1">
      <alignment vertical="center" wrapText="1"/>
    </xf>
    <xf numFmtId="4" fontId="36" fillId="5" borderId="2" xfId="126" applyNumberFormat="1" applyFont="1" applyFill="1" applyBorder="1" applyAlignment="1">
      <alignment vertical="center" wrapText="1"/>
    </xf>
    <xf numFmtId="0" fontId="47" fillId="0" borderId="2" xfId="126" quotePrefix="1" applyFont="1" applyFill="1" applyBorder="1" applyAlignment="1">
      <alignment horizontal="center" vertical="center" wrapText="1"/>
    </xf>
    <xf numFmtId="4" fontId="47" fillId="0" borderId="2" xfId="126" quotePrefix="1" applyNumberFormat="1" applyFont="1" applyFill="1" applyBorder="1" applyAlignment="1">
      <alignment horizontal="center" vertical="center" wrapText="1"/>
    </xf>
    <xf numFmtId="4" fontId="47" fillId="0" borderId="2" xfId="126" quotePrefix="1" applyNumberFormat="1" applyFont="1" applyFill="1" applyBorder="1" applyAlignment="1">
      <alignment vertical="center" wrapText="1"/>
    </xf>
    <xf numFmtId="4" fontId="47" fillId="0" borderId="2" xfId="127" applyNumberFormat="1" applyFont="1" applyFill="1" applyBorder="1" applyAlignment="1">
      <alignment vertical="center" wrapText="1"/>
    </xf>
    <xf numFmtId="4" fontId="47" fillId="5" borderId="2" xfId="127" applyNumberFormat="1" applyFont="1" applyFill="1" applyBorder="1" applyAlignment="1">
      <alignment vertical="center" wrapText="1"/>
    </xf>
    <xf numFmtId="4" fontId="47" fillId="5" borderId="2" xfId="126" applyNumberFormat="1" applyFont="1" applyFill="1" applyBorder="1" applyAlignment="1">
      <alignment vertical="center" wrapText="1"/>
    </xf>
    <xf numFmtId="0" fontId="47" fillId="0" borderId="2" xfId="126" quotePrefix="1" applyFont="1" applyBorder="1" applyAlignment="1">
      <alignment horizontal="center" vertical="center" wrapText="1"/>
    </xf>
    <xf numFmtId="4" fontId="47" fillId="0" borderId="2" xfId="126" quotePrefix="1" applyNumberFormat="1" applyFont="1" applyBorder="1" applyAlignment="1">
      <alignment horizontal="center" vertical="center" wrapText="1"/>
    </xf>
    <xf numFmtId="4" fontId="47" fillId="0" borderId="2" xfId="126" quotePrefix="1" applyNumberFormat="1" applyFont="1" applyBorder="1" applyAlignment="1">
      <alignment vertical="center" wrapText="1"/>
    </xf>
    <xf numFmtId="4" fontId="47" fillId="2" borderId="2" xfId="126" applyNumberFormat="1" applyFont="1" applyFill="1" applyBorder="1" applyAlignment="1">
      <alignment vertical="center" wrapText="1"/>
    </xf>
    <xf numFmtId="4" fontId="47" fillId="0" borderId="2" xfId="126" applyNumberFormat="1" applyFont="1" applyBorder="1" applyAlignment="1">
      <alignment vertical="center" wrapText="1"/>
    </xf>
    <xf numFmtId="0" fontId="46" fillId="0" borderId="2" xfId="126" quotePrefix="1" applyNumberFormat="1" applyFont="1" applyBorder="1" applyAlignment="1">
      <alignment horizontal="center" vertical="center" wrapText="1"/>
    </xf>
    <xf numFmtId="0" fontId="35" fillId="0" borderId="2" xfId="0" applyFont="1" applyBorder="1" applyAlignment="1">
      <alignment horizontal="center" vertical="center" wrapText="1"/>
    </xf>
    <xf numFmtId="0" fontId="35" fillId="2" borderId="2" xfId="0" applyFont="1" applyFill="1" applyBorder="1" applyAlignment="1">
      <alignment horizontal="center" vertical="center" wrapText="1"/>
    </xf>
    <xf numFmtId="0" fontId="19" fillId="0" borderId="0" xfId="131"/>
    <xf numFmtId="0" fontId="36" fillId="2" borderId="2" xfId="0" applyFont="1" applyFill="1" applyBorder="1" applyAlignment="1">
      <alignment vertical="center"/>
    </xf>
    <xf numFmtId="0" fontId="36" fillId="0" borderId="2" xfId="131" applyFont="1" applyBorder="1" applyAlignment="1">
      <alignment horizontal="right" vertical="center"/>
    </xf>
    <xf numFmtId="0" fontId="36" fillId="0" borderId="2" xfId="131" applyFont="1" applyBorder="1" applyAlignment="1">
      <alignment vertical="center" wrapText="1"/>
    </xf>
    <xf numFmtId="4" fontId="36" fillId="0" borderId="2" xfId="132" applyNumberFormat="1" applyFont="1" applyBorder="1" applyAlignment="1">
      <alignment vertical="center"/>
    </xf>
    <xf numFmtId="0" fontId="35" fillId="0" borderId="2" xfId="131" applyFont="1" applyBorder="1" applyAlignment="1">
      <alignment horizontal="right" vertical="center"/>
    </xf>
    <xf numFmtId="0" fontId="35" fillId="0" borderId="2" xfId="131" applyFont="1" applyBorder="1" applyAlignment="1">
      <alignment vertical="center" wrapText="1"/>
    </xf>
    <xf numFmtId="4" fontId="35" fillId="5" borderId="2" xfId="132" applyNumberFormat="1" applyFont="1" applyFill="1" applyBorder="1" applyAlignment="1">
      <alignment vertical="center"/>
    </xf>
    <xf numFmtId="4" fontId="35" fillId="0" borderId="2" xfId="132" applyNumberFormat="1" applyFont="1" applyBorder="1" applyAlignment="1">
      <alignment vertical="center"/>
    </xf>
    <xf numFmtId="4" fontId="47" fillId="0" borderId="2" xfId="0" applyNumberFormat="1" applyFont="1" applyBorder="1" applyAlignment="1">
      <alignment vertical="center"/>
    </xf>
    <xf numFmtId="0" fontId="35" fillId="0" borderId="2" xfId="103" applyNumberFormat="1" applyFont="1" applyBorder="1" applyAlignment="1">
      <alignment horizontal="center" vertical="center" wrapText="1"/>
    </xf>
    <xf numFmtId="4" fontId="46" fillId="4" borderId="2" xfId="126" applyNumberFormat="1" applyFont="1" applyFill="1" applyBorder="1" applyAlignment="1">
      <alignment vertical="center" wrapText="1"/>
    </xf>
    <xf numFmtId="0" fontId="36" fillId="0" borderId="0" xfId="113" applyFont="1"/>
    <xf numFmtId="0" fontId="35" fillId="0" borderId="2" xfId="133" quotePrefix="1" applyFont="1" applyBorder="1" applyAlignment="1">
      <alignment horizontal="center" vertical="center" wrapText="1"/>
    </xf>
    <xf numFmtId="0" fontId="48" fillId="0" borderId="2" xfId="0" applyFont="1" applyBorder="1" applyAlignment="1">
      <alignment horizontal="left" vertical="center" wrapText="1"/>
    </xf>
    <xf numFmtId="4" fontId="46" fillId="5" borderId="2" xfId="126" applyNumberFormat="1" applyFont="1" applyFill="1" applyBorder="1" applyAlignment="1">
      <alignment vertical="center" wrapText="1"/>
    </xf>
    <xf numFmtId="4" fontId="36" fillId="0" borderId="2" xfId="134" quotePrefix="1" applyNumberFormat="1" applyFont="1" applyBorder="1" applyAlignment="1">
      <alignment vertical="center" wrapText="1"/>
    </xf>
    <xf numFmtId="4" fontId="44" fillId="0" borderId="2" xfId="126" applyNumberFormat="1" applyFont="1" applyBorder="1" applyAlignment="1">
      <alignment vertical="center" wrapText="1"/>
    </xf>
    <xf numFmtId="167" fontId="36" fillId="2" borderId="2" xfId="0" applyNumberFormat="1" applyFont="1" applyFill="1" applyBorder="1" applyAlignment="1">
      <alignment horizontal="center" vertical="center"/>
    </xf>
    <xf numFmtId="167" fontId="35" fillId="0" borderId="2" xfId="0" applyNumberFormat="1" applyFont="1" applyBorder="1" applyAlignment="1">
      <alignment horizontal="center" vertical="center"/>
    </xf>
    <xf numFmtId="1" fontId="35" fillId="0" borderId="3" xfId="103" applyNumberFormat="1" applyFont="1" applyBorder="1" applyAlignment="1">
      <alignment horizontal="center" vertical="center"/>
    </xf>
    <xf numFmtId="4" fontId="47" fillId="2" borderId="2" xfId="0" applyNumberFormat="1" applyFont="1" applyFill="1" applyBorder="1" applyAlignment="1">
      <alignment vertical="center"/>
    </xf>
    <xf numFmtId="4" fontId="48" fillId="0" borderId="2" xfId="0" applyNumberFormat="1" applyFont="1" applyBorder="1" applyAlignment="1">
      <alignment vertical="center"/>
    </xf>
    <xf numFmtId="4" fontId="35" fillId="0" borderId="2" xfId="0" applyNumberFormat="1" applyFont="1" applyBorder="1" applyAlignment="1">
      <alignment horizontal="left" vertical="center" wrapText="1"/>
    </xf>
    <xf numFmtId="4" fontId="16" fillId="0" borderId="2" xfId="126" applyNumberFormat="1" applyFont="1" applyFill="1" applyBorder="1" applyAlignment="1">
      <alignment vertical="center" wrapText="1"/>
    </xf>
    <xf numFmtId="0" fontId="36" fillId="0" borderId="4" xfId="0" applyFont="1" applyBorder="1" applyAlignment="1">
      <alignment horizontal="center" vertical="center"/>
    </xf>
    <xf numFmtId="4" fontId="36" fillId="5" borderId="2" xfId="0" applyNumberFormat="1" applyFont="1" applyFill="1" applyBorder="1" applyAlignment="1">
      <alignment vertical="center"/>
    </xf>
    <xf numFmtId="4" fontId="35" fillId="5" borderId="2" xfId="0" applyNumberFormat="1" applyFont="1" applyFill="1" applyBorder="1" applyAlignment="1">
      <alignment vertical="center"/>
    </xf>
    <xf numFmtId="4" fontId="36" fillId="4" borderId="2" xfId="0" applyNumberFormat="1" applyFont="1" applyFill="1" applyBorder="1" applyAlignment="1">
      <alignment vertical="center"/>
    </xf>
    <xf numFmtId="4" fontId="47" fillId="4" borderId="2" xfId="0" applyNumberFormat="1" applyFont="1" applyFill="1" applyBorder="1" applyAlignment="1">
      <alignment vertical="center"/>
    </xf>
    <xf numFmtId="4" fontId="36" fillId="0" borderId="2" xfId="0" applyNumberFormat="1" applyFont="1" applyFill="1" applyBorder="1" applyAlignment="1">
      <alignment vertical="center"/>
    </xf>
    <xf numFmtId="4" fontId="47" fillId="0" borderId="2" xfId="0" applyNumberFormat="1" applyFont="1" applyFill="1" applyBorder="1" applyAlignment="1">
      <alignment vertical="center"/>
    </xf>
    <xf numFmtId="4" fontId="35" fillId="0" borderId="2" xfId="0" applyNumberFormat="1" applyFont="1" applyFill="1" applyBorder="1" applyAlignment="1">
      <alignment vertical="center"/>
    </xf>
    <xf numFmtId="0" fontId="19" fillId="0" borderId="1" xfId="131" applyBorder="1" applyAlignment="1">
      <alignment horizontal="center"/>
    </xf>
    <xf numFmtId="0" fontId="19" fillId="0" borderId="0" xfId="131" applyBorder="1"/>
    <xf numFmtId="0" fontId="35" fillId="0" borderId="0" xfId="0" quotePrefix="1" applyFont="1" applyBorder="1" applyAlignment="1">
      <alignment horizontal="center"/>
    </xf>
    <xf numFmtId="0" fontId="19" fillId="0" borderId="0" xfId="131" applyBorder="1" applyAlignment="1">
      <alignment horizontal="center"/>
    </xf>
    <xf numFmtId="0" fontId="49" fillId="0" borderId="1" xfId="0" applyFont="1" applyBorder="1"/>
    <xf numFmtId="4" fontId="22" fillId="4" borderId="2" xfId="126" applyNumberFormat="1" applyFill="1" applyBorder="1" applyAlignment="1">
      <alignment vertical="center" wrapText="1"/>
    </xf>
    <xf numFmtId="0" fontId="36" fillId="0" borderId="3" xfId="103" applyNumberFormat="1" applyFont="1" applyBorder="1" applyAlignment="1">
      <alignment horizontal="center" vertical="center"/>
    </xf>
    <xf numFmtId="49" fontId="36" fillId="0" borderId="4" xfId="103" applyNumberFormat="1" applyFont="1" applyBorder="1" applyAlignment="1">
      <alignment horizontal="centerContinuous" vertical="center"/>
    </xf>
    <xf numFmtId="49" fontId="36" fillId="0" borderId="4" xfId="103" applyNumberFormat="1" applyFont="1" applyBorder="1" applyAlignment="1">
      <alignment horizontal="centerContinuous" vertical="center" wrapText="1"/>
    </xf>
    <xf numFmtId="4" fontId="36" fillId="5" borderId="4" xfId="103" applyNumberFormat="1" applyFont="1" applyFill="1" applyBorder="1" applyAlignment="1">
      <alignment horizontal="center" vertical="center"/>
    </xf>
    <xf numFmtId="0" fontId="14" fillId="0" borderId="2" xfId="126" quotePrefix="1" applyFont="1" applyBorder="1" applyAlignment="1">
      <alignment horizontal="center" vertical="center" wrapText="1"/>
    </xf>
    <xf numFmtId="4" fontId="14" fillId="0" borderId="2" xfId="126" quotePrefix="1" applyNumberFormat="1" applyFont="1" applyBorder="1" applyAlignment="1">
      <alignment horizontal="center" vertical="center" wrapText="1"/>
    </xf>
    <xf numFmtId="4" fontId="14" fillId="0" borderId="2" xfId="126" quotePrefix="1" applyNumberFormat="1" applyFont="1" applyBorder="1" applyAlignment="1">
      <alignment vertical="center" wrapText="1"/>
    </xf>
    <xf numFmtId="0" fontId="35" fillId="0" borderId="2" xfId="136" applyFont="1" applyBorder="1" applyAlignment="1">
      <alignment vertical="center"/>
    </xf>
    <xf numFmtId="0" fontId="35" fillId="0" borderId="2" xfId="136" applyFont="1" applyBorder="1" applyAlignment="1">
      <alignment vertical="center" wrapText="1"/>
    </xf>
    <xf numFmtId="0" fontId="35" fillId="0" borderId="2" xfId="137" applyFont="1" applyBorder="1" applyAlignment="1">
      <alignment vertical="center"/>
    </xf>
    <xf numFmtId="0" fontId="35" fillId="0" borderId="2" xfId="137" applyFont="1" applyBorder="1" applyAlignment="1">
      <alignment vertical="center" wrapText="1"/>
    </xf>
    <xf numFmtId="0" fontId="35" fillId="0" borderId="2" xfId="138" quotePrefix="1" applyFont="1" applyBorder="1" applyAlignment="1">
      <alignment horizontal="center" vertical="center" wrapText="1"/>
    </xf>
    <xf numFmtId="0" fontId="13" fillId="0" borderId="2" xfId="139" quotePrefix="1" applyBorder="1" applyAlignment="1">
      <alignment horizontal="center" vertical="center" wrapText="1"/>
    </xf>
    <xf numFmtId="4" fontId="13" fillId="0" borderId="2" xfId="139" quotePrefix="1" applyNumberFormat="1" applyFont="1" applyBorder="1" applyAlignment="1">
      <alignment horizontal="center" vertical="center" wrapText="1"/>
    </xf>
    <xf numFmtId="4" fontId="35" fillId="0" borderId="2" xfId="138" quotePrefix="1" applyNumberFormat="1" applyFont="1" applyBorder="1" applyAlignment="1">
      <alignment vertical="center" wrapText="1"/>
    </xf>
    <xf numFmtId="0" fontId="48" fillId="0" borderId="2" xfId="140" quotePrefix="1" applyFont="1" applyFill="1" applyBorder="1" applyAlignment="1">
      <alignment horizontal="center" vertical="center" wrapText="1"/>
    </xf>
    <xf numFmtId="0" fontId="46" fillId="0" borderId="2" xfId="140" quotePrefix="1" applyFont="1" applyBorder="1" applyAlignment="1">
      <alignment horizontal="center" vertical="center" wrapText="1"/>
    </xf>
    <xf numFmtId="0" fontId="13" fillId="0" borderId="2" xfId="140" quotePrefix="1" applyNumberFormat="1" applyBorder="1" applyAlignment="1">
      <alignment horizontal="center" vertical="center" wrapText="1"/>
    </xf>
    <xf numFmtId="4" fontId="48" fillId="0" borderId="2" xfId="140" quotePrefix="1" applyNumberFormat="1" applyFont="1" applyFill="1" applyBorder="1" applyAlignment="1">
      <alignment vertical="center" wrapText="1"/>
    </xf>
    <xf numFmtId="0" fontId="36" fillId="0" borderId="2" xfId="136" applyFont="1" applyBorder="1" applyAlignment="1">
      <alignment horizontal="center" vertical="center"/>
    </xf>
    <xf numFmtId="4" fontId="35" fillId="0" borderId="2" xfId="0" applyNumberFormat="1" applyFont="1" applyBorder="1" applyAlignment="1">
      <alignment horizontal="center" vertical="center"/>
    </xf>
    <xf numFmtId="0" fontId="36" fillId="0" borderId="2" xfId="0" applyFont="1" applyBorder="1" applyAlignment="1">
      <alignment horizontal="center" vertical="center"/>
    </xf>
    <xf numFmtId="0" fontId="36" fillId="0" borderId="2" xfId="137" applyFont="1" applyBorder="1" applyAlignment="1">
      <alignment horizontal="center" vertical="center"/>
    </xf>
    <xf numFmtId="4" fontId="36" fillId="2" borderId="2" xfId="0" applyNumberFormat="1" applyFont="1" applyFill="1" applyBorder="1" applyAlignment="1">
      <alignment horizontal="center" vertical="center"/>
    </xf>
    <xf numFmtId="164" fontId="36" fillId="0" borderId="2" xfId="103" applyFont="1" applyBorder="1" applyAlignment="1">
      <alignment horizontal="center"/>
    </xf>
    <xf numFmtId="0" fontId="35" fillId="0" borderId="2" xfId="0" applyFont="1" applyBorder="1" applyAlignment="1">
      <alignment horizontal="center" vertical="center" wrapText="1"/>
    </xf>
    <xf numFmtId="0" fontId="35" fillId="0" borderId="0" xfId="0" applyFont="1" applyAlignment="1">
      <alignment horizontal="right"/>
    </xf>
    <xf numFmtId="0" fontId="13" fillId="0" borderId="0" xfId="141"/>
    <xf numFmtId="0" fontId="53" fillId="0" borderId="0" xfId="0" applyFont="1"/>
    <xf numFmtId="0" fontId="54" fillId="0" borderId="0" xfId="0" quotePrefix="1" applyFont="1" applyAlignment="1">
      <alignment horizontal="center"/>
    </xf>
    <xf numFmtId="0" fontId="36" fillId="0" borderId="0" xfId="0" applyFont="1"/>
    <xf numFmtId="0" fontId="35" fillId="0" borderId="2" xfId="0" applyFont="1" applyBorder="1"/>
    <xf numFmtId="0" fontId="36" fillId="0" borderId="2" xfId="0" quotePrefix="1" applyFont="1" applyFill="1" applyBorder="1" applyAlignment="1">
      <alignment vertical="center"/>
    </xf>
    <xf numFmtId="0" fontId="36" fillId="0" borderId="2" xfId="0" quotePrefix="1" applyFont="1" applyFill="1" applyBorder="1" applyAlignment="1">
      <alignment vertical="center" wrapText="1"/>
    </xf>
    <xf numFmtId="4" fontId="36" fillId="2" borderId="2" xfId="0" applyNumberFormat="1" applyFont="1" applyFill="1" applyBorder="1" applyAlignment="1">
      <alignment horizontal="right" vertical="center" wrapText="1"/>
    </xf>
    <xf numFmtId="0" fontId="36" fillId="0" borderId="2" xfId="0" applyFont="1" applyFill="1" applyBorder="1" applyAlignment="1">
      <alignment vertical="center" wrapText="1"/>
    </xf>
    <xf numFmtId="4" fontId="36" fillId="0" borderId="2" xfId="0" applyNumberFormat="1" applyFont="1" applyFill="1" applyBorder="1" applyAlignment="1">
      <alignment horizontal="right" vertical="center" wrapText="1"/>
    </xf>
    <xf numFmtId="0" fontId="35" fillId="0" borderId="2" xfId="0" quotePrefix="1" applyFont="1" applyFill="1" applyBorder="1" applyAlignment="1">
      <alignment horizontal="center" vertical="center"/>
    </xf>
    <xf numFmtId="4" fontId="35" fillId="0" borderId="2" xfId="0" quotePrefix="1" applyNumberFormat="1" applyFont="1" applyBorder="1" applyAlignment="1">
      <alignment vertical="center" wrapText="1"/>
    </xf>
    <xf numFmtId="0" fontId="48" fillId="0" borderId="2" xfId="0" applyFont="1" applyBorder="1" applyAlignment="1">
      <alignment vertical="center" wrapText="1"/>
    </xf>
    <xf numFmtId="4" fontId="35" fillId="2" borderId="2" xfId="0" applyNumberFormat="1" applyFont="1" applyFill="1" applyBorder="1" applyAlignment="1">
      <alignment horizontal="right" vertical="center" wrapText="1"/>
    </xf>
    <xf numFmtId="4" fontId="35" fillId="0" borderId="2" xfId="0" applyNumberFormat="1" applyFont="1" applyBorder="1" applyAlignment="1">
      <alignment horizontal="right" vertical="center"/>
    </xf>
    <xf numFmtId="164" fontId="35" fillId="0" borderId="2" xfId="103" quotePrefix="1" applyFont="1" applyBorder="1" applyAlignment="1">
      <alignment vertical="center" wrapText="1"/>
    </xf>
    <xf numFmtId="0" fontId="36" fillId="0" borderId="2" xfId="0" quotePrefix="1" applyFont="1" applyFill="1" applyBorder="1" applyAlignment="1">
      <alignment horizontal="center" vertical="center"/>
    </xf>
    <xf numFmtId="0" fontId="36" fillId="0" borderId="2" xfId="0" applyFont="1" applyFill="1" applyBorder="1" applyAlignment="1">
      <alignment horizontal="center" vertical="center"/>
    </xf>
    <xf numFmtId="4" fontId="36" fillId="5" borderId="2" xfId="0" applyNumberFormat="1" applyFont="1" applyFill="1" applyBorder="1" applyAlignment="1">
      <alignment horizontal="right" vertical="center" wrapText="1"/>
    </xf>
    <xf numFmtId="0" fontId="36" fillId="0" borderId="2" xfId="0" applyFont="1" applyFill="1" applyBorder="1" applyAlignment="1">
      <alignment horizontal="center" vertical="center" wrapText="1"/>
    </xf>
    <xf numFmtId="4" fontId="36" fillId="0" borderId="2" xfId="0" applyNumberFormat="1" applyFont="1" applyFill="1" applyBorder="1" applyAlignment="1">
      <alignment horizontal="right" vertical="center"/>
    </xf>
    <xf numFmtId="0" fontId="0" fillId="0" borderId="0" xfId="0" applyFill="1"/>
    <xf numFmtId="0" fontId="0" fillId="4" borderId="0" xfId="0" applyFill="1"/>
    <xf numFmtId="0" fontId="35" fillId="0" borderId="2" xfId="0" applyFont="1" applyFill="1" applyBorder="1" applyAlignment="1">
      <alignment horizontal="center" vertical="center"/>
    </xf>
    <xf numFmtId="1" fontId="35" fillId="0" borderId="2" xfId="0" quotePrefix="1" applyNumberFormat="1" applyFont="1" applyBorder="1" applyAlignment="1">
      <alignment horizontal="center" vertical="center" wrapText="1"/>
    </xf>
    <xf numFmtId="4" fontId="13" fillId="0" borderId="2" xfId="141" quotePrefix="1" applyNumberFormat="1" applyBorder="1" applyAlignment="1">
      <alignment vertical="center" wrapText="1"/>
    </xf>
    <xf numFmtId="4" fontId="35" fillId="5" borderId="2" xfId="0" applyNumberFormat="1" applyFont="1" applyFill="1" applyBorder="1" applyAlignment="1">
      <alignment horizontal="right" vertical="center" wrapText="1"/>
    </xf>
    <xf numFmtId="4" fontId="37" fillId="4" borderId="2" xfId="0" applyNumberFormat="1" applyFont="1" applyFill="1" applyBorder="1" applyAlignment="1">
      <alignment vertical="center" wrapText="1"/>
    </xf>
    <xf numFmtId="4" fontId="35" fillId="0" borderId="2" xfId="0" applyNumberFormat="1" applyFont="1" applyFill="1" applyBorder="1" applyAlignment="1">
      <alignment horizontal="right" vertical="center"/>
    </xf>
    <xf numFmtId="4" fontId="47" fillId="0" borderId="2" xfId="141" quotePrefix="1" applyNumberFormat="1" applyFont="1" applyFill="1" applyBorder="1" applyAlignment="1">
      <alignment vertical="center" wrapText="1"/>
    </xf>
    <xf numFmtId="0" fontId="47" fillId="0" borderId="2" xfId="141" quotePrefix="1" applyFont="1" applyFill="1" applyBorder="1" applyAlignment="1">
      <alignment horizontal="center" vertical="center" wrapText="1"/>
    </xf>
    <xf numFmtId="0" fontId="47" fillId="0" borderId="2" xfId="0" applyFont="1" applyFill="1" applyBorder="1" applyAlignment="1">
      <alignment horizontal="center" vertical="center" wrapText="1"/>
    </xf>
    <xf numFmtId="0" fontId="47" fillId="0" borderId="2" xfId="0" quotePrefix="1" applyFont="1" applyFill="1" applyBorder="1" applyAlignment="1">
      <alignment horizontal="center" vertical="center" wrapText="1"/>
    </xf>
    <xf numFmtId="0" fontId="47" fillId="0" borderId="2" xfId="0" applyFont="1" applyFill="1" applyBorder="1" applyAlignment="1">
      <alignment vertical="center" wrapText="1"/>
    </xf>
    <xf numFmtId="4" fontId="47" fillId="2" borderId="2" xfId="0" applyNumberFormat="1" applyFont="1" applyFill="1" applyBorder="1" applyAlignment="1">
      <alignment horizontal="right" vertical="center" wrapText="1"/>
    </xf>
    <xf numFmtId="4" fontId="47" fillId="0" borderId="2" xfId="141" applyNumberFormat="1" applyFont="1" applyFill="1" applyBorder="1" applyAlignment="1">
      <alignment vertical="center" wrapText="1"/>
    </xf>
    <xf numFmtId="4" fontId="47" fillId="0" borderId="2" xfId="0" applyNumberFormat="1" applyFont="1" applyFill="1" applyBorder="1" applyAlignment="1">
      <alignment horizontal="right" vertical="center"/>
    </xf>
    <xf numFmtId="0" fontId="48" fillId="0" borderId="2" xfId="141" quotePrefix="1" applyFont="1" applyBorder="1" applyAlignment="1">
      <alignment horizontal="center" vertical="center" wrapText="1"/>
    </xf>
    <xf numFmtId="4" fontId="48" fillId="0" borderId="2" xfId="141" quotePrefix="1" applyNumberFormat="1" applyFont="1" applyBorder="1" applyAlignment="1">
      <alignment horizontal="center" vertical="center" wrapText="1"/>
    </xf>
    <xf numFmtId="4" fontId="48" fillId="0" borderId="2" xfId="141" quotePrefix="1" applyNumberFormat="1" applyFont="1" applyBorder="1" applyAlignment="1">
      <alignment vertical="center" wrapText="1"/>
    </xf>
    <xf numFmtId="4" fontId="48" fillId="2" borderId="2" xfId="0" applyNumberFormat="1" applyFont="1" applyFill="1" applyBorder="1" applyAlignment="1">
      <alignment horizontal="right" vertical="center" wrapText="1"/>
    </xf>
    <xf numFmtId="4" fontId="48" fillId="0" borderId="2" xfId="0" applyNumberFormat="1" applyFont="1" applyFill="1" applyBorder="1" applyAlignment="1">
      <alignment horizontal="right" vertical="center"/>
    </xf>
    <xf numFmtId="0" fontId="48" fillId="0" borderId="2" xfId="0" applyFont="1" applyBorder="1" applyAlignment="1">
      <alignment horizontal="center" vertical="center" wrapText="1"/>
    </xf>
    <xf numFmtId="0" fontId="48" fillId="0" borderId="2" xfId="0" applyFont="1" applyFill="1" applyBorder="1" applyAlignment="1">
      <alignment vertical="center" wrapText="1"/>
    </xf>
    <xf numFmtId="4" fontId="48" fillId="0" borderId="2" xfId="0" applyNumberFormat="1" applyFont="1" applyBorder="1" applyAlignment="1">
      <alignment horizontal="right" vertical="center"/>
    </xf>
    <xf numFmtId="4" fontId="48" fillId="0" borderId="2" xfId="141" quotePrefix="1" applyNumberFormat="1" applyFont="1" applyFill="1" applyBorder="1" applyAlignment="1">
      <alignment vertical="center" wrapText="1"/>
    </xf>
    <xf numFmtId="0" fontId="48" fillId="0" borderId="2" xfId="0" applyFont="1" applyFill="1" applyBorder="1" applyAlignment="1">
      <alignment horizontal="left" vertical="center" wrapText="1"/>
    </xf>
    <xf numFmtId="4" fontId="48" fillId="0" borderId="2" xfId="141" applyNumberFormat="1" applyFont="1" applyFill="1" applyBorder="1" applyAlignment="1">
      <alignment vertical="center" wrapText="1"/>
    </xf>
    <xf numFmtId="4" fontId="48" fillId="0" borderId="2" xfId="141" applyNumberFormat="1" applyFont="1" applyBorder="1" applyAlignment="1">
      <alignment vertical="center" wrapText="1"/>
    </xf>
    <xf numFmtId="0" fontId="47" fillId="0" borderId="2" xfId="141" quotePrefix="1" applyFont="1" applyBorder="1" applyAlignment="1">
      <alignment horizontal="center" vertical="center" wrapText="1"/>
    </xf>
    <xf numFmtId="4" fontId="47" fillId="0" borderId="2" xfId="141" quotePrefix="1" applyNumberFormat="1" applyFont="1" applyBorder="1" applyAlignment="1">
      <alignment horizontal="center" vertical="center" wrapText="1"/>
    </xf>
    <xf numFmtId="0" fontId="47" fillId="0" borderId="2" xfId="0" applyFont="1" applyBorder="1" applyAlignment="1">
      <alignment vertical="center" wrapText="1"/>
    </xf>
    <xf numFmtId="4" fontId="47" fillId="0" borderId="2" xfId="141" applyNumberFormat="1" applyFont="1" applyBorder="1" applyAlignment="1">
      <alignment vertical="center" wrapText="1"/>
    </xf>
    <xf numFmtId="4" fontId="47" fillId="0" borderId="2" xfId="0" applyNumberFormat="1" applyFont="1" applyBorder="1" applyAlignment="1">
      <alignment horizontal="right" vertical="center"/>
    </xf>
    <xf numFmtId="0" fontId="48" fillId="0" borderId="2" xfId="141" quotePrefix="1" applyNumberFormat="1" applyFont="1" applyBorder="1" applyAlignment="1">
      <alignment horizontal="center" vertical="center" wrapText="1"/>
    </xf>
    <xf numFmtId="0" fontId="35" fillId="4" borderId="2" xfId="0" applyFont="1" applyFill="1" applyBorder="1" applyAlignment="1">
      <alignment vertical="center" wrapText="1"/>
    </xf>
    <xf numFmtId="0" fontId="35" fillId="0" borderId="2" xfId="0" applyFont="1" applyFill="1" applyBorder="1" applyAlignment="1">
      <alignment vertical="center" wrapText="1"/>
    </xf>
    <xf numFmtId="4" fontId="47" fillId="0" borderId="2" xfId="141" quotePrefix="1" applyNumberFormat="1" applyFont="1" applyFill="1" applyBorder="1" applyAlignment="1">
      <alignment horizontal="center" vertical="center" wrapText="1"/>
    </xf>
    <xf numFmtId="4" fontId="47" fillId="0" borderId="2" xfId="0" applyNumberFormat="1" applyFont="1" applyFill="1" applyBorder="1" applyAlignment="1">
      <alignment horizontal="right" vertical="center" wrapText="1"/>
    </xf>
    <xf numFmtId="0" fontId="35" fillId="0" borderId="2" xfId="0" applyFont="1" applyFill="1" applyBorder="1" applyAlignment="1">
      <alignment horizontal="center" vertical="center" wrapText="1"/>
    </xf>
    <xf numFmtId="0" fontId="35" fillId="0" borderId="2" xfId="0" quotePrefix="1" applyFont="1" applyFill="1" applyBorder="1" applyAlignment="1">
      <alignment horizontal="center" vertical="center" wrapText="1"/>
    </xf>
    <xf numFmtId="0" fontId="36" fillId="2" borderId="2" xfId="0" applyFont="1" applyFill="1" applyBorder="1" applyAlignment="1">
      <alignment horizontal="center"/>
    </xf>
    <xf numFmtId="0" fontId="36" fillId="2" borderId="2" xfId="0" applyFont="1" applyFill="1" applyBorder="1"/>
    <xf numFmtId="4" fontId="36" fillId="2" borderId="2" xfId="0" applyNumberFormat="1" applyFont="1" applyFill="1" applyBorder="1" applyAlignment="1">
      <alignment horizontal="right"/>
    </xf>
    <xf numFmtId="0" fontId="35" fillId="0" borderId="0" xfId="0" applyFont="1" applyAlignment="1">
      <alignment horizontal="center"/>
    </xf>
    <xf numFmtId="0" fontId="43" fillId="0" borderId="0" xfId="0" applyFont="1"/>
    <xf numFmtId="0" fontId="35" fillId="2" borderId="2" xfId="0" applyFont="1" applyFill="1" applyBorder="1"/>
    <xf numFmtId="4" fontId="36" fillId="0" borderId="2" xfId="0" applyNumberFormat="1" applyFont="1" applyBorder="1"/>
    <xf numFmtId="4" fontId="35" fillId="0" borderId="2" xfId="0" applyNumberFormat="1" applyFont="1" applyFill="1" applyBorder="1" applyAlignment="1">
      <alignment horizontal="right" vertical="center" wrapText="1"/>
    </xf>
    <xf numFmtId="0" fontId="13" fillId="0" borderId="2" xfId="147" quotePrefix="1" applyFont="1" applyBorder="1" applyAlignment="1">
      <alignment horizontal="center" vertical="center" wrapText="1"/>
    </xf>
    <xf numFmtId="4" fontId="46" fillId="0" borderId="2" xfId="147" quotePrefix="1" applyNumberFormat="1" applyFont="1" applyBorder="1" applyAlignment="1">
      <alignment horizontal="center" vertical="center" wrapText="1"/>
    </xf>
    <xf numFmtId="4" fontId="46" fillId="0" borderId="2" xfId="147" quotePrefix="1" applyNumberFormat="1" applyFont="1" applyBorder="1" applyAlignment="1">
      <alignment vertical="center" wrapText="1"/>
    </xf>
    <xf numFmtId="4" fontId="48" fillId="0" borderId="2" xfId="147" quotePrefix="1" applyNumberFormat="1" applyFont="1" applyBorder="1" applyAlignment="1">
      <alignment vertical="center" wrapText="1"/>
    </xf>
    <xf numFmtId="4" fontId="46" fillId="0" borderId="2" xfId="147" applyNumberFormat="1" applyFont="1" applyBorder="1" applyAlignment="1">
      <alignment vertical="center" wrapText="1"/>
    </xf>
    <xf numFmtId="4" fontId="13" fillId="0" borderId="2" xfId="147" applyNumberFormat="1" applyFill="1" applyBorder="1" applyAlignment="1">
      <alignment vertical="center" wrapText="1"/>
    </xf>
    <xf numFmtId="4" fontId="13" fillId="0" borderId="2" xfId="153" quotePrefix="1" applyNumberFormat="1" applyBorder="1" applyAlignment="1">
      <alignment vertical="center" wrapText="1"/>
    </xf>
    <xf numFmtId="0" fontId="36" fillId="0" borderId="2" xfId="0" quotePrefix="1" applyFont="1" applyFill="1" applyBorder="1" applyAlignment="1">
      <alignment horizontal="center" vertical="center" wrapText="1"/>
    </xf>
    <xf numFmtId="4" fontId="48" fillId="0" borderId="2" xfId="147" applyNumberFormat="1" applyFont="1" applyFill="1" applyBorder="1" applyAlignment="1">
      <alignment vertical="center" wrapText="1"/>
    </xf>
    <xf numFmtId="4" fontId="47" fillId="0" borderId="2" xfId="153" quotePrefix="1" applyNumberFormat="1" applyFont="1" applyBorder="1" applyAlignment="1">
      <alignment vertical="center" wrapText="1"/>
    </xf>
    <xf numFmtId="0" fontId="46" fillId="0" borderId="2" xfId="153" quotePrefix="1" applyFont="1" applyBorder="1" applyAlignment="1">
      <alignment horizontal="center" vertical="center" wrapText="1"/>
    </xf>
    <xf numFmtId="4" fontId="46" fillId="0" borderId="2" xfId="153" quotePrefix="1" applyNumberFormat="1" applyFont="1" applyBorder="1" applyAlignment="1">
      <alignment vertical="center" wrapText="1"/>
    </xf>
    <xf numFmtId="4" fontId="46" fillId="0" borderId="2" xfId="153" applyNumberFormat="1" applyFont="1" applyBorder="1" applyAlignment="1">
      <alignment vertical="center" wrapText="1"/>
    </xf>
    <xf numFmtId="4" fontId="13" fillId="0" borderId="2" xfId="147" applyNumberFormat="1" applyBorder="1" applyAlignment="1">
      <alignment vertical="center" wrapText="1"/>
    </xf>
    <xf numFmtId="4" fontId="35" fillId="0" borderId="0" xfId="0" applyNumberFormat="1" applyFont="1"/>
    <xf numFmtId="4" fontId="36" fillId="5" borderId="2" xfId="0" applyNumberFormat="1" applyFont="1" applyFill="1" applyBorder="1" applyAlignment="1">
      <alignment horizontal="center" vertical="center"/>
    </xf>
    <xf numFmtId="167" fontId="36" fillId="5" borderId="2" xfId="103" applyNumberFormat="1" applyFont="1" applyFill="1" applyBorder="1" applyAlignment="1">
      <alignment horizontal="center"/>
    </xf>
    <xf numFmtId="0" fontId="17" fillId="0" borderId="2" xfId="135" applyBorder="1" applyAlignment="1">
      <alignment vertical="center"/>
    </xf>
    <xf numFmtId="0" fontId="35" fillId="0" borderId="2" xfId="135" applyFont="1" applyBorder="1" applyAlignment="1">
      <alignment vertical="center" wrapText="1"/>
    </xf>
    <xf numFmtId="4" fontId="35" fillId="0" borderId="2" xfId="156" applyNumberFormat="1" applyFont="1" applyBorder="1" applyAlignment="1">
      <alignment vertical="center"/>
    </xf>
    <xf numFmtId="4" fontId="48" fillId="4" borderId="5" xfId="0" quotePrefix="1" applyNumberFormat="1" applyFont="1" applyFill="1" applyBorder="1" applyAlignment="1">
      <alignment horizontal="center"/>
    </xf>
    <xf numFmtId="0" fontId="0" fillId="0" borderId="2" xfId="126" quotePrefix="1" applyFont="1" applyBorder="1" applyAlignment="1">
      <alignment horizontal="center" vertical="center" wrapText="1"/>
    </xf>
    <xf numFmtId="0" fontId="36" fillId="0" borderId="2" xfId="135" applyFont="1" applyBorder="1" applyAlignment="1">
      <alignment horizontal="center" vertical="center"/>
    </xf>
    <xf numFmtId="4" fontId="46" fillId="0" borderId="2" xfId="122" quotePrefix="1" applyNumberFormat="1" applyFont="1" applyBorder="1" applyAlignment="1">
      <alignment vertical="center" wrapText="1"/>
    </xf>
    <xf numFmtId="4" fontId="48" fillId="0" borderId="2" xfId="138" quotePrefix="1" applyNumberFormat="1" applyFont="1" applyBorder="1" applyAlignment="1">
      <alignment vertical="center" wrapText="1"/>
    </xf>
    <xf numFmtId="4" fontId="35" fillId="5" borderId="2" xfId="156" applyNumberFormat="1" applyFont="1" applyFill="1" applyBorder="1" applyAlignment="1">
      <alignment vertical="center"/>
    </xf>
    <xf numFmtId="4" fontId="46" fillId="0" borderId="2" xfId="126" applyNumberFormat="1" applyFont="1" applyBorder="1" applyAlignment="1">
      <alignment horizontal="right" vertical="center" wrapText="1"/>
    </xf>
    <xf numFmtId="0" fontId="35" fillId="0" borderId="2" xfId="126" quotePrefix="1" applyFont="1" applyBorder="1" applyAlignment="1">
      <alignment horizontal="center" vertical="center" wrapText="1"/>
    </xf>
    <xf numFmtId="4" fontId="48" fillId="5" borderId="5" xfId="0" quotePrefix="1" applyNumberFormat="1" applyFont="1" applyFill="1" applyBorder="1" applyAlignment="1">
      <alignment horizontal="center"/>
    </xf>
    <xf numFmtId="4" fontId="48" fillId="5" borderId="5" xfId="0" quotePrefix="1" applyNumberFormat="1" applyFont="1" applyFill="1" applyBorder="1" applyAlignment="1">
      <alignment horizontal="right"/>
    </xf>
    <xf numFmtId="4" fontId="11" fillId="0" borderId="2" xfId="126" quotePrefix="1" applyNumberFormat="1" applyFont="1" applyBorder="1" applyAlignment="1">
      <alignment vertical="center" wrapText="1"/>
    </xf>
    <xf numFmtId="4" fontId="11" fillId="0" borderId="2" xfId="126" quotePrefix="1" applyNumberFormat="1" applyFont="1" applyBorder="1" applyAlignment="1">
      <alignment horizontal="center" vertical="center" wrapText="1"/>
    </xf>
    <xf numFmtId="2" fontId="36" fillId="5" borderId="4" xfId="135" applyNumberFormat="1" applyFont="1" applyFill="1" applyBorder="1" applyAlignment="1">
      <alignment horizontal="center" vertical="center" wrapText="1"/>
    </xf>
    <xf numFmtId="4" fontId="22" fillId="5" borderId="2" xfId="126" applyNumberFormat="1" applyFill="1" applyBorder="1" applyAlignment="1">
      <alignment vertical="center" wrapText="1"/>
    </xf>
    <xf numFmtId="4" fontId="48" fillId="0" borderId="0" xfId="138" quotePrefix="1" applyNumberFormat="1" applyFont="1" applyBorder="1" applyAlignment="1">
      <alignment vertical="center" wrapText="1"/>
    </xf>
    <xf numFmtId="4" fontId="10" fillId="0" borderId="2" xfId="126" quotePrefix="1" applyNumberFormat="1" applyFont="1" applyBorder="1" applyAlignment="1">
      <alignment vertical="center" wrapText="1"/>
    </xf>
    <xf numFmtId="0" fontId="36" fillId="0" borderId="4" xfId="103" applyNumberFormat="1" applyFont="1" applyBorder="1" applyAlignment="1">
      <alignment horizontal="centerContinuous" vertical="center"/>
    </xf>
    <xf numFmtId="0" fontId="48" fillId="0" borderId="2" xfId="103" applyNumberFormat="1" applyFont="1" applyBorder="1" applyAlignment="1">
      <alignment horizontal="center" vertical="center" wrapText="1"/>
    </xf>
    <xf numFmtId="0" fontId="22" fillId="0" borderId="0" xfId="126" applyFont="1" applyAlignment="1"/>
    <xf numFmtId="4" fontId="36" fillId="0" borderId="2" xfId="103" applyNumberFormat="1" applyFont="1" applyFill="1" applyBorder="1" applyAlignment="1">
      <alignment horizontal="center" vertical="center"/>
    </xf>
    <xf numFmtId="1" fontId="48" fillId="0" borderId="2" xfId="141" quotePrefix="1" applyNumberFormat="1" applyFont="1" applyBorder="1" applyAlignment="1">
      <alignment horizontal="center" vertical="center" wrapText="1"/>
    </xf>
    <xf numFmtId="0" fontId="36" fillId="0" borderId="3" xfId="0" applyFont="1" applyBorder="1" applyAlignment="1">
      <alignment horizontal="center" vertical="center"/>
    </xf>
    <xf numFmtId="0" fontId="36" fillId="0" borderId="4" xfId="0" applyFont="1" applyBorder="1" applyAlignment="1">
      <alignment horizontal="center" vertical="center" wrapText="1"/>
    </xf>
    <xf numFmtId="0" fontId="7" fillId="0" borderId="2" xfId="126" quotePrefix="1" applyFont="1" applyBorder="1" applyAlignment="1">
      <alignment horizontal="center" vertical="center" wrapText="1"/>
    </xf>
    <xf numFmtId="4" fontId="7" fillId="0" borderId="2" xfId="126" quotePrefix="1" applyNumberFormat="1" applyFont="1" applyBorder="1" applyAlignment="1">
      <alignment horizontal="center" vertical="center" wrapText="1"/>
    </xf>
    <xf numFmtId="4" fontId="7" fillId="0" borderId="2" xfId="126" quotePrefix="1" applyNumberFormat="1" applyFont="1" applyBorder="1" applyAlignment="1">
      <alignment vertical="center" wrapText="1"/>
    </xf>
    <xf numFmtId="4" fontId="22" fillId="0" borderId="2" xfId="126" applyNumberFormat="1" applyFill="1" applyBorder="1" applyAlignment="1">
      <alignment vertical="center" wrapText="1"/>
    </xf>
    <xf numFmtId="0" fontId="36" fillId="0" borderId="6" xfId="0" applyFont="1" applyBorder="1" applyAlignment="1">
      <alignment horizontal="center" vertical="center" wrapText="1"/>
    </xf>
    <xf numFmtId="4" fontId="6" fillId="0" borderId="2" xfId="126" quotePrefix="1" applyNumberFormat="1" applyFont="1" applyBorder="1" applyAlignment="1">
      <alignment vertical="center" wrapText="1"/>
    </xf>
    <xf numFmtId="4" fontId="48" fillId="4" borderId="2" xfId="155" quotePrefix="1" applyNumberFormat="1" applyFont="1" applyFill="1" applyBorder="1" applyAlignment="1">
      <alignment horizontal="left" vertical="center" wrapText="1"/>
    </xf>
    <xf numFmtId="4" fontId="46" fillId="0" borderId="2" xfId="220" quotePrefix="1" applyNumberFormat="1" applyFont="1" applyBorder="1" applyAlignment="1">
      <alignment vertical="center" wrapText="1"/>
    </xf>
    <xf numFmtId="0" fontId="10" fillId="0" borderId="0" xfId="113" applyFont="1" applyAlignment="1">
      <alignment wrapText="1"/>
    </xf>
    <xf numFmtId="4" fontId="48" fillId="0" borderId="2" xfId="156" applyNumberFormat="1" applyFont="1" applyBorder="1" applyAlignment="1">
      <alignment vertical="center"/>
    </xf>
    <xf numFmtId="0" fontId="48" fillId="4" borderId="5" xfId="0" applyFont="1" applyFill="1" applyBorder="1" applyAlignment="1">
      <alignment horizontal="center" vertical="center"/>
    </xf>
    <xf numFmtId="4" fontId="48" fillId="0" borderId="2" xfId="156" applyNumberFormat="1" applyFont="1" applyBorder="1" applyAlignment="1">
      <alignment horizontal="center" vertical="center"/>
    </xf>
    <xf numFmtId="4" fontId="48" fillId="5" borderId="2" xfId="156" applyNumberFormat="1" applyFont="1" applyFill="1" applyBorder="1" applyAlignment="1">
      <alignment vertical="center"/>
    </xf>
    <xf numFmtId="4" fontId="47" fillId="5" borderId="2" xfId="156" applyNumberFormat="1" applyFont="1" applyFill="1" applyBorder="1" applyAlignment="1">
      <alignment horizontal="center" vertical="center"/>
    </xf>
    <xf numFmtId="4" fontId="5" fillId="0" borderId="2" xfId="126" applyNumberFormat="1" applyFont="1" applyBorder="1" applyAlignment="1">
      <alignment vertical="center" wrapText="1"/>
    </xf>
    <xf numFmtId="0" fontId="22" fillId="0" borderId="0" xfId="126" applyFont="1" applyAlignment="1">
      <alignment horizontal="center" wrapText="1"/>
    </xf>
    <xf numFmtId="0" fontId="22" fillId="0" borderId="0" xfId="126" applyFont="1" applyAlignment="1">
      <alignment wrapText="1"/>
    </xf>
    <xf numFmtId="4" fontId="48" fillId="4" borderId="5" xfId="0" quotePrefix="1" applyNumberFormat="1" applyFont="1" applyFill="1" applyBorder="1" applyAlignment="1">
      <alignment horizontal="right"/>
    </xf>
    <xf numFmtId="4" fontId="48" fillId="0" borderId="5" xfId="0" quotePrefix="1" applyNumberFormat="1" applyFont="1" applyBorder="1" applyAlignment="1">
      <alignment horizontal="right"/>
    </xf>
    <xf numFmtId="4" fontId="4" fillId="0" borderId="2" xfId="126" quotePrefix="1" applyNumberFormat="1" applyFont="1" applyBorder="1" applyAlignment="1">
      <alignment vertical="center" wrapText="1"/>
    </xf>
    <xf numFmtId="4" fontId="35" fillId="0" borderId="2" xfId="135" quotePrefix="1" applyNumberFormat="1" applyFont="1" applyBorder="1" applyAlignment="1">
      <alignment vertical="center" wrapText="1"/>
    </xf>
    <xf numFmtId="4" fontId="3" fillId="0" borderId="2" xfId="126" quotePrefix="1" applyNumberFormat="1" applyFont="1" applyBorder="1" applyAlignment="1">
      <alignment horizontal="center" vertical="center" wrapText="1"/>
    </xf>
    <xf numFmtId="0" fontId="72" fillId="0" borderId="0" xfId="0" applyFont="1" applyAlignment="1">
      <alignment wrapText="1"/>
    </xf>
    <xf numFmtId="4" fontId="48" fillId="4" borderId="5" xfId="0" quotePrefix="1" applyNumberFormat="1" applyFont="1" applyFill="1" applyBorder="1" applyAlignment="1">
      <alignment horizontal="right" vertical="center"/>
    </xf>
    <xf numFmtId="0" fontId="35" fillId="0" borderId="4" xfId="137" applyFont="1" applyBorder="1" applyAlignment="1">
      <alignment horizontal="center" vertical="center" wrapText="1"/>
    </xf>
    <xf numFmtId="0" fontId="35" fillId="0" borderId="6" xfId="137" applyFont="1" applyBorder="1" applyAlignment="1">
      <alignment horizontal="center" vertical="center" wrapText="1"/>
    </xf>
    <xf numFmtId="1" fontId="36" fillId="0" borderId="3" xfId="103" applyNumberFormat="1" applyFont="1" applyBorder="1" applyAlignment="1">
      <alignment horizontal="center" vertical="center"/>
    </xf>
    <xf numFmtId="164" fontId="35" fillId="0" borderId="6" xfId="103" applyFont="1" applyBorder="1" applyAlignment="1">
      <alignment horizontal="center"/>
    </xf>
    <xf numFmtId="164" fontId="35" fillId="0" borderId="7" xfId="103" applyFont="1" applyBorder="1" applyAlignment="1">
      <alignment horizontal="center"/>
    </xf>
    <xf numFmtId="1" fontId="36" fillId="5" borderId="3" xfId="103" applyNumberFormat="1" applyFont="1" applyFill="1" applyBorder="1" applyAlignment="1">
      <alignment horizontal="center" vertical="center"/>
    </xf>
    <xf numFmtId="164" fontId="35" fillId="5" borderId="6" xfId="103" applyFont="1" applyFill="1" applyBorder="1" applyAlignment="1">
      <alignment horizontal="center"/>
    </xf>
    <xf numFmtId="164" fontId="36" fillId="5" borderId="7" xfId="103" applyFont="1" applyFill="1" applyBorder="1" applyAlignment="1">
      <alignment horizontal="center"/>
    </xf>
    <xf numFmtId="164" fontId="36" fillId="5" borderId="7" xfId="103" applyFont="1" applyFill="1" applyBorder="1" applyAlignment="1">
      <alignment horizontal="center" vertical="center"/>
    </xf>
    <xf numFmtId="164" fontId="35" fillId="0" borderId="7" xfId="103" applyFont="1" applyBorder="1" applyAlignment="1">
      <alignment horizontal="centerContinuous" vertical="center"/>
    </xf>
    <xf numFmtId="0" fontId="35" fillId="0" borderId="6" xfId="103" applyNumberFormat="1" applyFont="1" applyBorder="1" applyAlignment="1">
      <alignment horizontal="center" vertical="center" wrapText="1"/>
    </xf>
    <xf numFmtId="4" fontId="36" fillId="5" borderId="5" xfId="0" applyNumberFormat="1" applyFont="1" applyFill="1" applyBorder="1" applyAlignment="1">
      <alignment horizontal="center" vertical="center"/>
    </xf>
    <xf numFmtId="0" fontId="36" fillId="0" borderId="0" xfId="0" applyFont="1" applyFill="1" applyBorder="1" applyAlignment="1">
      <alignment horizontal="centerContinuous" vertical="center"/>
    </xf>
    <xf numFmtId="4" fontId="35" fillId="0" borderId="2" xfId="0" applyNumberFormat="1" applyFont="1" applyFill="1" applyBorder="1" applyAlignment="1">
      <alignment horizontal="center" vertical="center"/>
    </xf>
    <xf numFmtId="4" fontId="48" fillId="0" borderId="2" xfId="156" applyNumberFormat="1" applyFont="1" applyFill="1" applyBorder="1" applyAlignment="1">
      <alignment horizontal="center" vertical="center"/>
    </xf>
    <xf numFmtId="4" fontId="35" fillId="4" borderId="2" xfId="0" applyNumberFormat="1" applyFont="1" applyFill="1" applyBorder="1" applyAlignment="1">
      <alignment horizontal="center" vertical="center"/>
    </xf>
    <xf numFmtId="4" fontId="35" fillId="0" borderId="5" xfId="0" applyNumberFormat="1" applyFont="1" applyFill="1" applyBorder="1" applyAlignment="1">
      <alignment horizontal="center" vertical="center"/>
    </xf>
    <xf numFmtId="0" fontId="36" fillId="0" borderId="4" xfId="137" applyFont="1" applyBorder="1" applyAlignment="1">
      <alignment horizontal="center" vertical="center" wrapText="1"/>
    </xf>
    <xf numFmtId="4" fontId="2" fillId="0" borderId="2" xfId="126" quotePrefix="1" applyNumberFormat="1" applyFont="1" applyBorder="1" applyAlignment="1">
      <alignment vertical="center" wrapText="1"/>
    </xf>
    <xf numFmtId="4" fontId="44" fillId="2" borderId="2" xfId="126" applyNumberFormat="1" applyFont="1" applyFill="1" applyBorder="1" applyAlignment="1">
      <alignment vertical="center" wrapText="1"/>
    </xf>
    <xf numFmtId="164" fontId="35" fillId="0" borderId="7" xfId="103" applyFont="1" applyBorder="1" applyAlignment="1">
      <alignment horizontal="left" vertical="center"/>
    </xf>
    <xf numFmtId="1" fontId="36" fillId="0" borderId="6" xfId="103" applyNumberFormat="1" applyFont="1" applyBorder="1" applyAlignment="1">
      <alignment horizontal="center" vertical="center"/>
    </xf>
    <xf numFmtId="4" fontId="22" fillId="2" borderId="2" xfId="126" applyNumberFormat="1" applyFill="1" applyBorder="1" applyAlignment="1">
      <alignment horizontal="center" vertical="center" wrapText="1"/>
    </xf>
    <xf numFmtId="0" fontId="72" fillId="0" borderId="2" xfId="0" applyFont="1" applyBorder="1" applyAlignment="1">
      <alignment horizontal="left" vertical="top" wrapText="1"/>
    </xf>
    <xf numFmtId="0" fontId="72" fillId="0" borderId="2" xfId="0" applyFont="1" applyBorder="1" applyAlignment="1">
      <alignment vertical="top" wrapText="1"/>
    </xf>
    <xf numFmtId="2" fontId="22" fillId="0" borderId="0" xfId="126" applyNumberFormat="1"/>
    <xf numFmtId="0" fontId="35" fillId="0" borderId="9" xfId="0" applyFont="1" applyBorder="1" applyAlignment="1">
      <alignment horizontal="center" vertical="center" wrapText="1"/>
    </xf>
    <xf numFmtId="0" fontId="35" fillId="0" borderId="2" xfId="0" applyFont="1" applyBorder="1" applyAlignment="1">
      <alignment horizontal="center" vertical="center" wrapText="1"/>
    </xf>
    <xf numFmtId="0" fontId="35" fillId="2" borderId="9" xfId="0" applyFont="1" applyFill="1" applyBorder="1" applyAlignment="1">
      <alignment horizontal="center" vertical="center" wrapText="1"/>
    </xf>
    <xf numFmtId="0" fontId="51" fillId="0" borderId="2" xfId="0" applyFont="1" applyBorder="1" applyAlignment="1">
      <alignment horizontal="center" vertical="center" wrapText="1"/>
    </xf>
    <xf numFmtId="0" fontId="35" fillId="0" borderId="0" xfId="0" applyFont="1" applyAlignment="1">
      <alignment horizontal="left" wrapText="1"/>
    </xf>
    <xf numFmtId="0" fontId="5" fillId="0" borderId="0" xfId="113" applyFont="1" applyAlignment="1">
      <alignment horizontal="left"/>
    </xf>
    <xf numFmtId="0" fontId="29" fillId="0" borderId="0" xfId="113" applyAlignment="1">
      <alignment horizontal="left"/>
    </xf>
    <xf numFmtId="0" fontId="10" fillId="0" borderId="0" xfId="113" applyFont="1" applyAlignment="1">
      <alignment horizontal="left" wrapText="1"/>
    </xf>
    <xf numFmtId="0" fontId="36" fillId="0" borderId="0" xfId="113" applyFont="1" applyAlignment="1">
      <alignment horizontal="center" wrapText="1"/>
    </xf>
    <xf numFmtId="0" fontId="29" fillId="0" borderId="0" xfId="113" applyAlignment="1">
      <alignment horizontal="center"/>
    </xf>
    <xf numFmtId="0" fontId="19" fillId="0" borderId="0" xfId="131" applyFont="1" applyAlignment="1">
      <alignment horizontal="left" wrapText="1"/>
    </xf>
    <xf numFmtId="0" fontId="12" fillId="0" borderId="0" xfId="127" applyFont="1" applyAlignment="1">
      <alignment horizontal="left" wrapText="1"/>
    </xf>
    <xf numFmtId="0" fontId="15" fillId="0" borderId="0" xfId="127" applyFont="1" applyAlignment="1">
      <alignment horizontal="left" wrapText="1"/>
    </xf>
    <xf numFmtId="0" fontId="22" fillId="0" borderId="2" xfId="126" applyBorder="1" applyAlignment="1">
      <alignment horizontal="center" vertical="center" wrapText="1"/>
    </xf>
    <xf numFmtId="0" fontId="22" fillId="2" borderId="2" xfId="126" applyFill="1" applyBorder="1" applyAlignment="1">
      <alignment horizontal="center" vertical="center" wrapText="1"/>
    </xf>
    <xf numFmtId="0" fontId="2" fillId="0" borderId="0" xfId="126" applyFont="1" applyAlignment="1">
      <alignment horizontal="left"/>
    </xf>
    <xf numFmtId="0" fontId="22" fillId="0" borderId="0" xfId="126" applyFont="1" applyAlignment="1">
      <alignment horizontal="left"/>
    </xf>
    <xf numFmtId="0" fontId="22" fillId="0" borderId="0" xfId="126" applyAlignment="1">
      <alignment horizontal="left" wrapText="1"/>
    </xf>
    <xf numFmtId="0" fontId="36" fillId="0" borderId="0" xfId="126" applyFont="1" applyAlignment="1">
      <alignment horizontal="center"/>
    </xf>
    <xf numFmtId="0" fontId="22" fillId="0" borderId="0" xfId="126" applyAlignment="1">
      <alignment horizontal="center"/>
    </xf>
    <xf numFmtId="0" fontId="45" fillId="0" borderId="2" xfId="126" applyFont="1" applyBorder="1" applyAlignment="1">
      <alignment horizontal="center" vertical="center" wrapText="1"/>
    </xf>
    <xf numFmtId="164" fontId="35" fillId="0" borderId="5" xfId="103" applyFont="1" applyBorder="1" applyAlignment="1">
      <alignment horizontal="center"/>
    </xf>
    <xf numFmtId="164" fontId="35" fillId="0" borderId="2" xfId="103" applyFont="1" applyBorder="1" applyAlignment="1">
      <alignment horizontal="center"/>
    </xf>
    <xf numFmtId="164" fontId="37" fillId="0" borderId="0" xfId="103" applyFont="1" applyAlignment="1">
      <alignment horizontal="center"/>
    </xf>
    <xf numFmtId="164" fontId="36" fillId="0" borderId="0" xfId="103" applyFont="1" applyAlignment="1">
      <alignment horizontal="center"/>
    </xf>
    <xf numFmtId="164" fontId="35" fillId="0" borderId="0" xfId="103" applyFont="1" applyAlignment="1">
      <alignment horizontal="center"/>
    </xf>
    <xf numFmtId="164" fontId="35" fillId="0" borderId="3" xfId="103" applyFont="1" applyBorder="1" applyAlignment="1">
      <alignment horizontal="center" vertical="top" wrapText="1"/>
    </xf>
    <xf numFmtId="164" fontId="35" fillId="0" borderId="4" xfId="103" applyFont="1" applyBorder="1" applyAlignment="1">
      <alignment horizontal="center" vertical="top" wrapText="1"/>
    </xf>
    <xf numFmtId="166" fontId="35" fillId="0" borderId="6" xfId="103" applyNumberFormat="1" applyFont="1" applyBorder="1" applyAlignment="1">
      <alignment horizontal="center" vertical="top" wrapText="1"/>
    </xf>
    <xf numFmtId="166" fontId="35" fillId="0" borderId="7" xfId="103" applyNumberFormat="1" applyFont="1" applyBorder="1" applyAlignment="1">
      <alignment horizontal="center" vertical="top" wrapText="1"/>
    </xf>
    <xf numFmtId="0" fontId="36" fillId="0" borderId="3" xfId="136" applyFont="1" applyBorder="1" applyAlignment="1">
      <alignment horizontal="center" vertical="center" wrapText="1"/>
    </xf>
    <xf numFmtId="0" fontId="36" fillId="0" borderId="4" xfId="136"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3" xfId="137" applyFont="1" applyBorder="1" applyAlignment="1">
      <alignment horizontal="center" vertical="center" wrapText="1"/>
    </xf>
    <xf numFmtId="0" fontId="36" fillId="0" borderId="4" xfId="137" applyFont="1" applyBorder="1" applyAlignment="1">
      <alignment horizontal="center" vertical="center" wrapText="1"/>
    </xf>
    <xf numFmtId="0" fontId="36" fillId="0" borderId="3" xfId="135" applyFont="1" applyBorder="1" applyAlignment="1">
      <alignment horizontal="center" vertical="center" wrapText="1"/>
    </xf>
    <xf numFmtId="0" fontId="36" fillId="0" borderId="10" xfId="135" applyFont="1" applyBorder="1" applyAlignment="1">
      <alignment horizontal="center" vertical="center" wrapText="1"/>
    </xf>
    <xf numFmtId="0" fontId="36" fillId="0" borderId="3" xfId="103" applyNumberFormat="1" applyFont="1" applyBorder="1" applyAlignment="1">
      <alignment horizontal="center" vertical="center" wrapText="1"/>
    </xf>
    <xf numFmtId="0" fontId="73" fillId="0" borderId="4" xfId="0" applyFont="1" applyBorder="1" applyAlignment="1">
      <alignment horizontal="center" vertical="center" wrapText="1"/>
    </xf>
    <xf numFmtId="0" fontId="35" fillId="0" borderId="0" xfId="0" applyFont="1" applyAlignment="1">
      <alignment horizontal="right"/>
    </xf>
    <xf numFmtId="0" fontId="35" fillId="0" borderId="0" xfId="0" applyFont="1" applyAlignment="1">
      <alignment horizontal="right" wrapText="1"/>
    </xf>
    <xf numFmtId="0" fontId="2" fillId="0" borderId="0" xfId="115" applyFont="1" applyAlignment="1">
      <alignment horizontal="right"/>
    </xf>
    <xf numFmtId="0" fontId="13" fillId="0" borderId="0" xfId="115" applyFont="1" applyAlignment="1">
      <alignment horizontal="right"/>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53" fillId="0" borderId="0" xfId="0" applyFont="1" applyAlignment="1">
      <alignment horizontal="center"/>
    </xf>
    <xf numFmtId="0" fontId="49" fillId="0" borderId="5" xfId="0" applyFont="1" applyBorder="1" applyAlignment="1">
      <alignment horizontal="center" vertical="center" wrapText="1"/>
    </xf>
    <xf numFmtId="0" fontId="49" fillId="0" borderId="9" xfId="0" applyFont="1" applyBorder="1" applyAlignment="1">
      <alignment horizontal="center" vertical="center" wrapText="1"/>
    </xf>
    <xf numFmtId="0" fontId="35" fillId="0" borderId="5" xfId="0" applyFont="1" applyBorder="1" applyAlignment="1">
      <alignment horizontal="center" vertical="center" wrapText="1"/>
    </xf>
    <xf numFmtId="0" fontId="35" fillId="2" borderId="5" xfId="0" applyFont="1" applyFill="1" applyBorder="1" applyAlignment="1">
      <alignment horizontal="center" vertical="center" wrapText="1"/>
    </xf>
    <xf numFmtId="0" fontId="13" fillId="0" borderId="0" xfId="141" applyFont="1" applyAlignment="1">
      <alignment horizontal="left" wrapText="1"/>
    </xf>
    <xf numFmtId="0" fontId="13" fillId="0" borderId="0" xfId="141" applyAlignment="1">
      <alignment horizontal="left" wrapText="1"/>
    </xf>
    <xf numFmtId="0" fontId="9" fillId="0" borderId="0" xfId="126" applyFont="1" applyAlignment="1">
      <alignment horizontal="left"/>
    </xf>
    <xf numFmtId="0" fontId="1" fillId="0" borderId="0" xfId="113" applyFont="1" applyAlignment="1">
      <alignment horizontal="left" wrapText="1"/>
    </xf>
    <xf numFmtId="0" fontId="1" fillId="0" borderId="0" xfId="126" applyFont="1" applyAlignment="1">
      <alignment horizontal="left"/>
    </xf>
  </cellXfs>
  <cellStyles count="221">
    <cellStyle name="20% — акцент1" xfId="160"/>
    <cellStyle name="20% — акцент2" xfId="161"/>
    <cellStyle name="20% — акцент3" xfId="162"/>
    <cellStyle name="20% — акцент4" xfId="163"/>
    <cellStyle name="20% — акцент5" xfId="164"/>
    <cellStyle name="20% — акцент6" xfId="165"/>
    <cellStyle name="20% – Акцентування1" xfId="166"/>
    <cellStyle name="20% – Акцентування2" xfId="167"/>
    <cellStyle name="20% – Акцентування3" xfId="168"/>
    <cellStyle name="20% – Акцентування4" xfId="169"/>
    <cellStyle name="20% – Акцентування5" xfId="170"/>
    <cellStyle name="20% – Акцентування6" xfId="171"/>
    <cellStyle name="40% — акцент1" xfId="172"/>
    <cellStyle name="40% — акцент2" xfId="173"/>
    <cellStyle name="40% — акцент3" xfId="174"/>
    <cellStyle name="40% — акцент4" xfId="175"/>
    <cellStyle name="40% — акцент5" xfId="176"/>
    <cellStyle name="40% — акцент6" xfId="177"/>
    <cellStyle name="40% – Акцентування1" xfId="178"/>
    <cellStyle name="40% – Акцентування2" xfId="179"/>
    <cellStyle name="40% – Акцентування3" xfId="180"/>
    <cellStyle name="40% – Акцентування4" xfId="181"/>
    <cellStyle name="40% – Акцентування5" xfId="182"/>
    <cellStyle name="40% – Акцентування6" xfId="183"/>
    <cellStyle name="60% — акцент1" xfId="184"/>
    <cellStyle name="60% — акцент2" xfId="185"/>
    <cellStyle name="60% — акцент3" xfId="186"/>
    <cellStyle name="60% — акцент4" xfId="187"/>
    <cellStyle name="60% — акцент5" xfId="188"/>
    <cellStyle name="60% — акцент6" xfId="189"/>
    <cellStyle name="60% – Акцентування1" xfId="190"/>
    <cellStyle name="60% – Акцентування2" xfId="191"/>
    <cellStyle name="60% – Акцентування3" xfId="192"/>
    <cellStyle name="60% – Акцентування4" xfId="193"/>
    <cellStyle name="60% – Акцентування5" xfId="194"/>
    <cellStyle name="60% – Акцентування6" xfId="195"/>
    <cellStyle name="Normal_meresha_07" xfId="3"/>
    <cellStyle name="Акцентування1" xfId="196"/>
    <cellStyle name="Акцентування2" xfId="197"/>
    <cellStyle name="Акцентування3" xfId="198"/>
    <cellStyle name="Акцентування4" xfId="199"/>
    <cellStyle name="Акцентування5" xfId="200"/>
    <cellStyle name="Акцентування6" xfId="201"/>
    <cellStyle name="Ввід" xfId="202"/>
    <cellStyle name="Добре" xfId="203"/>
    <cellStyle name="Заголовок 1 2" xfId="204"/>
    <cellStyle name="Заголовок 2 2" xfId="205"/>
    <cellStyle name="Заголовок 3 2" xfId="206"/>
    <cellStyle name="Заголовок 4 2" xfId="207"/>
    <cellStyle name="Звичайний 10" xfId="4"/>
    <cellStyle name="Звичайний 11" xfId="5"/>
    <cellStyle name="Звичайний 12" xfId="6"/>
    <cellStyle name="Звичайний 13" xfId="7"/>
    <cellStyle name="Звичайний 14" xfId="8"/>
    <cellStyle name="Звичайний 15" xfId="9"/>
    <cellStyle name="Звичайний 16" xfId="10"/>
    <cellStyle name="Звичайний 17" xfId="11"/>
    <cellStyle name="Звичайний 18" xfId="12"/>
    <cellStyle name="Звичайний 19" xfId="13"/>
    <cellStyle name="Звичайний 2" xfId="14"/>
    <cellStyle name="Звичайний 2 2" xfId="15"/>
    <cellStyle name="Звичайний 2 2 2" xfId="16"/>
    <cellStyle name="Звичайний 2 3" xfId="17"/>
    <cellStyle name="Звичайний 2 3 2" xfId="18"/>
    <cellStyle name="Звичайний 2 3 2 2" xfId="19"/>
    <cellStyle name="Звичайний 2 3 2 2 2" xfId="20"/>
    <cellStyle name="Звичайний 2 3 2 3" xfId="21"/>
    <cellStyle name="Звичайний 2 3 2 3 2" xfId="22"/>
    <cellStyle name="Звичайний 2 3 2 4" xfId="23"/>
    <cellStyle name="Звичайний 2 3 3" xfId="24"/>
    <cellStyle name="Звичайний 2 3 3 2" xfId="25"/>
    <cellStyle name="Звичайний 2 3 4" xfId="26"/>
    <cellStyle name="Звичайний 2 3 4 2" xfId="27"/>
    <cellStyle name="Звичайний 2 3 5" xfId="28"/>
    <cellStyle name="Звичайний 2 3 5 2" xfId="29"/>
    <cellStyle name="Звичайний 2 3 6" xfId="30"/>
    <cellStyle name="Звичайний 2 4" xfId="31"/>
    <cellStyle name="Звичайний 2 4 2" xfId="32"/>
    <cellStyle name="Звичайний 2 4 2 2" xfId="33"/>
    <cellStyle name="Звичайний 2 4 3" xfId="34"/>
    <cellStyle name="Звичайний 2 4 3 2" xfId="35"/>
    <cellStyle name="Звичайний 2 4 4" xfId="36"/>
    <cellStyle name="Звичайний 2 5" xfId="37"/>
    <cellStyle name="Звичайний 2 5 2" xfId="38"/>
    <cellStyle name="Звичайний 2 6" xfId="39"/>
    <cellStyle name="Звичайний 2 6 2" xfId="40"/>
    <cellStyle name="Звичайний 2 7" xfId="41"/>
    <cellStyle name="Звичайний 2 7 2" xfId="42"/>
    <cellStyle name="Звичайний 2 8" xfId="43"/>
    <cellStyle name="Звичайний 2_2017 роз Формула" xfId="44"/>
    <cellStyle name="Звичайний 20" xfId="45"/>
    <cellStyle name="Звичайний 21" xfId="46"/>
    <cellStyle name="Звичайний 22" xfId="47"/>
    <cellStyle name="Звичайний 22 2" xfId="48"/>
    <cellStyle name="Звичайний 22 2 2" xfId="49"/>
    <cellStyle name="Звичайний 22 2 2 2" xfId="50"/>
    <cellStyle name="Звичайний 22 2 2 2 2" xfId="51"/>
    <cellStyle name="Звичайний 22 2 2 3" xfId="52"/>
    <cellStyle name="Звичайний 22 2 2 3 2" xfId="53"/>
    <cellStyle name="Звичайний 22 2 2 4" xfId="54"/>
    <cellStyle name="Звичайний 22 2 3" xfId="55"/>
    <cellStyle name="Звичайний 22 2 3 2" xfId="56"/>
    <cellStyle name="Звичайний 22 2 4" xfId="57"/>
    <cellStyle name="Звичайний 22 2 4 2" xfId="58"/>
    <cellStyle name="Звичайний 22 2 5" xfId="59"/>
    <cellStyle name="Звичайний 22 2 5 2" xfId="60"/>
    <cellStyle name="Звичайний 22 2 6" xfId="61"/>
    <cellStyle name="Звичайний 22 3" xfId="62"/>
    <cellStyle name="Звичайний 22 3 2" xfId="63"/>
    <cellStyle name="Звичайний 22 3 2 2" xfId="64"/>
    <cellStyle name="Звичайний 22 3 3" xfId="65"/>
    <cellStyle name="Звичайний 22 3 3 2" xfId="66"/>
    <cellStyle name="Звичайний 22 3 4" xfId="67"/>
    <cellStyle name="Звичайний 22 4" xfId="68"/>
    <cellStyle name="Звичайний 22 4 2" xfId="69"/>
    <cellStyle name="Звичайний 22 5" xfId="70"/>
    <cellStyle name="Звичайний 22 5 2" xfId="71"/>
    <cellStyle name="Звичайний 22 6" xfId="72"/>
    <cellStyle name="Звичайний 22 6 2" xfId="73"/>
    <cellStyle name="Звичайний 22 7" xfId="74"/>
    <cellStyle name="Звичайний 22_2017 роз Формула" xfId="75"/>
    <cellStyle name="Звичайний 23" xfId="76"/>
    <cellStyle name="Звичайний 24" xfId="77"/>
    <cellStyle name="Звичайний 24 2" xfId="78"/>
    <cellStyle name="Звичайний 24 2 2" xfId="79"/>
    <cellStyle name="Звичайний 24 2 2 2" xfId="80"/>
    <cellStyle name="Звичайний 24 2 3" xfId="81"/>
    <cellStyle name="Звичайний 24 2 3 2" xfId="82"/>
    <cellStyle name="Звичайний 24 2 4" xfId="83"/>
    <cellStyle name="Звичайний 24 3" xfId="84"/>
    <cellStyle name="Звичайний 24 3 2" xfId="85"/>
    <cellStyle name="Звичайний 24 4" xfId="86"/>
    <cellStyle name="Звичайний 24 4 2" xfId="87"/>
    <cellStyle name="Звичайний 24 5" xfId="88"/>
    <cellStyle name="Звичайний 24 5 2" xfId="89"/>
    <cellStyle name="Звичайний 24 6" xfId="90"/>
    <cellStyle name="Звичайний 25" xfId="91"/>
    <cellStyle name="Звичайний 3" xfId="92"/>
    <cellStyle name="Звичайний 4" xfId="93"/>
    <cellStyle name="Звичайний 4 2" xfId="94"/>
    <cellStyle name="Звичайний 5" xfId="95"/>
    <cellStyle name="Звичайний 6" xfId="96"/>
    <cellStyle name="Звичайний 7" xfId="97"/>
    <cellStyle name="Звичайний 8" xfId="98"/>
    <cellStyle name="Звичайний 9" xfId="99"/>
    <cellStyle name="Зв'язана клітинка" xfId="208"/>
    <cellStyle name="Контрольна клітинка" xfId="209"/>
    <cellStyle name="Назва" xfId="210"/>
    <cellStyle name="Обчислення" xfId="211"/>
    <cellStyle name="Обычный" xfId="0" builtinId="0"/>
    <cellStyle name="Обычный 10" xfId="145"/>
    <cellStyle name="Обычный 11" xfId="146"/>
    <cellStyle name="Обычный 2" xfId="1"/>
    <cellStyle name="Обычный 2 2" xfId="125"/>
    <cellStyle name="Обычный 2 3" xfId="159"/>
    <cellStyle name="Обычный 3" xfId="2"/>
    <cellStyle name="Обычный 3 2" xfId="109"/>
    <cellStyle name="Обычный 3 3" xfId="114"/>
    <cellStyle name="Обычный 4" xfId="100"/>
    <cellStyle name="Обычный 5" xfId="108"/>
    <cellStyle name="Обычный 5 2" xfId="110"/>
    <cellStyle name="Обычный 5 2 2" xfId="112"/>
    <cellStyle name="Обычный 5 2 2 2" xfId="115"/>
    <cellStyle name="Обычный 5 2 3" xfId="122"/>
    <cellStyle name="Обычный 5 2 3 2" xfId="127"/>
    <cellStyle name="Обычный 5 2 3 2 2" xfId="147"/>
    <cellStyle name="Обычный 5 2 3 3" xfId="143"/>
    <cellStyle name="Обычный 5 2 3 4" xfId="220"/>
    <cellStyle name="Обычный 5 2 4" xfId="129"/>
    <cellStyle name="Обычный 5 2 4 2" xfId="157"/>
    <cellStyle name="Обычный 5 3" xfId="111"/>
    <cellStyle name="Обычный 5 3 2" xfId="118"/>
    <cellStyle name="Обычный 5 3 3" xfId="120"/>
    <cellStyle name="Обычный 5 3 4" xfId="124"/>
    <cellStyle name="Обычный 5 3 4 2" xfId="141"/>
    <cellStyle name="Обычный 5 4" xfId="113"/>
    <cellStyle name="Обычный 5 4 2" xfId="130"/>
    <cellStyle name="Обычный 5 4 2 4 2" xfId="132"/>
    <cellStyle name="Обычный 5 4 2 4 2 2" xfId="148"/>
    <cellStyle name="Обычный 5 4 2 4 3" xfId="149"/>
    <cellStyle name="Обычный 5 4 2 4 3 2" xfId="150"/>
    <cellStyle name="Обычный 5 4 3" xfId="142"/>
    <cellStyle name="Обычный 5 4 3 3 2" xfId="131"/>
    <cellStyle name="Обычный 5 4 3 3 2 2" xfId="151"/>
    <cellStyle name="Обычный 5 4 4" xfId="152"/>
    <cellStyle name="Обычный 5 5" xfId="116"/>
    <cellStyle name="Обычный 5 5 2" xfId="117"/>
    <cellStyle name="Обычный 5 5 3" xfId="123"/>
    <cellStyle name="Обычный 5 5 3 2" xfId="128"/>
    <cellStyle name="Обычный 5 5 3 2 2" xfId="140"/>
    <cellStyle name="Обычный 5 6" xfId="119"/>
    <cellStyle name="Обычный 5 7" xfId="121"/>
    <cellStyle name="Обычный 5 7 2" xfId="126"/>
    <cellStyle name="Обычный 5 7 2 2" xfId="134"/>
    <cellStyle name="Обычный 5 7 2 2 2" xfId="153"/>
    <cellStyle name="Обычный 5 7 2 3" xfId="139"/>
    <cellStyle name="Обычный 5 7 2 4" xfId="154"/>
    <cellStyle name="Обычный 5 7 2 5" xfId="158"/>
    <cellStyle name="Обычный 5 7 3 2" xfId="133"/>
    <cellStyle name="Обычный 5 7 3 2 2" xfId="144"/>
    <cellStyle name="Обычный 6" xfId="135"/>
    <cellStyle name="Обычный 6 2" xfId="138"/>
    <cellStyle name="Обычный 6 3" xfId="155"/>
    <cellStyle name="Обычный 6 3 2" xfId="137"/>
    <cellStyle name="Обычный 6 4" xfId="136"/>
    <cellStyle name="Обычный 9" xfId="156"/>
    <cellStyle name="Підсумок" xfId="212"/>
    <cellStyle name="Поганий" xfId="213"/>
    <cellStyle name="Примечание 2" xfId="214"/>
    <cellStyle name="Примітка" xfId="215"/>
    <cellStyle name="Результат" xfId="216"/>
    <cellStyle name="Середній" xfId="217"/>
    <cellStyle name="Стиль 1" xfId="101"/>
    <cellStyle name="Текст попередження" xfId="218"/>
    <cellStyle name="Текст пояснення" xfId="219"/>
    <cellStyle name="Фінансовий 2" xfId="102"/>
    <cellStyle name="Фінансовий 2 2" xfId="103"/>
    <cellStyle name="Фінансовий 3" xfId="104"/>
    <cellStyle name="Фінансовий 3 2" xfId="105"/>
    <cellStyle name="Фінансовий 3 2 2" xfId="106"/>
    <cellStyle name="Фінансовий 3 3" xfId="107"/>
  </cellStyles>
  <dxfs count="3">
    <dxf>
      <font>
        <b/>
        <i val="0"/>
      </font>
      <fill>
        <patternFill>
          <bgColor indexed="41"/>
        </patternFill>
      </fill>
    </dxf>
    <dxf>
      <font>
        <b/>
        <i val="0"/>
      </font>
      <fill>
        <patternFill>
          <bgColor indexed="41"/>
        </patternFill>
      </fill>
    </dxf>
    <dxf>
      <font>
        <b/>
        <i val="0"/>
      </font>
      <fill>
        <patternFill>
          <bgColor indexed="41"/>
        </patternFill>
      </fill>
    </dxf>
  </dxfs>
  <tableStyles count="0" defaultTableStyle="TableStyleMedium9" defaultPivotStyle="PivotStyleLight16"/>
  <colors>
    <mruColors>
      <color rgb="FFCCFFFF"/>
      <color rgb="FF99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topLeftCell="A97" zoomScale="90" zoomScaleNormal="90" zoomScalePageLayoutView="55" workbookViewId="0">
      <selection activeCell="C3" sqref="C3:G3"/>
    </sheetView>
  </sheetViews>
  <sheetFormatPr defaultRowHeight="12.75" x14ac:dyDescent="0.2"/>
  <cols>
    <col min="1" max="1" width="13.140625" style="4" customWidth="1"/>
    <col min="2" max="2" width="56.5703125" style="4" customWidth="1"/>
    <col min="3" max="3" width="15.42578125" style="4" customWidth="1"/>
    <col min="4" max="4" width="17.7109375" style="4" customWidth="1"/>
    <col min="5" max="5" width="15.7109375" style="4" customWidth="1"/>
    <col min="6" max="6" width="18.28515625" style="4" customWidth="1"/>
    <col min="7" max="9" width="9.140625" style="4"/>
    <col min="10" max="11" width="10" style="4" bestFit="1" customWidth="1"/>
    <col min="12" max="16384" width="9.140625" style="4"/>
  </cols>
  <sheetData>
    <row r="1" spans="1:15" x14ac:dyDescent="0.2">
      <c r="C1" s="386" t="s">
        <v>0</v>
      </c>
      <c r="D1" s="387"/>
      <c r="E1" s="387"/>
      <c r="F1" s="387"/>
    </row>
    <row r="2" spans="1:15" ht="18.75" customHeight="1" x14ac:dyDescent="0.2">
      <c r="C2" s="435" t="s">
        <v>336</v>
      </c>
      <c r="D2" s="388"/>
      <c r="E2" s="388"/>
      <c r="F2" s="388"/>
    </row>
    <row r="3" spans="1:15" s="2" customFormat="1" ht="42.75" customHeight="1" x14ac:dyDescent="0.2">
      <c r="A3" s="1"/>
      <c r="B3" s="1"/>
      <c r="C3" s="392" t="s">
        <v>273</v>
      </c>
      <c r="D3" s="393"/>
      <c r="E3" s="393"/>
      <c r="F3" s="393"/>
      <c r="G3" s="393"/>
      <c r="H3" s="9"/>
      <c r="I3" s="9"/>
      <c r="J3" s="3"/>
      <c r="K3" s="339"/>
      <c r="L3" s="339"/>
      <c r="M3" s="339"/>
      <c r="N3" s="339"/>
      <c r="O3" s="52"/>
    </row>
    <row r="4" spans="1:15" s="2" customFormat="1" ht="24" customHeight="1" x14ac:dyDescent="0.2">
      <c r="A4" s="1"/>
      <c r="B4" s="1"/>
      <c r="C4" s="1"/>
      <c r="D4" s="385"/>
      <c r="E4" s="385"/>
      <c r="F4" s="385"/>
      <c r="G4" s="9"/>
      <c r="H4" s="9"/>
      <c r="I4" s="9"/>
      <c r="J4" s="3"/>
      <c r="K4" s="9"/>
      <c r="L4" s="9"/>
      <c r="M4" s="9"/>
      <c r="N4" s="9"/>
      <c r="O4" s="52"/>
    </row>
    <row r="5" spans="1:15" ht="28.5" customHeight="1" x14ac:dyDescent="0.2">
      <c r="A5" s="389" t="s">
        <v>227</v>
      </c>
      <c r="B5" s="390"/>
      <c r="C5" s="390"/>
      <c r="D5" s="390"/>
      <c r="E5" s="390"/>
      <c r="F5" s="390"/>
      <c r="L5" s="9"/>
      <c r="M5" s="9"/>
      <c r="N5" s="9"/>
      <c r="O5" s="9"/>
    </row>
    <row r="6" spans="1:15" ht="18" customHeight="1" x14ac:dyDescent="0.2">
      <c r="A6" s="187"/>
      <c r="B6" s="153"/>
      <c r="C6" s="391"/>
      <c r="D6" s="391"/>
      <c r="E6" s="391"/>
      <c r="F6" s="391"/>
    </row>
    <row r="7" spans="1:15" ht="12.2" customHeight="1" x14ac:dyDescent="0.2">
      <c r="A7" s="188"/>
      <c r="B7" s="1"/>
      <c r="C7" s="385"/>
      <c r="D7" s="385"/>
      <c r="E7" s="385"/>
      <c r="F7" s="385"/>
    </row>
    <row r="8" spans="1:15" ht="13.7" customHeight="1" x14ac:dyDescent="0.2">
      <c r="A8" s="188" t="s">
        <v>225</v>
      </c>
      <c r="B8" s="189"/>
      <c r="C8" s="189"/>
      <c r="D8" s="189"/>
      <c r="E8" s="189"/>
      <c r="F8" s="189"/>
    </row>
    <row r="9" spans="1:15" x14ac:dyDescent="0.2">
      <c r="A9" s="190" t="s">
        <v>46</v>
      </c>
      <c r="B9" s="186"/>
      <c r="C9" s="186"/>
      <c r="D9" s="186"/>
      <c r="E9" s="189"/>
      <c r="F9" s="189"/>
    </row>
    <row r="10" spans="1:15" ht="13.7" customHeight="1" x14ac:dyDescent="0.2">
      <c r="A10" s="381" t="s">
        <v>10</v>
      </c>
      <c r="B10" s="381" t="s">
        <v>11</v>
      </c>
      <c r="C10" s="383" t="s">
        <v>1</v>
      </c>
      <c r="D10" s="381" t="s">
        <v>2</v>
      </c>
      <c r="E10" s="382" t="s">
        <v>3</v>
      </c>
      <c r="F10" s="382"/>
    </row>
    <row r="11" spans="1:15" ht="13.7" customHeight="1" x14ac:dyDescent="0.2">
      <c r="A11" s="382"/>
      <c r="B11" s="382"/>
      <c r="C11" s="382"/>
      <c r="D11" s="382"/>
      <c r="E11" s="382" t="s">
        <v>4</v>
      </c>
      <c r="F11" s="384" t="s">
        <v>5</v>
      </c>
    </row>
    <row r="12" spans="1:15" x14ac:dyDescent="0.2">
      <c r="A12" s="382"/>
      <c r="B12" s="382"/>
      <c r="C12" s="382"/>
      <c r="D12" s="382"/>
      <c r="E12" s="382"/>
      <c r="F12" s="382"/>
    </row>
    <row r="13" spans="1:15" x14ac:dyDescent="0.2">
      <c r="A13" s="151">
        <v>1</v>
      </c>
      <c r="B13" s="151">
        <v>2</v>
      </c>
      <c r="C13" s="152">
        <v>3</v>
      </c>
      <c r="D13" s="151">
        <v>4</v>
      </c>
      <c r="E13" s="151">
        <v>5</v>
      </c>
      <c r="F13" s="151">
        <v>6</v>
      </c>
    </row>
    <row r="14" spans="1:15" ht="31.7" customHeight="1" x14ac:dyDescent="0.2">
      <c r="A14" s="60">
        <v>10000000</v>
      </c>
      <c r="B14" s="61" t="s">
        <v>171</v>
      </c>
      <c r="C14" s="122">
        <f t="shared" ref="C14:C80" si="0">D14+E14</f>
        <v>106875700</v>
      </c>
      <c r="D14" s="183">
        <f>D15+D23+D29+D37+D51</f>
        <v>106795700</v>
      </c>
      <c r="E14" s="184">
        <f>E15+E23+E29+E37+E51</f>
        <v>80000</v>
      </c>
      <c r="F14" s="183">
        <v>0</v>
      </c>
    </row>
    <row r="15" spans="1:15" ht="54" customHeight="1" x14ac:dyDescent="0.2">
      <c r="A15" s="60">
        <v>11000000</v>
      </c>
      <c r="B15" s="61" t="s">
        <v>172</v>
      </c>
      <c r="C15" s="122">
        <f t="shared" si="0"/>
        <v>64884400</v>
      </c>
      <c r="D15" s="183">
        <f>D16+D21</f>
        <v>64884400</v>
      </c>
      <c r="E15" s="183">
        <f>E16+E21</f>
        <v>0</v>
      </c>
      <c r="F15" s="183">
        <v>0</v>
      </c>
    </row>
    <row r="16" spans="1:15" ht="33" customHeight="1" x14ac:dyDescent="0.2">
      <c r="A16" s="60">
        <v>11010000</v>
      </c>
      <c r="B16" s="61" t="s">
        <v>12</v>
      </c>
      <c r="C16" s="122">
        <f t="shared" si="0"/>
        <v>64884400</v>
      </c>
      <c r="D16" s="183">
        <f>D17+D18+D19+D20</f>
        <v>64884400</v>
      </c>
      <c r="E16" s="185">
        <v>0</v>
      </c>
      <c r="F16" s="183">
        <v>0</v>
      </c>
    </row>
    <row r="17" spans="1:11" ht="36" customHeight="1" x14ac:dyDescent="0.2">
      <c r="A17" s="124">
        <v>11010100</v>
      </c>
      <c r="B17" s="62" t="s">
        <v>13</v>
      </c>
      <c r="C17" s="125">
        <f t="shared" si="0"/>
        <v>44238400</v>
      </c>
      <c r="D17" s="126">
        <v>44238400</v>
      </c>
      <c r="E17" s="126">
        <v>0</v>
      </c>
      <c r="F17" s="126">
        <v>0</v>
      </c>
    </row>
    <row r="18" spans="1:11" ht="25.5" x14ac:dyDescent="0.2">
      <c r="A18" s="124">
        <v>11010400</v>
      </c>
      <c r="B18" s="62" t="s">
        <v>14</v>
      </c>
      <c r="C18" s="125">
        <f t="shared" si="0"/>
        <v>16320000</v>
      </c>
      <c r="D18" s="126">
        <v>16320000</v>
      </c>
      <c r="E18" s="126">
        <v>0</v>
      </c>
      <c r="F18" s="126">
        <v>0</v>
      </c>
    </row>
    <row r="19" spans="1:11" ht="27.2" customHeight="1" x14ac:dyDescent="0.2">
      <c r="A19" s="124">
        <v>11010500</v>
      </c>
      <c r="B19" s="62" t="s">
        <v>15</v>
      </c>
      <c r="C19" s="125">
        <f t="shared" si="0"/>
        <v>150000</v>
      </c>
      <c r="D19" s="126">
        <v>150000</v>
      </c>
      <c r="E19" s="126">
        <v>0</v>
      </c>
      <c r="F19" s="126">
        <v>0</v>
      </c>
    </row>
    <row r="20" spans="1:11" ht="40.700000000000003" customHeight="1" x14ac:dyDescent="0.2">
      <c r="A20" s="124">
        <v>11011300</v>
      </c>
      <c r="B20" s="176" t="s">
        <v>223</v>
      </c>
      <c r="C20" s="125">
        <f>D20</f>
        <v>4176000</v>
      </c>
      <c r="D20" s="126">
        <v>4176000</v>
      </c>
      <c r="E20" s="126"/>
      <c r="F20" s="126"/>
    </row>
    <row r="21" spans="1:11" ht="36" customHeight="1" x14ac:dyDescent="0.2">
      <c r="A21" s="60">
        <v>11020000</v>
      </c>
      <c r="B21" s="61" t="s">
        <v>173</v>
      </c>
      <c r="C21" s="122">
        <f t="shared" si="0"/>
        <v>0</v>
      </c>
      <c r="D21" s="123">
        <v>0</v>
      </c>
      <c r="E21" s="123">
        <v>0</v>
      </c>
      <c r="F21" s="123">
        <v>0</v>
      </c>
    </row>
    <row r="22" spans="1:11" ht="39.75" customHeight="1" x14ac:dyDescent="0.2">
      <c r="A22" s="124">
        <v>11020200</v>
      </c>
      <c r="B22" s="62" t="s">
        <v>174</v>
      </c>
      <c r="C22" s="125">
        <f t="shared" si="0"/>
        <v>0</v>
      </c>
      <c r="D22" s="126">
        <v>0</v>
      </c>
      <c r="E22" s="126">
        <v>0</v>
      </c>
      <c r="F22" s="126">
        <v>0</v>
      </c>
    </row>
    <row r="23" spans="1:11" ht="24" customHeight="1" x14ac:dyDescent="0.2">
      <c r="A23" s="60">
        <v>13000000</v>
      </c>
      <c r="B23" s="61" t="s">
        <v>175</v>
      </c>
      <c r="C23" s="122">
        <f t="shared" si="0"/>
        <v>69000</v>
      </c>
      <c r="D23" s="123">
        <f>D24+D27</f>
        <v>69000</v>
      </c>
      <c r="E23" s="123">
        <v>0</v>
      </c>
      <c r="F23" s="123">
        <v>0</v>
      </c>
    </row>
    <row r="24" spans="1:11" x14ac:dyDescent="0.2">
      <c r="A24" s="60">
        <v>13010000</v>
      </c>
      <c r="B24" s="61" t="s">
        <v>176</v>
      </c>
      <c r="C24" s="122">
        <f t="shared" si="0"/>
        <v>68000</v>
      </c>
      <c r="D24" s="123">
        <v>68000</v>
      </c>
      <c r="E24" s="123">
        <v>0</v>
      </c>
      <c r="F24" s="123">
        <v>0</v>
      </c>
    </row>
    <row r="25" spans="1:11" ht="35.25" customHeight="1" x14ac:dyDescent="0.2">
      <c r="A25" s="124">
        <v>13010100</v>
      </c>
      <c r="B25" s="62" t="s">
        <v>177</v>
      </c>
      <c r="C25" s="125">
        <f t="shared" si="0"/>
        <v>36000</v>
      </c>
      <c r="D25" s="126">
        <v>36000</v>
      </c>
      <c r="E25" s="126">
        <v>0</v>
      </c>
      <c r="F25" s="126">
        <v>0</v>
      </c>
    </row>
    <row r="26" spans="1:11" ht="51" x14ac:dyDescent="0.2">
      <c r="A26" s="124">
        <v>13010200</v>
      </c>
      <c r="B26" s="62" t="s">
        <v>178</v>
      </c>
      <c r="C26" s="125">
        <f t="shared" si="0"/>
        <v>32000</v>
      </c>
      <c r="D26" s="126">
        <v>32000</v>
      </c>
      <c r="E26" s="126">
        <v>0</v>
      </c>
      <c r="F26" s="126">
        <v>0</v>
      </c>
    </row>
    <row r="27" spans="1:11" ht="25.5" x14ac:dyDescent="0.2">
      <c r="A27" s="60">
        <v>13030000</v>
      </c>
      <c r="B27" s="61" t="s">
        <v>16</v>
      </c>
      <c r="C27" s="122">
        <f t="shared" si="0"/>
        <v>1000</v>
      </c>
      <c r="D27" s="123">
        <v>1000</v>
      </c>
      <c r="E27" s="123">
        <v>0</v>
      </c>
      <c r="F27" s="123">
        <v>0</v>
      </c>
      <c r="K27" s="132"/>
    </row>
    <row r="28" spans="1:11" ht="25.5" x14ac:dyDescent="0.2">
      <c r="A28" s="124">
        <v>13030100</v>
      </c>
      <c r="B28" s="62" t="s">
        <v>17</v>
      </c>
      <c r="C28" s="125">
        <f t="shared" si="0"/>
        <v>1000</v>
      </c>
      <c r="D28" s="126">
        <v>1000</v>
      </c>
      <c r="E28" s="126">
        <v>0</v>
      </c>
      <c r="F28" s="126">
        <v>0</v>
      </c>
      <c r="K28" s="132"/>
    </row>
    <row r="29" spans="1:11" x14ac:dyDescent="0.2">
      <c r="A29" s="60">
        <v>14000000</v>
      </c>
      <c r="B29" s="61" t="s">
        <v>179</v>
      </c>
      <c r="C29" s="122">
        <f t="shared" si="0"/>
        <v>7946600</v>
      </c>
      <c r="D29" s="123">
        <f>D30+D32+D34</f>
        <v>7946600</v>
      </c>
      <c r="E29" s="123">
        <v>0</v>
      </c>
      <c r="F29" s="123">
        <v>0</v>
      </c>
    </row>
    <row r="30" spans="1:11" ht="25.5" x14ac:dyDescent="0.2">
      <c r="A30" s="60">
        <v>14020000</v>
      </c>
      <c r="B30" s="61" t="s">
        <v>180</v>
      </c>
      <c r="C30" s="122">
        <f t="shared" si="0"/>
        <v>306600</v>
      </c>
      <c r="D30" s="123">
        <f>D31</f>
        <v>306600</v>
      </c>
      <c r="E30" s="123">
        <v>0</v>
      </c>
      <c r="F30" s="123">
        <v>0</v>
      </c>
    </row>
    <row r="31" spans="1:11" x14ac:dyDescent="0.2">
      <c r="A31" s="124">
        <v>14021900</v>
      </c>
      <c r="B31" s="62" t="s">
        <v>18</v>
      </c>
      <c r="C31" s="125">
        <f t="shared" si="0"/>
        <v>306600</v>
      </c>
      <c r="D31" s="126">
        <v>306600</v>
      </c>
      <c r="E31" s="126">
        <v>0</v>
      </c>
      <c r="F31" s="126">
        <v>0</v>
      </c>
    </row>
    <row r="32" spans="1:11" ht="25.5" x14ac:dyDescent="0.2">
      <c r="A32" s="60">
        <v>14030000</v>
      </c>
      <c r="B32" s="61" t="s">
        <v>181</v>
      </c>
      <c r="C32" s="122">
        <f t="shared" si="0"/>
        <v>2100000</v>
      </c>
      <c r="D32" s="123">
        <f>D33</f>
        <v>2100000</v>
      </c>
      <c r="E32" s="123">
        <v>0</v>
      </c>
      <c r="F32" s="123">
        <v>0</v>
      </c>
    </row>
    <row r="33" spans="1:10" x14ac:dyDescent="0.2">
      <c r="A33" s="124">
        <v>14031900</v>
      </c>
      <c r="B33" s="62" t="s">
        <v>18</v>
      </c>
      <c r="C33" s="125">
        <f t="shared" si="0"/>
        <v>2100000</v>
      </c>
      <c r="D33" s="126">
        <v>2100000</v>
      </c>
      <c r="E33" s="126">
        <v>0</v>
      </c>
      <c r="F33" s="126">
        <v>0</v>
      </c>
      <c r="J33" s="132"/>
    </row>
    <row r="34" spans="1:10" ht="25.5" x14ac:dyDescent="0.2">
      <c r="A34" s="60">
        <v>14040000</v>
      </c>
      <c r="B34" s="61" t="s">
        <v>182</v>
      </c>
      <c r="C34" s="122">
        <f t="shared" si="0"/>
        <v>5540000</v>
      </c>
      <c r="D34" s="123">
        <f>D35+D36</f>
        <v>5540000</v>
      </c>
      <c r="E34" s="123">
        <v>0</v>
      </c>
      <c r="F34" s="123">
        <v>0</v>
      </c>
    </row>
    <row r="35" spans="1:10" ht="66" customHeight="1" x14ac:dyDescent="0.2">
      <c r="A35" s="124">
        <v>14040100</v>
      </c>
      <c r="B35" s="62" t="s">
        <v>183</v>
      </c>
      <c r="C35" s="125">
        <f t="shared" si="0"/>
        <v>3840000</v>
      </c>
      <c r="D35" s="126">
        <v>3840000</v>
      </c>
      <c r="E35" s="126">
        <v>0</v>
      </c>
      <c r="F35" s="126">
        <v>0</v>
      </c>
    </row>
    <row r="36" spans="1:10" ht="51" x14ac:dyDescent="0.2">
      <c r="A36" s="124">
        <v>14040200</v>
      </c>
      <c r="B36" s="62" t="s">
        <v>159</v>
      </c>
      <c r="C36" s="125">
        <f t="shared" si="0"/>
        <v>1700000</v>
      </c>
      <c r="D36" s="126">
        <v>1700000</v>
      </c>
      <c r="E36" s="126">
        <v>0</v>
      </c>
      <c r="F36" s="126">
        <v>0</v>
      </c>
    </row>
    <row r="37" spans="1:10" ht="25.5" x14ac:dyDescent="0.2">
      <c r="A37" s="60">
        <v>18000000</v>
      </c>
      <c r="B37" s="61" t="s">
        <v>19</v>
      </c>
      <c r="C37" s="122">
        <f t="shared" si="0"/>
        <v>33895700</v>
      </c>
      <c r="D37" s="123">
        <f>D38+D47</f>
        <v>33895700</v>
      </c>
      <c r="E37" s="123">
        <v>0</v>
      </c>
      <c r="F37" s="123">
        <v>0</v>
      </c>
    </row>
    <row r="38" spans="1:10" x14ac:dyDescent="0.2">
      <c r="A38" s="60">
        <v>18010000</v>
      </c>
      <c r="B38" s="61" t="s">
        <v>184</v>
      </c>
      <c r="C38" s="122">
        <f t="shared" si="0"/>
        <v>12992700</v>
      </c>
      <c r="D38" s="123">
        <f>D39+D40+D41+D42+D43+D44+D45+D46</f>
        <v>12992700</v>
      </c>
      <c r="E38" s="123">
        <v>0</v>
      </c>
      <c r="F38" s="123">
        <v>0</v>
      </c>
    </row>
    <row r="39" spans="1:10" ht="38.25" x14ac:dyDescent="0.2">
      <c r="A39" s="124">
        <v>18010200</v>
      </c>
      <c r="B39" s="62" t="s">
        <v>185</v>
      </c>
      <c r="C39" s="125">
        <f t="shared" si="0"/>
        <v>42000</v>
      </c>
      <c r="D39" s="126">
        <v>42000</v>
      </c>
      <c r="E39" s="126">
        <v>0</v>
      </c>
      <c r="F39" s="126">
        <v>0</v>
      </c>
    </row>
    <row r="40" spans="1:10" ht="38.25" x14ac:dyDescent="0.2">
      <c r="A40" s="124">
        <v>18010300</v>
      </c>
      <c r="B40" s="62" t="s">
        <v>186</v>
      </c>
      <c r="C40" s="125">
        <f t="shared" si="0"/>
        <v>230000</v>
      </c>
      <c r="D40" s="126">
        <v>230000</v>
      </c>
      <c r="E40" s="126">
        <v>0</v>
      </c>
      <c r="F40" s="126">
        <v>0</v>
      </c>
    </row>
    <row r="41" spans="1:10" ht="38.25" x14ac:dyDescent="0.2">
      <c r="A41" s="124">
        <v>18010400</v>
      </c>
      <c r="B41" s="62" t="s">
        <v>187</v>
      </c>
      <c r="C41" s="125">
        <f t="shared" si="0"/>
        <v>343000</v>
      </c>
      <c r="D41" s="126">
        <v>343000</v>
      </c>
      <c r="E41" s="126">
        <v>0</v>
      </c>
      <c r="F41" s="126">
        <v>0</v>
      </c>
    </row>
    <row r="42" spans="1:10" x14ac:dyDescent="0.2">
      <c r="A42" s="124">
        <v>18010500</v>
      </c>
      <c r="B42" s="62" t="s">
        <v>188</v>
      </c>
      <c r="C42" s="125">
        <f t="shared" si="0"/>
        <v>2800000</v>
      </c>
      <c r="D42" s="126">
        <v>2800000</v>
      </c>
      <c r="E42" s="126">
        <v>0</v>
      </c>
      <c r="F42" s="126">
        <v>0</v>
      </c>
    </row>
    <row r="43" spans="1:10" x14ac:dyDescent="0.2">
      <c r="A43" s="124">
        <v>18010600</v>
      </c>
      <c r="B43" s="62" t="s">
        <v>189</v>
      </c>
      <c r="C43" s="125">
        <f t="shared" si="0"/>
        <v>6200000</v>
      </c>
      <c r="D43" s="126">
        <v>6200000</v>
      </c>
      <c r="E43" s="126">
        <v>0</v>
      </c>
      <c r="F43" s="126">
        <v>0</v>
      </c>
    </row>
    <row r="44" spans="1:10" x14ac:dyDescent="0.2">
      <c r="A44" s="124">
        <v>18010700</v>
      </c>
      <c r="B44" s="62" t="s">
        <v>190</v>
      </c>
      <c r="C44" s="125">
        <f t="shared" si="0"/>
        <v>2081000</v>
      </c>
      <c r="D44" s="126">
        <v>2081000</v>
      </c>
      <c r="E44" s="126">
        <v>0</v>
      </c>
      <c r="F44" s="126">
        <v>0</v>
      </c>
    </row>
    <row r="45" spans="1:10" x14ac:dyDescent="0.2">
      <c r="A45" s="124">
        <v>18010900</v>
      </c>
      <c r="B45" s="62" t="s">
        <v>191</v>
      </c>
      <c r="C45" s="125">
        <f t="shared" si="0"/>
        <v>1256700</v>
      </c>
      <c r="D45" s="126">
        <v>1256700</v>
      </c>
      <c r="E45" s="126">
        <v>0</v>
      </c>
      <c r="F45" s="126">
        <v>0</v>
      </c>
    </row>
    <row r="46" spans="1:10" x14ac:dyDescent="0.2">
      <c r="A46" s="124">
        <v>18011100</v>
      </c>
      <c r="B46" s="62" t="s">
        <v>192</v>
      </c>
      <c r="C46" s="125">
        <f t="shared" si="0"/>
        <v>40000</v>
      </c>
      <c r="D46" s="126">
        <v>40000</v>
      </c>
      <c r="E46" s="126">
        <v>0</v>
      </c>
      <c r="F46" s="126">
        <v>0</v>
      </c>
    </row>
    <row r="47" spans="1:10" x14ac:dyDescent="0.2">
      <c r="A47" s="60">
        <v>18050000</v>
      </c>
      <c r="B47" s="61" t="s">
        <v>193</v>
      </c>
      <c r="C47" s="122">
        <f t="shared" si="0"/>
        <v>20903000</v>
      </c>
      <c r="D47" s="123">
        <f>D48+D49+D50</f>
        <v>20903000</v>
      </c>
      <c r="E47" s="123">
        <v>0</v>
      </c>
      <c r="F47" s="123">
        <v>0</v>
      </c>
    </row>
    <row r="48" spans="1:10" ht="43.5" customHeight="1" x14ac:dyDescent="0.2">
      <c r="A48" s="124">
        <v>18050300</v>
      </c>
      <c r="B48" s="62" t="s">
        <v>194</v>
      </c>
      <c r="C48" s="125">
        <f t="shared" si="0"/>
        <v>203000</v>
      </c>
      <c r="D48" s="126">
        <v>203000</v>
      </c>
      <c r="E48" s="126">
        <v>0</v>
      </c>
      <c r="F48" s="126">
        <v>0</v>
      </c>
    </row>
    <row r="49" spans="1:6" x14ac:dyDescent="0.2">
      <c r="A49" s="124">
        <v>18050400</v>
      </c>
      <c r="B49" s="62" t="s">
        <v>195</v>
      </c>
      <c r="C49" s="125">
        <f t="shared" si="0"/>
        <v>8500000</v>
      </c>
      <c r="D49" s="126">
        <v>8500000</v>
      </c>
      <c r="E49" s="126">
        <v>0</v>
      </c>
      <c r="F49" s="126">
        <v>0</v>
      </c>
    </row>
    <row r="50" spans="1:6" ht="45" customHeight="1" x14ac:dyDescent="0.2">
      <c r="A50" s="124">
        <v>18050500</v>
      </c>
      <c r="B50" s="62" t="s">
        <v>196</v>
      </c>
      <c r="C50" s="125">
        <f t="shared" si="0"/>
        <v>12200000</v>
      </c>
      <c r="D50" s="126">
        <v>12200000</v>
      </c>
      <c r="E50" s="126">
        <v>0</v>
      </c>
      <c r="F50" s="126">
        <v>0</v>
      </c>
    </row>
    <row r="51" spans="1:6" ht="57.2" customHeight="1" x14ac:dyDescent="0.2">
      <c r="A51" s="60">
        <v>19000000</v>
      </c>
      <c r="B51" s="61" t="s">
        <v>197</v>
      </c>
      <c r="C51" s="122">
        <f t="shared" si="0"/>
        <v>80000</v>
      </c>
      <c r="D51" s="123">
        <v>0</v>
      </c>
      <c r="E51" s="162">
        <f>E52</f>
        <v>80000</v>
      </c>
      <c r="F51" s="123">
        <v>0</v>
      </c>
    </row>
    <row r="52" spans="1:6" x14ac:dyDescent="0.2">
      <c r="A52" s="60">
        <v>19010000</v>
      </c>
      <c r="B52" s="61" t="s">
        <v>198</v>
      </c>
      <c r="C52" s="122">
        <f t="shared" si="0"/>
        <v>80000</v>
      </c>
      <c r="D52" s="123">
        <v>0</v>
      </c>
      <c r="E52" s="162">
        <f>E53+E54+E55</f>
        <v>80000</v>
      </c>
      <c r="F52" s="123">
        <v>0</v>
      </c>
    </row>
    <row r="53" spans="1:6" ht="51" x14ac:dyDescent="0.2">
      <c r="A53" s="124">
        <v>19010100</v>
      </c>
      <c r="B53" s="62" t="s">
        <v>20</v>
      </c>
      <c r="C53" s="125">
        <f t="shared" si="0"/>
        <v>4000</v>
      </c>
      <c r="D53" s="126">
        <v>0</v>
      </c>
      <c r="E53" s="126">
        <v>4000</v>
      </c>
      <c r="F53" s="126">
        <v>0</v>
      </c>
    </row>
    <row r="54" spans="1:6" ht="25.5" x14ac:dyDescent="0.2">
      <c r="A54" s="124">
        <v>19010200</v>
      </c>
      <c r="B54" s="62" t="s">
        <v>199</v>
      </c>
      <c r="C54" s="125">
        <f t="shared" si="0"/>
        <v>72000</v>
      </c>
      <c r="D54" s="126">
        <v>0</v>
      </c>
      <c r="E54" s="126">
        <v>72000</v>
      </c>
      <c r="F54" s="126">
        <v>0</v>
      </c>
    </row>
    <row r="55" spans="1:6" ht="38.25" x14ac:dyDescent="0.2">
      <c r="A55" s="124">
        <v>19010300</v>
      </c>
      <c r="B55" s="62" t="s">
        <v>200</v>
      </c>
      <c r="C55" s="125">
        <f t="shared" si="0"/>
        <v>4000</v>
      </c>
      <c r="D55" s="126">
        <v>0</v>
      </c>
      <c r="E55" s="126">
        <v>4000</v>
      </c>
      <c r="F55" s="126">
        <v>0</v>
      </c>
    </row>
    <row r="56" spans="1:6" x14ac:dyDescent="0.2">
      <c r="A56" s="60">
        <v>20000000</v>
      </c>
      <c r="B56" s="61" t="s">
        <v>201</v>
      </c>
      <c r="C56" s="122">
        <f t="shared" si="0"/>
        <v>2302300</v>
      </c>
      <c r="D56" s="123">
        <f>D57+D60+D72</f>
        <v>877300</v>
      </c>
      <c r="E56" s="162">
        <f>E57+E60+E72+E76</f>
        <v>1425000</v>
      </c>
      <c r="F56" s="123">
        <v>0</v>
      </c>
    </row>
    <row r="57" spans="1:6" x14ac:dyDescent="0.2">
      <c r="A57" s="60">
        <v>21000000</v>
      </c>
      <c r="B57" s="61" t="s">
        <v>202</v>
      </c>
      <c r="C57" s="122">
        <f t="shared" si="0"/>
        <v>284000</v>
      </c>
      <c r="D57" s="123">
        <f>D58</f>
        <v>284000</v>
      </c>
      <c r="E57" s="123">
        <v>0</v>
      </c>
      <c r="F57" s="123">
        <v>0</v>
      </c>
    </row>
    <row r="58" spans="1:6" x14ac:dyDescent="0.2">
      <c r="A58" s="60">
        <v>21080000</v>
      </c>
      <c r="B58" s="61" t="s">
        <v>203</v>
      </c>
      <c r="C58" s="122">
        <f t="shared" si="0"/>
        <v>284000</v>
      </c>
      <c r="D58" s="123">
        <f>D59</f>
        <v>284000</v>
      </c>
      <c r="E58" s="123">
        <v>0</v>
      </c>
      <c r="F58" s="123">
        <v>0</v>
      </c>
    </row>
    <row r="59" spans="1:6" x14ac:dyDescent="0.2">
      <c r="A59" s="124">
        <v>21081100</v>
      </c>
      <c r="B59" s="62" t="s">
        <v>204</v>
      </c>
      <c r="C59" s="125">
        <f t="shared" si="0"/>
        <v>284000</v>
      </c>
      <c r="D59" s="126">
        <v>284000</v>
      </c>
      <c r="E59" s="126">
        <v>0</v>
      </c>
      <c r="F59" s="126">
        <v>0</v>
      </c>
    </row>
    <row r="60" spans="1:6" ht="25.5" x14ac:dyDescent="0.2">
      <c r="A60" s="60">
        <v>22000000</v>
      </c>
      <c r="B60" s="61" t="s">
        <v>205</v>
      </c>
      <c r="C60" s="122">
        <f t="shared" si="0"/>
        <v>273300</v>
      </c>
      <c r="D60" s="123">
        <f>D61+D65+D67</f>
        <v>273300</v>
      </c>
      <c r="E60" s="123">
        <v>0</v>
      </c>
      <c r="F60" s="123">
        <v>0</v>
      </c>
    </row>
    <row r="61" spans="1:6" x14ac:dyDescent="0.2">
      <c r="A61" s="60">
        <v>22010000</v>
      </c>
      <c r="B61" s="61" t="s">
        <v>21</v>
      </c>
      <c r="C61" s="122">
        <f t="shared" si="0"/>
        <v>240000</v>
      </c>
      <c r="D61" s="123">
        <f>D62+D63+D64</f>
        <v>240000</v>
      </c>
      <c r="E61" s="123">
        <v>0</v>
      </c>
      <c r="F61" s="123">
        <v>0</v>
      </c>
    </row>
    <row r="62" spans="1:6" ht="40.5" customHeight="1" x14ac:dyDescent="0.2">
      <c r="A62" s="124">
        <v>22010300</v>
      </c>
      <c r="B62" s="62" t="s">
        <v>224</v>
      </c>
      <c r="C62" s="125">
        <f t="shared" si="0"/>
        <v>4000</v>
      </c>
      <c r="D62" s="126">
        <v>4000</v>
      </c>
      <c r="E62" s="126">
        <v>0</v>
      </c>
      <c r="F62" s="126">
        <v>0</v>
      </c>
    </row>
    <row r="63" spans="1:6" x14ac:dyDescent="0.2">
      <c r="A63" s="124">
        <v>22012500</v>
      </c>
      <c r="B63" s="62" t="s">
        <v>22</v>
      </c>
      <c r="C63" s="125">
        <f t="shared" si="0"/>
        <v>41000</v>
      </c>
      <c r="D63" s="126">
        <v>41000</v>
      </c>
      <c r="E63" s="126">
        <v>0</v>
      </c>
      <c r="F63" s="126">
        <v>0</v>
      </c>
    </row>
    <row r="64" spans="1:6" ht="25.5" x14ac:dyDescent="0.2">
      <c r="A64" s="124">
        <v>22012600</v>
      </c>
      <c r="B64" s="62" t="s">
        <v>206</v>
      </c>
      <c r="C64" s="125">
        <f t="shared" si="0"/>
        <v>195000</v>
      </c>
      <c r="D64" s="126">
        <v>195000</v>
      </c>
      <c r="E64" s="126">
        <v>0</v>
      </c>
      <c r="F64" s="126">
        <v>0</v>
      </c>
    </row>
    <row r="65" spans="1:6" ht="25.5" x14ac:dyDescent="0.2">
      <c r="A65" s="60">
        <v>22080000</v>
      </c>
      <c r="B65" s="61" t="s">
        <v>207</v>
      </c>
      <c r="C65" s="122">
        <f t="shared" si="0"/>
        <v>11000</v>
      </c>
      <c r="D65" s="123">
        <f>D66</f>
        <v>11000</v>
      </c>
      <c r="E65" s="123">
        <v>0</v>
      </c>
      <c r="F65" s="123">
        <v>0</v>
      </c>
    </row>
    <row r="66" spans="1:6" ht="38.25" x14ac:dyDescent="0.2">
      <c r="A66" s="124">
        <v>22080400</v>
      </c>
      <c r="B66" s="62" t="s">
        <v>23</v>
      </c>
      <c r="C66" s="125">
        <f t="shared" si="0"/>
        <v>11000</v>
      </c>
      <c r="D66" s="126">
        <v>11000</v>
      </c>
      <c r="E66" s="126">
        <v>0</v>
      </c>
      <c r="F66" s="126">
        <v>0</v>
      </c>
    </row>
    <row r="67" spans="1:6" ht="35.450000000000003" customHeight="1" x14ac:dyDescent="0.2">
      <c r="A67" s="60">
        <v>22090000</v>
      </c>
      <c r="B67" s="61" t="s">
        <v>208</v>
      </c>
      <c r="C67" s="122">
        <f t="shared" si="0"/>
        <v>22300</v>
      </c>
      <c r="D67" s="123">
        <f>D68+D69+D70</f>
        <v>22300</v>
      </c>
      <c r="E67" s="123">
        <v>0</v>
      </c>
      <c r="F67" s="123">
        <v>0</v>
      </c>
    </row>
    <row r="68" spans="1:6" ht="38.25" x14ac:dyDescent="0.2">
      <c r="A68" s="124">
        <v>22090100</v>
      </c>
      <c r="B68" s="62" t="s">
        <v>209</v>
      </c>
      <c r="C68" s="125">
        <f t="shared" si="0"/>
        <v>3000</v>
      </c>
      <c r="D68" s="126">
        <v>3000</v>
      </c>
      <c r="E68" s="126">
        <v>0</v>
      </c>
      <c r="F68" s="126">
        <v>0</v>
      </c>
    </row>
    <row r="69" spans="1:6" ht="25.5" x14ac:dyDescent="0.2">
      <c r="A69" s="124">
        <v>22090400</v>
      </c>
      <c r="B69" s="62" t="s">
        <v>210</v>
      </c>
      <c r="C69" s="125">
        <f t="shared" si="0"/>
        <v>0</v>
      </c>
      <c r="D69" s="126">
        <v>0</v>
      </c>
      <c r="E69" s="126">
        <v>0</v>
      </c>
      <c r="F69" s="126">
        <v>0</v>
      </c>
    </row>
    <row r="70" spans="1:6" ht="63.75" x14ac:dyDescent="0.2">
      <c r="A70" s="124">
        <v>22130000</v>
      </c>
      <c r="B70" s="62" t="s">
        <v>287</v>
      </c>
      <c r="C70" s="125">
        <v>19300</v>
      </c>
      <c r="D70" s="126">
        <v>19300</v>
      </c>
      <c r="E70" s="126"/>
      <c r="F70" s="126"/>
    </row>
    <row r="71" spans="1:6" x14ac:dyDescent="0.2">
      <c r="A71" s="124"/>
      <c r="B71" s="62"/>
      <c r="C71" s="125"/>
      <c r="D71" s="126"/>
      <c r="E71" s="126"/>
      <c r="F71" s="126"/>
    </row>
    <row r="72" spans="1:6" x14ac:dyDescent="0.2">
      <c r="A72" s="60">
        <v>24000000</v>
      </c>
      <c r="B72" s="61" t="s">
        <v>211</v>
      </c>
      <c r="C72" s="122">
        <f t="shared" si="0"/>
        <v>450000</v>
      </c>
      <c r="D72" s="123">
        <f>D73</f>
        <v>320000</v>
      </c>
      <c r="E72" s="123">
        <v>130000</v>
      </c>
      <c r="F72" s="123">
        <v>0</v>
      </c>
    </row>
    <row r="73" spans="1:6" x14ac:dyDescent="0.2">
      <c r="A73" s="60">
        <v>24060000</v>
      </c>
      <c r="B73" s="61" t="s">
        <v>203</v>
      </c>
      <c r="C73" s="122">
        <f t="shared" si="0"/>
        <v>450000</v>
      </c>
      <c r="D73" s="123">
        <f>D74</f>
        <v>320000</v>
      </c>
      <c r="E73" s="123">
        <v>130000</v>
      </c>
      <c r="F73" s="123">
        <v>0</v>
      </c>
    </row>
    <row r="74" spans="1:6" x14ac:dyDescent="0.2">
      <c r="A74" s="124">
        <v>24060300</v>
      </c>
      <c r="B74" s="62" t="s">
        <v>203</v>
      </c>
      <c r="C74" s="125">
        <f t="shared" si="0"/>
        <v>320000</v>
      </c>
      <c r="D74" s="126">
        <v>320000</v>
      </c>
      <c r="E74" s="175">
        <v>0</v>
      </c>
      <c r="F74" s="126">
        <v>0</v>
      </c>
    </row>
    <row r="75" spans="1:6" ht="38.25" x14ac:dyDescent="0.2">
      <c r="A75" s="124">
        <v>24062100</v>
      </c>
      <c r="B75" s="62" t="s">
        <v>288</v>
      </c>
      <c r="C75" s="125">
        <v>130000</v>
      </c>
      <c r="D75" s="126"/>
      <c r="E75" s="175">
        <v>130000</v>
      </c>
      <c r="F75" s="126"/>
    </row>
    <row r="76" spans="1:6" x14ac:dyDescent="0.2">
      <c r="A76" s="60">
        <v>25000000</v>
      </c>
      <c r="B76" s="61" t="s">
        <v>212</v>
      </c>
      <c r="C76" s="122">
        <f t="shared" si="0"/>
        <v>1295000</v>
      </c>
      <c r="D76" s="123">
        <v>0</v>
      </c>
      <c r="E76" s="162">
        <f>E77</f>
        <v>1295000</v>
      </c>
      <c r="F76" s="123">
        <v>0</v>
      </c>
    </row>
    <row r="77" spans="1:6" ht="25.5" x14ac:dyDescent="0.2">
      <c r="A77" s="60">
        <v>25010000</v>
      </c>
      <c r="B77" s="61" t="s">
        <v>213</v>
      </c>
      <c r="C77" s="122">
        <f t="shared" si="0"/>
        <v>1295000</v>
      </c>
      <c r="D77" s="123">
        <v>0</v>
      </c>
      <c r="E77" s="162">
        <f>E78+E79</f>
        <v>1295000</v>
      </c>
      <c r="F77" s="123">
        <v>0</v>
      </c>
    </row>
    <row r="78" spans="1:6" ht="25.5" x14ac:dyDescent="0.2">
      <c r="A78" s="124">
        <v>25010100</v>
      </c>
      <c r="B78" s="62" t="s">
        <v>214</v>
      </c>
      <c r="C78" s="125">
        <f t="shared" si="0"/>
        <v>1045000</v>
      </c>
      <c r="D78" s="126">
        <v>0</v>
      </c>
      <c r="E78" s="175">
        <v>1045000</v>
      </c>
      <c r="F78" s="126">
        <v>0</v>
      </c>
    </row>
    <row r="79" spans="1:6" ht="38.25" x14ac:dyDescent="0.2">
      <c r="A79" s="124">
        <v>25010300</v>
      </c>
      <c r="B79" s="62" t="s">
        <v>24</v>
      </c>
      <c r="C79" s="125">
        <f t="shared" si="0"/>
        <v>250000</v>
      </c>
      <c r="D79" s="126">
        <v>0</v>
      </c>
      <c r="E79" s="175">
        <v>250000</v>
      </c>
      <c r="F79" s="126">
        <v>0</v>
      </c>
    </row>
    <row r="80" spans="1:6" x14ac:dyDescent="0.2">
      <c r="A80" s="154"/>
      <c r="B80" s="128" t="s">
        <v>25</v>
      </c>
      <c r="C80" s="122">
        <f t="shared" si="0"/>
        <v>109178000</v>
      </c>
      <c r="D80" s="181">
        <f>D14+D56</f>
        <v>107673000</v>
      </c>
      <c r="E80" s="182">
        <f>E56+E14</f>
        <v>1505000</v>
      </c>
      <c r="F80" s="181">
        <v>0</v>
      </c>
    </row>
    <row r="81" spans="1:6" x14ac:dyDescent="0.2">
      <c r="A81" s="60">
        <v>40000000</v>
      </c>
      <c r="B81" s="61" t="s">
        <v>215</v>
      </c>
      <c r="C81" s="122">
        <f t="shared" ref="C81:C100" si="1">D81+E81</f>
        <v>82292346</v>
      </c>
      <c r="D81" s="123">
        <f>D82</f>
        <v>81392346</v>
      </c>
      <c r="E81" s="123">
        <v>900000</v>
      </c>
      <c r="F81" s="123">
        <v>0</v>
      </c>
    </row>
    <row r="82" spans="1:6" x14ac:dyDescent="0.2">
      <c r="A82" s="60">
        <v>41000000</v>
      </c>
      <c r="B82" s="61" t="s">
        <v>216</v>
      </c>
      <c r="C82" s="122">
        <f t="shared" si="1"/>
        <v>82292346</v>
      </c>
      <c r="D82" s="123">
        <f>D83+D86+D92+D94</f>
        <v>81392346</v>
      </c>
      <c r="E82" s="123">
        <v>900000</v>
      </c>
      <c r="F82" s="123">
        <v>0</v>
      </c>
    </row>
    <row r="83" spans="1:6" x14ac:dyDescent="0.2">
      <c r="A83" s="60">
        <v>41020000</v>
      </c>
      <c r="B83" s="61" t="s">
        <v>217</v>
      </c>
      <c r="C83" s="179">
        <f>C85+C84</f>
        <v>20750600</v>
      </c>
      <c r="D83" s="123">
        <f>D84+D85</f>
        <v>20750600</v>
      </c>
      <c r="E83" s="123"/>
      <c r="F83" s="123"/>
    </row>
    <row r="84" spans="1:6" ht="19.5" customHeight="1" x14ac:dyDescent="0.2">
      <c r="A84" s="124">
        <v>41020100</v>
      </c>
      <c r="B84" s="62" t="s">
        <v>218</v>
      </c>
      <c r="C84" s="180">
        <v>14641500</v>
      </c>
      <c r="D84" s="126">
        <v>14641500</v>
      </c>
      <c r="E84" s="126"/>
      <c r="F84" s="126"/>
    </row>
    <row r="85" spans="1:6" ht="69" customHeight="1" x14ac:dyDescent="0.2">
      <c r="A85" s="124">
        <v>41021400</v>
      </c>
      <c r="B85" s="62" t="s">
        <v>321</v>
      </c>
      <c r="C85" s="180">
        <v>6109100</v>
      </c>
      <c r="D85" s="126">
        <v>6109100</v>
      </c>
      <c r="E85" s="126"/>
      <c r="F85" s="126"/>
    </row>
    <row r="86" spans="1:6" x14ac:dyDescent="0.2">
      <c r="A86" s="60">
        <v>41030000</v>
      </c>
      <c r="B86" s="61" t="s">
        <v>26</v>
      </c>
      <c r="C86" s="122">
        <f t="shared" si="1"/>
        <v>43956900</v>
      </c>
      <c r="D86" s="123">
        <f>D87+D88+D89+D90+D91</f>
        <v>43956900</v>
      </c>
      <c r="E86" s="123">
        <v>0</v>
      </c>
      <c r="F86" s="123">
        <v>0</v>
      </c>
    </row>
    <row r="87" spans="1:6" ht="32.25" customHeight="1" x14ac:dyDescent="0.2">
      <c r="A87" s="124">
        <v>41033900</v>
      </c>
      <c r="B87" s="62" t="s">
        <v>219</v>
      </c>
      <c r="C87" s="125">
        <f t="shared" si="1"/>
        <v>28460400</v>
      </c>
      <c r="D87" s="126">
        <v>28460400</v>
      </c>
      <c r="E87" s="126">
        <v>0</v>
      </c>
      <c r="F87" s="126">
        <v>0</v>
      </c>
    </row>
    <row r="88" spans="1:6" ht="32.25" customHeight="1" x14ac:dyDescent="0.2">
      <c r="A88" s="124">
        <v>41031100</v>
      </c>
      <c r="B88" s="62" t="s">
        <v>230</v>
      </c>
      <c r="C88" s="125">
        <f>D88</f>
        <v>1478800</v>
      </c>
      <c r="D88" s="126">
        <v>1478800</v>
      </c>
      <c r="E88" s="126"/>
      <c r="F88" s="126"/>
    </row>
    <row r="89" spans="1:6" ht="33.75" customHeight="1" x14ac:dyDescent="0.2">
      <c r="A89" s="199">
        <v>41036300</v>
      </c>
      <c r="B89" s="200" t="s">
        <v>233</v>
      </c>
      <c r="C89" s="125">
        <v>3494200</v>
      </c>
      <c r="D89" s="126">
        <v>3494200</v>
      </c>
      <c r="E89" s="126"/>
      <c r="F89" s="126"/>
    </row>
    <row r="90" spans="1:6" ht="33.75" customHeight="1" x14ac:dyDescent="0.2">
      <c r="A90" s="305">
        <v>41035400</v>
      </c>
      <c r="B90" s="306" t="s">
        <v>277</v>
      </c>
      <c r="C90" s="313">
        <v>167900</v>
      </c>
      <c r="D90" s="307">
        <v>167900</v>
      </c>
      <c r="E90" s="126"/>
      <c r="F90" s="126"/>
    </row>
    <row r="91" spans="1:6" ht="48" customHeight="1" x14ac:dyDescent="0.2">
      <c r="A91" s="199">
        <v>41036000</v>
      </c>
      <c r="B91" s="200" t="s">
        <v>299</v>
      </c>
      <c r="C91" s="313">
        <f>D91</f>
        <v>10355600</v>
      </c>
      <c r="D91" s="307">
        <v>10355600</v>
      </c>
      <c r="E91" s="126"/>
      <c r="F91" s="126"/>
    </row>
    <row r="92" spans="1:6" x14ac:dyDescent="0.2">
      <c r="A92" s="155">
        <v>41040000</v>
      </c>
      <c r="B92" s="156" t="s">
        <v>220</v>
      </c>
      <c r="C92" s="122">
        <f>C93</f>
        <v>2826000</v>
      </c>
      <c r="D92" s="157">
        <f>D93</f>
        <v>2826000</v>
      </c>
      <c r="E92" s="126"/>
      <c r="F92" s="126"/>
    </row>
    <row r="93" spans="1:6" ht="17.25" customHeight="1" x14ac:dyDescent="0.2">
      <c r="A93" s="158">
        <v>41040400</v>
      </c>
      <c r="B93" s="159" t="s">
        <v>221</v>
      </c>
      <c r="C93" s="160">
        <f>D93</f>
        <v>2826000</v>
      </c>
      <c r="D93" s="161">
        <v>2826000</v>
      </c>
      <c r="E93" s="126"/>
      <c r="F93" s="126"/>
    </row>
    <row r="94" spans="1:6" x14ac:dyDescent="0.2">
      <c r="A94" s="60">
        <v>41050000</v>
      </c>
      <c r="B94" s="61" t="s">
        <v>28</v>
      </c>
      <c r="C94" s="122">
        <f t="shared" si="1"/>
        <v>14758846</v>
      </c>
      <c r="D94" s="123">
        <f>D97+D98+D96+D99+D95</f>
        <v>13858846</v>
      </c>
      <c r="E94" s="123">
        <v>900000</v>
      </c>
      <c r="F94" s="123">
        <v>0</v>
      </c>
    </row>
    <row r="95" spans="1:6" ht="42" customHeight="1" x14ac:dyDescent="0.2">
      <c r="A95" s="124">
        <v>41050300</v>
      </c>
      <c r="B95" s="62" t="s">
        <v>322</v>
      </c>
      <c r="C95" s="125">
        <v>3368500</v>
      </c>
      <c r="D95" s="126">
        <v>3368500</v>
      </c>
      <c r="E95" s="123"/>
      <c r="F95" s="123"/>
    </row>
    <row r="96" spans="1:6" ht="199.5" customHeight="1" x14ac:dyDescent="0.2">
      <c r="A96" s="201">
        <v>41050400</v>
      </c>
      <c r="B96" s="202" t="s">
        <v>310</v>
      </c>
      <c r="C96" s="343">
        <v>7662444</v>
      </c>
      <c r="D96" s="340">
        <v>7662444</v>
      </c>
      <c r="E96" s="123"/>
      <c r="F96" s="123"/>
    </row>
    <row r="97" spans="1:6" ht="32.25" customHeight="1" x14ac:dyDescent="0.2">
      <c r="A97" s="124">
        <v>41051000</v>
      </c>
      <c r="B97" s="62" t="s">
        <v>29</v>
      </c>
      <c r="C97" s="122">
        <f>D97+E97</f>
        <v>2014800</v>
      </c>
      <c r="D97" s="123">
        <v>1114800</v>
      </c>
      <c r="E97" s="123">
        <v>900000</v>
      </c>
      <c r="F97" s="123"/>
    </row>
    <row r="98" spans="1:6" ht="51" x14ac:dyDescent="0.2">
      <c r="A98" s="201">
        <v>41059300</v>
      </c>
      <c r="B98" s="202" t="s">
        <v>274</v>
      </c>
      <c r="C98" s="122">
        <v>700557</v>
      </c>
      <c r="D98" s="183">
        <v>700557</v>
      </c>
      <c r="E98" s="123"/>
      <c r="F98" s="123"/>
    </row>
    <row r="99" spans="1:6" ht="87.75" customHeight="1" x14ac:dyDescent="0.2">
      <c r="A99" s="124">
        <v>41057900</v>
      </c>
      <c r="B99" s="351" t="s">
        <v>314</v>
      </c>
      <c r="C99" s="122">
        <f>D99</f>
        <v>1012545</v>
      </c>
      <c r="D99" s="123">
        <v>1012545</v>
      </c>
      <c r="E99" s="126"/>
      <c r="F99" s="126">
        <v>0</v>
      </c>
    </row>
    <row r="100" spans="1:6" x14ac:dyDescent="0.2">
      <c r="A100" s="127" t="s">
        <v>6</v>
      </c>
      <c r="B100" s="128" t="s">
        <v>30</v>
      </c>
      <c r="C100" s="122">
        <f t="shared" si="1"/>
        <v>191470346</v>
      </c>
      <c r="D100" s="122">
        <f>D80+D81</f>
        <v>189065346</v>
      </c>
      <c r="E100" s="174">
        <f>E51+E56+E81</f>
        <v>2405000</v>
      </c>
      <c r="F100" s="122">
        <v>0</v>
      </c>
    </row>
    <row r="103" spans="1:6" x14ac:dyDescent="0.2">
      <c r="B103" s="165" t="s">
        <v>7</v>
      </c>
      <c r="C103" s="165"/>
      <c r="D103" s="165" t="s">
        <v>158</v>
      </c>
    </row>
  </sheetData>
  <mergeCells count="14">
    <mergeCell ref="C7:F7"/>
    <mergeCell ref="C1:F1"/>
    <mergeCell ref="C2:F2"/>
    <mergeCell ref="D4:F4"/>
    <mergeCell ref="A5:F5"/>
    <mergeCell ref="C6:F6"/>
    <mergeCell ref="C3:G3"/>
    <mergeCell ref="A10:A12"/>
    <mergeCell ref="B10:B12"/>
    <mergeCell ref="C10:C12"/>
    <mergeCell ref="D10:D12"/>
    <mergeCell ref="E10:F10"/>
    <mergeCell ref="E11:E12"/>
    <mergeCell ref="F11:F12"/>
  </mergeCells>
  <conditionalFormatting sqref="A82">
    <cfRule type="expression" dxfId="2" priority="2" stopIfTrue="1">
      <formula>XFC82=1</formula>
    </cfRule>
  </conditionalFormatting>
  <conditionalFormatting sqref="B82">
    <cfRule type="expression" dxfId="1" priority="5" stopIfTrue="1">
      <formula>XFC82=1</formula>
    </cfRule>
  </conditionalFormatting>
  <conditionalFormatting sqref="B20">
    <cfRule type="expression" dxfId="0" priority="1" stopIfTrue="1">
      <formula>XFD20=1</formula>
    </cfRule>
  </conditionalFormatting>
  <pageMargins left="0.59055118110236227" right="0.59055118110236227" top="0.39370078740157483" bottom="0.39370078740157483" header="0" footer="0"/>
  <pageSetup paperSize="9" scale="71" fitToHeight="500" orientation="portrait" r:id="rId1"/>
  <rowBreaks count="1" manualBreakCount="1">
    <brk id="3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3"/>
  <sheetViews>
    <sheetView view="pageLayout" topLeftCell="A70" zoomScale="90" zoomScaleNormal="100" zoomScalePageLayoutView="90" workbookViewId="0">
      <selection activeCell="H34" sqref="H34"/>
    </sheetView>
  </sheetViews>
  <sheetFormatPr defaultRowHeight="12.75" x14ac:dyDescent="0.2"/>
  <cols>
    <col min="1" max="2" width="10.42578125" style="66" customWidth="1"/>
    <col min="3" max="3" width="9.140625" style="66" customWidth="1"/>
    <col min="4" max="4" width="38.5703125" style="66" customWidth="1"/>
    <col min="5" max="5" width="15.5703125" style="66" customWidth="1"/>
    <col min="6" max="6" width="16" style="66" customWidth="1"/>
    <col min="7" max="7" width="13.7109375" style="66" customWidth="1"/>
    <col min="8" max="9" width="13.85546875" style="66" customWidth="1"/>
    <col min="10" max="10" width="13.7109375" style="66" customWidth="1"/>
    <col min="11" max="11" width="13.28515625" style="66" customWidth="1"/>
    <col min="12" max="12" width="11.85546875" style="66" customWidth="1"/>
    <col min="13" max="13" width="9.42578125" style="66" customWidth="1"/>
    <col min="14" max="14" width="8.28515625" style="66" customWidth="1"/>
    <col min="15" max="15" width="13.140625" style="66" customWidth="1"/>
    <col min="16" max="16" width="17.42578125" style="66" customWidth="1"/>
    <col min="17" max="16384" width="9.140625" style="66"/>
  </cols>
  <sheetData>
    <row r="1" spans="1:16" x14ac:dyDescent="0.2">
      <c r="L1" s="133" t="s">
        <v>162</v>
      </c>
    </row>
    <row r="2" spans="1:16" ht="14.25" customHeight="1" x14ac:dyDescent="0.2">
      <c r="L2" s="436" t="s">
        <v>337</v>
      </c>
      <c r="M2" s="397"/>
      <c r="N2" s="397"/>
      <c r="O2" s="397"/>
      <c r="P2" s="397"/>
    </row>
    <row r="3" spans="1:16" ht="42.75" customHeight="1" x14ac:dyDescent="0.2">
      <c r="L3" s="392" t="s">
        <v>273</v>
      </c>
      <c r="M3" s="393"/>
      <c r="N3" s="393"/>
      <c r="O3" s="393"/>
      <c r="P3" s="393"/>
    </row>
    <row r="4" spans="1:16" ht="13.7" customHeight="1" x14ac:dyDescent="0.2">
      <c r="L4" s="398"/>
      <c r="M4" s="398"/>
      <c r="N4" s="398"/>
      <c r="O4" s="398"/>
      <c r="P4" s="398"/>
    </row>
    <row r="6" spans="1:16" x14ac:dyDescent="0.2">
      <c r="A6" s="399" t="s">
        <v>45</v>
      </c>
      <c r="B6" s="400"/>
      <c r="C6" s="400"/>
      <c r="D6" s="400"/>
      <c r="E6" s="400"/>
      <c r="F6" s="400"/>
      <c r="G6" s="400"/>
      <c r="H6" s="400"/>
      <c r="I6" s="400"/>
      <c r="J6" s="400"/>
      <c r="K6" s="400"/>
      <c r="L6" s="400"/>
      <c r="M6" s="400"/>
      <c r="N6" s="400"/>
      <c r="O6" s="400"/>
      <c r="P6" s="400"/>
    </row>
    <row r="7" spans="1:16" x14ac:dyDescent="0.2">
      <c r="A7" s="399" t="s">
        <v>228</v>
      </c>
      <c r="B7" s="400"/>
      <c r="C7" s="400"/>
      <c r="D7" s="400"/>
      <c r="E7" s="400"/>
      <c r="F7" s="400"/>
      <c r="G7" s="400"/>
      <c r="H7" s="400"/>
      <c r="I7" s="400"/>
      <c r="J7" s="400"/>
      <c r="K7" s="400"/>
      <c r="L7" s="400"/>
      <c r="M7" s="400"/>
      <c r="N7" s="400"/>
      <c r="O7" s="400"/>
      <c r="P7" s="400"/>
    </row>
    <row r="8" spans="1:16" x14ac:dyDescent="0.2">
      <c r="A8" s="67" t="s">
        <v>225</v>
      </c>
      <c r="B8" s="68"/>
      <c r="C8" s="68"/>
      <c r="D8" s="119"/>
      <c r="E8" s="119"/>
      <c r="F8" s="119"/>
      <c r="G8" s="119"/>
      <c r="H8" s="119"/>
      <c r="I8" s="119"/>
      <c r="J8" s="119"/>
      <c r="K8" s="119"/>
      <c r="L8" s="119"/>
      <c r="M8" s="119"/>
      <c r="N8" s="119"/>
      <c r="O8" s="68"/>
      <c r="P8" s="68"/>
    </row>
    <row r="9" spans="1:16" x14ac:dyDescent="0.2">
      <c r="A9" s="69" t="s">
        <v>46</v>
      </c>
      <c r="G9" s="70"/>
      <c r="H9" s="70"/>
      <c r="P9" s="71" t="s">
        <v>47</v>
      </c>
    </row>
    <row r="10" spans="1:16" x14ac:dyDescent="0.2">
      <c r="A10" s="401" t="s">
        <v>48</v>
      </c>
      <c r="B10" s="401" t="s">
        <v>49</v>
      </c>
      <c r="C10" s="401" t="s">
        <v>50</v>
      </c>
      <c r="D10" s="394" t="s">
        <v>51</v>
      </c>
      <c r="E10" s="394" t="s">
        <v>2</v>
      </c>
      <c r="F10" s="394"/>
      <c r="G10" s="394"/>
      <c r="H10" s="394"/>
      <c r="I10" s="394"/>
      <c r="J10" s="394" t="s">
        <v>3</v>
      </c>
      <c r="K10" s="394"/>
      <c r="L10" s="394"/>
      <c r="M10" s="394"/>
      <c r="N10" s="394"/>
      <c r="O10" s="394"/>
      <c r="P10" s="395" t="s">
        <v>52</v>
      </c>
    </row>
    <row r="11" spans="1:16" x14ac:dyDescent="0.2">
      <c r="A11" s="394"/>
      <c r="B11" s="394"/>
      <c r="C11" s="394"/>
      <c r="D11" s="394"/>
      <c r="E11" s="395" t="s">
        <v>4</v>
      </c>
      <c r="F11" s="394" t="s">
        <v>53</v>
      </c>
      <c r="G11" s="394" t="s">
        <v>54</v>
      </c>
      <c r="H11" s="394"/>
      <c r="I11" s="394" t="s">
        <v>55</v>
      </c>
      <c r="J11" s="395" t="s">
        <v>4</v>
      </c>
      <c r="K11" s="394" t="s">
        <v>5</v>
      </c>
      <c r="L11" s="394" t="s">
        <v>53</v>
      </c>
      <c r="M11" s="394" t="s">
        <v>54</v>
      </c>
      <c r="N11" s="394"/>
      <c r="O11" s="394" t="s">
        <v>55</v>
      </c>
      <c r="P11" s="394"/>
    </row>
    <row r="12" spans="1:16" x14ac:dyDescent="0.2">
      <c r="A12" s="394"/>
      <c r="B12" s="394"/>
      <c r="C12" s="394"/>
      <c r="D12" s="394"/>
      <c r="E12" s="394"/>
      <c r="F12" s="394"/>
      <c r="G12" s="394" t="s">
        <v>56</v>
      </c>
      <c r="H12" s="394" t="s">
        <v>57</v>
      </c>
      <c r="I12" s="394"/>
      <c r="J12" s="394"/>
      <c r="K12" s="394"/>
      <c r="L12" s="394"/>
      <c r="M12" s="394" t="s">
        <v>56</v>
      </c>
      <c r="N12" s="394" t="s">
        <v>57</v>
      </c>
      <c r="O12" s="394"/>
      <c r="P12" s="394"/>
    </row>
    <row r="13" spans="1:16" ht="49.5" customHeight="1" x14ac:dyDescent="0.2">
      <c r="A13" s="394"/>
      <c r="B13" s="394"/>
      <c r="C13" s="394"/>
      <c r="D13" s="394"/>
      <c r="E13" s="394"/>
      <c r="F13" s="394"/>
      <c r="G13" s="394"/>
      <c r="H13" s="394"/>
      <c r="I13" s="394"/>
      <c r="J13" s="394"/>
      <c r="K13" s="394"/>
      <c r="L13" s="394"/>
      <c r="M13" s="394"/>
      <c r="N13" s="394"/>
      <c r="O13" s="394"/>
      <c r="P13" s="394"/>
    </row>
    <row r="14" spans="1:16" x14ac:dyDescent="0.2">
      <c r="A14" s="72">
        <v>1</v>
      </c>
      <c r="B14" s="72">
        <v>2</v>
      </c>
      <c r="C14" s="72">
        <v>3</v>
      </c>
      <c r="D14" s="72">
        <v>4</v>
      </c>
      <c r="E14" s="73">
        <v>5</v>
      </c>
      <c r="F14" s="72">
        <v>6</v>
      </c>
      <c r="G14" s="72">
        <v>7</v>
      </c>
      <c r="H14" s="72">
        <v>8</v>
      </c>
      <c r="I14" s="72">
        <v>9</v>
      </c>
      <c r="J14" s="73">
        <v>10</v>
      </c>
      <c r="K14" s="72">
        <v>11</v>
      </c>
      <c r="L14" s="72">
        <v>12</v>
      </c>
      <c r="M14" s="72">
        <v>13</v>
      </c>
      <c r="N14" s="72">
        <v>14</v>
      </c>
      <c r="O14" s="72">
        <v>15</v>
      </c>
      <c r="P14" s="73">
        <v>16</v>
      </c>
    </row>
    <row r="15" spans="1:16" x14ac:dyDescent="0.2">
      <c r="A15" s="74" t="s">
        <v>58</v>
      </c>
      <c r="B15" s="75"/>
      <c r="C15" s="76"/>
      <c r="D15" s="77" t="s">
        <v>59</v>
      </c>
      <c r="E15" s="138">
        <f t="shared" ref="E15:J15" si="0">E16</f>
        <v>19064200</v>
      </c>
      <c r="F15" s="79">
        <f t="shared" si="0"/>
        <v>18914200</v>
      </c>
      <c r="G15" s="79">
        <f t="shared" si="0"/>
        <v>11747736</v>
      </c>
      <c r="H15" s="79">
        <f t="shared" si="0"/>
        <v>1653700</v>
      </c>
      <c r="I15" s="79">
        <f t="shared" si="0"/>
        <v>150000</v>
      </c>
      <c r="J15" s="78">
        <f t="shared" si="0"/>
        <v>140000</v>
      </c>
      <c r="K15" s="79">
        <v>0</v>
      </c>
      <c r="L15" s="79">
        <f>L16</f>
        <v>140000</v>
      </c>
      <c r="M15" s="79">
        <v>0</v>
      </c>
      <c r="N15" s="79">
        <v>0</v>
      </c>
      <c r="O15" s="79">
        <v>0</v>
      </c>
      <c r="P15" s="78">
        <f t="shared" ref="P15:P74" si="1">E15+J15</f>
        <v>19204200</v>
      </c>
    </row>
    <row r="16" spans="1:16" ht="15" customHeight="1" x14ac:dyDescent="0.2">
      <c r="A16" s="134" t="s">
        <v>60</v>
      </c>
      <c r="B16" s="135"/>
      <c r="C16" s="136"/>
      <c r="D16" s="169" t="s">
        <v>59</v>
      </c>
      <c r="E16" s="138">
        <f>E17+E18+E19+E21+E23</f>
        <v>19064200</v>
      </c>
      <c r="F16" s="103">
        <f>F17+F18+F19+F21+F23</f>
        <v>18914200</v>
      </c>
      <c r="G16" s="103">
        <f>G17+G18+G19+G21</f>
        <v>11747736</v>
      </c>
      <c r="H16" s="103">
        <f>H17+H18+H19+H21</f>
        <v>1653700</v>
      </c>
      <c r="I16" s="103">
        <f>I17+I18+I19+I20+I21+I22+I23</f>
        <v>150000</v>
      </c>
      <c r="J16" s="138">
        <f>J17+J19+J21</f>
        <v>140000</v>
      </c>
      <c r="K16" s="103">
        <f>K17+K19+K21</f>
        <v>0</v>
      </c>
      <c r="L16" s="103">
        <f>L17</f>
        <v>140000</v>
      </c>
      <c r="M16" s="103">
        <f>M17</f>
        <v>0</v>
      </c>
      <c r="N16" s="103">
        <f>N17</f>
        <v>0</v>
      </c>
      <c r="O16" s="103"/>
      <c r="P16" s="138">
        <f t="shared" si="1"/>
        <v>19204200</v>
      </c>
    </row>
    <row r="17" spans="1:16" ht="63.75" x14ac:dyDescent="0.2">
      <c r="A17" s="80" t="s">
        <v>61</v>
      </c>
      <c r="B17" s="80" t="s">
        <v>62</v>
      </c>
      <c r="C17" s="81" t="s">
        <v>63</v>
      </c>
      <c r="D17" s="82" t="s">
        <v>64</v>
      </c>
      <c r="E17" s="83">
        <f t="shared" ref="E17:E22" si="2">F17</f>
        <v>17866000</v>
      </c>
      <c r="F17" s="84">
        <v>17866000</v>
      </c>
      <c r="G17" s="84">
        <v>11747736</v>
      </c>
      <c r="H17" s="84">
        <v>1653700</v>
      </c>
      <c r="I17" s="84"/>
      <c r="J17" s="85">
        <f>L17</f>
        <v>140000</v>
      </c>
      <c r="K17" s="84"/>
      <c r="L17" s="84">
        <v>140000</v>
      </c>
      <c r="M17" s="84"/>
      <c r="N17" s="84"/>
      <c r="O17" s="84"/>
      <c r="P17" s="85">
        <f>E17+J17</f>
        <v>18006000</v>
      </c>
    </row>
    <row r="18" spans="1:16" ht="30.75" customHeight="1" x14ac:dyDescent="0.2">
      <c r="A18" s="80" t="s">
        <v>80</v>
      </c>
      <c r="B18" s="89">
        <v>7680</v>
      </c>
      <c r="C18" s="90" t="s">
        <v>81</v>
      </c>
      <c r="D18" s="86" t="s">
        <v>82</v>
      </c>
      <c r="E18" s="87">
        <f t="shared" si="2"/>
        <v>62500</v>
      </c>
      <c r="F18" s="88">
        <v>62500</v>
      </c>
      <c r="G18" s="88"/>
      <c r="H18" s="88"/>
      <c r="I18" s="84"/>
      <c r="J18" s="85"/>
      <c r="K18" s="84"/>
      <c r="L18" s="84"/>
      <c r="M18" s="84"/>
      <c r="N18" s="84"/>
      <c r="O18" s="84"/>
      <c r="P18" s="85">
        <f t="shared" ref="P18:P49" si="3">E18+J18</f>
        <v>62500</v>
      </c>
    </row>
    <row r="19" spans="1:16" ht="38.1" customHeight="1" x14ac:dyDescent="0.2">
      <c r="A19" s="91" t="s">
        <v>83</v>
      </c>
      <c r="B19" s="89">
        <v>8110</v>
      </c>
      <c r="C19" s="90" t="s">
        <v>84</v>
      </c>
      <c r="D19" s="86" t="s">
        <v>85</v>
      </c>
      <c r="E19" s="87">
        <f>F19+I19</f>
        <v>412000</v>
      </c>
      <c r="F19" s="88">
        <v>412000</v>
      </c>
      <c r="G19" s="88"/>
      <c r="H19" s="88"/>
      <c r="I19" s="84">
        <v>0</v>
      </c>
      <c r="J19" s="85"/>
      <c r="K19" s="84"/>
      <c r="L19" s="84"/>
      <c r="M19" s="84"/>
      <c r="N19" s="84"/>
      <c r="O19" s="84"/>
      <c r="P19" s="85">
        <f t="shared" si="3"/>
        <v>412000</v>
      </c>
    </row>
    <row r="20" spans="1:16" ht="34.5" customHeight="1" x14ac:dyDescent="0.2">
      <c r="A20" s="91"/>
      <c r="B20" s="89"/>
      <c r="C20" s="90"/>
      <c r="D20" s="86" t="s">
        <v>328</v>
      </c>
      <c r="E20" s="168">
        <f t="shared" si="2"/>
        <v>412000</v>
      </c>
      <c r="F20" s="164">
        <v>412000</v>
      </c>
      <c r="G20" s="88"/>
      <c r="H20" s="88"/>
      <c r="I20" s="84"/>
      <c r="J20" s="85"/>
      <c r="K20" s="84"/>
      <c r="L20" s="84"/>
      <c r="M20" s="84"/>
      <c r="N20" s="84"/>
      <c r="O20" s="84"/>
      <c r="P20" s="85">
        <f t="shared" si="3"/>
        <v>412000</v>
      </c>
    </row>
    <row r="21" spans="1:16" ht="24.75" customHeight="1" x14ac:dyDescent="0.2">
      <c r="A21" s="91" t="s">
        <v>86</v>
      </c>
      <c r="B21" s="89">
        <v>8240</v>
      </c>
      <c r="C21" s="90" t="s">
        <v>87</v>
      </c>
      <c r="D21" s="86" t="s">
        <v>88</v>
      </c>
      <c r="E21" s="87">
        <f t="shared" si="2"/>
        <v>73700</v>
      </c>
      <c r="F21" s="88">
        <v>73700</v>
      </c>
      <c r="G21" s="88"/>
      <c r="H21" s="88"/>
      <c r="I21" s="84"/>
      <c r="J21" s="85"/>
      <c r="K21" s="84"/>
      <c r="L21" s="84"/>
      <c r="M21" s="84"/>
      <c r="N21" s="84"/>
      <c r="O21" s="84"/>
      <c r="P21" s="85">
        <f t="shared" si="3"/>
        <v>73700</v>
      </c>
    </row>
    <row r="22" spans="1:16" ht="70.5" customHeight="1" x14ac:dyDescent="0.2">
      <c r="A22" s="91"/>
      <c r="B22" s="89"/>
      <c r="C22" s="90"/>
      <c r="D22" s="86" t="s">
        <v>269</v>
      </c>
      <c r="E22" s="87">
        <f t="shared" si="2"/>
        <v>73700</v>
      </c>
      <c r="F22" s="314">
        <v>73700</v>
      </c>
      <c r="G22" s="88"/>
      <c r="H22" s="88"/>
      <c r="I22" s="84"/>
      <c r="J22" s="85"/>
      <c r="K22" s="84"/>
      <c r="L22" s="84"/>
      <c r="M22" s="84"/>
      <c r="N22" s="84"/>
      <c r="O22" s="84"/>
      <c r="P22" s="85">
        <f t="shared" si="3"/>
        <v>73700</v>
      </c>
    </row>
    <row r="23" spans="1:16" ht="48" customHeight="1" x14ac:dyDescent="0.2">
      <c r="A23" s="203" t="s">
        <v>280</v>
      </c>
      <c r="B23" s="89">
        <v>9800</v>
      </c>
      <c r="C23" s="90"/>
      <c r="D23" s="206" t="s">
        <v>281</v>
      </c>
      <c r="E23" s="87">
        <f>F23+I23</f>
        <v>650000</v>
      </c>
      <c r="F23" s="354">
        <v>500000</v>
      </c>
      <c r="G23" s="88"/>
      <c r="H23" s="88"/>
      <c r="I23" s="84">
        <v>150000</v>
      </c>
      <c r="J23" s="85"/>
      <c r="K23" s="84"/>
      <c r="L23" s="84"/>
      <c r="M23" s="84"/>
      <c r="N23" s="84"/>
      <c r="O23" s="84"/>
      <c r="P23" s="85">
        <f t="shared" si="3"/>
        <v>650000</v>
      </c>
    </row>
    <row r="24" spans="1:16" x14ac:dyDescent="0.2">
      <c r="A24" s="134" t="s">
        <v>89</v>
      </c>
      <c r="B24" s="134"/>
      <c r="C24" s="136"/>
      <c r="D24" s="137" t="s">
        <v>90</v>
      </c>
      <c r="E24" s="138">
        <f t="shared" ref="E24:L24" si="4">E25</f>
        <v>98487682</v>
      </c>
      <c r="F24" s="103">
        <f t="shared" si="4"/>
        <v>97752682</v>
      </c>
      <c r="G24" s="103">
        <f t="shared" si="4"/>
        <v>58579172</v>
      </c>
      <c r="H24" s="103">
        <f t="shared" si="4"/>
        <v>14961000</v>
      </c>
      <c r="I24" s="103">
        <f t="shared" si="4"/>
        <v>735000</v>
      </c>
      <c r="J24" s="138">
        <f t="shared" si="4"/>
        <v>14712797.789999999</v>
      </c>
      <c r="K24" s="103">
        <f t="shared" si="4"/>
        <v>12747372</v>
      </c>
      <c r="L24" s="103">
        <f t="shared" si="4"/>
        <v>1065425.79</v>
      </c>
      <c r="M24" s="103">
        <v>0</v>
      </c>
      <c r="N24" s="103">
        <v>0</v>
      </c>
      <c r="O24" s="103">
        <f>O25</f>
        <v>13647372</v>
      </c>
      <c r="P24" s="138">
        <f t="shared" si="3"/>
        <v>113200479.78999999</v>
      </c>
    </row>
    <row r="25" spans="1:16" x14ac:dyDescent="0.2">
      <c r="A25" s="74" t="s">
        <v>91</v>
      </c>
      <c r="B25" s="74"/>
      <c r="C25" s="76"/>
      <c r="D25" s="77" t="s">
        <v>92</v>
      </c>
      <c r="E25" s="78">
        <f>E26+E27+E28+E29+E30+E31+E32+E33+E36+E37+E38+E35+E41+E34+E39+E40+E45+E46</f>
        <v>98487682</v>
      </c>
      <c r="F25" s="79">
        <f>F26+F27+F28+F29+F30+F31+F32+F33+F36+F37+F38+F35+F41+F34+F39+F40</f>
        <v>97752682</v>
      </c>
      <c r="G25" s="79">
        <f>G26+G27+G28+G29+G30+G31+G32+G33+G36+G37+G35+G41</f>
        <v>58579172</v>
      </c>
      <c r="H25" s="79">
        <f>H26+H27+H28+H29+H30+H31+H32+H33+H36+H37+H34</f>
        <v>14961000</v>
      </c>
      <c r="I25" s="79">
        <f>I26+I27+I28+I29+I30+I31+I32+I33+I36+I37+I45+I46</f>
        <v>735000</v>
      </c>
      <c r="J25" s="78">
        <f>J26+J27+J28+J29+J30+J31+J32+J33+J36+J37+J39+J40+J42+J43+J44+J46</f>
        <v>14712797.789999999</v>
      </c>
      <c r="K25" s="79">
        <f>K26+K27+K28+K29+K30+K31+K32+K33+K36+K37+K39+K40+K43+K44</f>
        <v>12747372</v>
      </c>
      <c r="L25" s="79">
        <f>L26+L27+L28+L29+L30+L31+L32+L33+L36+L37+L42+L39+L40</f>
        <v>1065425.79</v>
      </c>
      <c r="M25" s="79">
        <v>0</v>
      </c>
      <c r="N25" s="79">
        <v>0</v>
      </c>
      <c r="O25" s="79">
        <f>O26+O27+O28+O29+O30+O31+O32+O33+O36+O37+O39+O40+O43+O44+O46</f>
        <v>13647372</v>
      </c>
      <c r="P25" s="78">
        <f>E25+J25</f>
        <v>113200479.78999999</v>
      </c>
    </row>
    <row r="26" spans="1:16" ht="38.25" x14ac:dyDescent="0.2">
      <c r="A26" s="80" t="s">
        <v>93</v>
      </c>
      <c r="B26" s="80" t="s">
        <v>94</v>
      </c>
      <c r="C26" s="81" t="s">
        <v>63</v>
      </c>
      <c r="D26" s="82" t="s">
        <v>95</v>
      </c>
      <c r="E26" s="85">
        <f t="shared" ref="E26:E41" si="5">F26</f>
        <v>5234000</v>
      </c>
      <c r="F26" s="84">
        <v>5234000</v>
      </c>
      <c r="G26" s="84">
        <v>3934000</v>
      </c>
      <c r="H26" s="191">
        <v>219000</v>
      </c>
      <c r="I26" s="84"/>
      <c r="J26" s="85"/>
      <c r="K26" s="84"/>
      <c r="L26" s="84"/>
      <c r="M26" s="84"/>
      <c r="N26" s="84"/>
      <c r="O26" s="84"/>
      <c r="P26" s="85">
        <f t="shared" si="3"/>
        <v>5234000</v>
      </c>
    </row>
    <row r="27" spans="1:16" x14ac:dyDescent="0.2">
      <c r="A27" s="80" t="s">
        <v>96</v>
      </c>
      <c r="B27" s="80" t="s">
        <v>97</v>
      </c>
      <c r="C27" s="81" t="s">
        <v>98</v>
      </c>
      <c r="D27" s="82" t="s">
        <v>99</v>
      </c>
      <c r="E27" s="129">
        <f t="shared" si="5"/>
        <v>15414895</v>
      </c>
      <c r="F27" s="84">
        <v>15414895</v>
      </c>
      <c r="G27" s="84">
        <v>9527917</v>
      </c>
      <c r="H27" s="191">
        <v>2677000</v>
      </c>
      <c r="I27" s="84"/>
      <c r="J27" s="87">
        <f>L27</f>
        <v>300000</v>
      </c>
      <c r="K27" s="170"/>
      <c r="L27" s="164">
        <v>300000</v>
      </c>
      <c r="M27" s="84"/>
      <c r="N27" s="84"/>
      <c r="O27" s="84"/>
      <c r="P27" s="85">
        <f t="shared" si="3"/>
        <v>15714895</v>
      </c>
    </row>
    <row r="28" spans="1:16" ht="38.25" customHeight="1" x14ac:dyDescent="0.2">
      <c r="A28" s="80" t="s">
        <v>100</v>
      </c>
      <c r="B28" s="80" t="s">
        <v>101</v>
      </c>
      <c r="C28" s="81" t="s">
        <v>102</v>
      </c>
      <c r="D28" s="131" t="s">
        <v>160</v>
      </c>
      <c r="E28" s="85">
        <f>F28+I28</f>
        <v>25859500</v>
      </c>
      <c r="F28" s="84">
        <v>25242500</v>
      </c>
      <c r="G28" s="84">
        <v>10395901</v>
      </c>
      <c r="H28" s="88">
        <v>7870000</v>
      </c>
      <c r="I28" s="191">
        <v>617000</v>
      </c>
      <c r="J28" s="85">
        <f>K28+L28</f>
        <v>630000</v>
      </c>
      <c r="K28" s="84"/>
      <c r="L28" s="191">
        <v>630000</v>
      </c>
      <c r="M28" s="84"/>
      <c r="N28" s="84"/>
      <c r="O28" s="84"/>
      <c r="P28" s="85">
        <f t="shared" si="3"/>
        <v>26489500</v>
      </c>
    </row>
    <row r="29" spans="1:16" ht="37.5" customHeight="1" x14ac:dyDescent="0.2">
      <c r="A29" s="80" t="s">
        <v>103</v>
      </c>
      <c r="B29" s="80" t="s">
        <v>104</v>
      </c>
      <c r="C29" s="81" t="s">
        <v>102</v>
      </c>
      <c r="D29" s="131" t="s">
        <v>161</v>
      </c>
      <c r="E29" s="85">
        <f t="shared" si="5"/>
        <v>28460400</v>
      </c>
      <c r="F29" s="84">
        <v>28460400</v>
      </c>
      <c r="G29" s="84">
        <v>23328200</v>
      </c>
      <c r="H29" s="84"/>
      <c r="I29" s="84"/>
      <c r="J29" s="130"/>
      <c r="K29" s="84"/>
      <c r="L29" s="191"/>
      <c r="M29" s="84"/>
      <c r="N29" s="84"/>
      <c r="O29" s="84"/>
      <c r="P29" s="85">
        <f t="shared" si="3"/>
        <v>28460400</v>
      </c>
    </row>
    <row r="30" spans="1:16" ht="45.75" customHeight="1" x14ac:dyDescent="0.2">
      <c r="A30" s="80" t="s">
        <v>105</v>
      </c>
      <c r="B30" s="80" t="s">
        <v>73</v>
      </c>
      <c r="C30" s="81" t="s">
        <v>106</v>
      </c>
      <c r="D30" s="82" t="s">
        <v>107</v>
      </c>
      <c r="E30" s="85">
        <f t="shared" si="5"/>
        <v>6390000</v>
      </c>
      <c r="F30" s="84">
        <v>6390000</v>
      </c>
      <c r="G30" s="84">
        <v>2523148</v>
      </c>
      <c r="H30" s="84">
        <v>3212000</v>
      </c>
      <c r="I30" s="84"/>
      <c r="J30" s="85">
        <f>L30</f>
        <v>35000</v>
      </c>
      <c r="K30" s="84"/>
      <c r="L30" s="191">
        <v>35000</v>
      </c>
      <c r="M30" s="84"/>
      <c r="N30" s="84"/>
      <c r="O30" s="84"/>
      <c r="P30" s="85">
        <f t="shared" si="3"/>
        <v>6425000</v>
      </c>
    </row>
    <row r="31" spans="1:16" ht="25.5" x14ac:dyDescent="0.2">
      <c r="A31" s="80" t="s">
        <v>108</v>
      </c>
      <c r="B31" s="80" t="s">
        <v>109</v>
      </c>
      <c r="C31" s="81" t="s">
        <v>106</v>
      </c>
      <c r="D31" s="82" t="s">
        <v>110</v>
      </c>
      <c r="E31" s="85">
        <f t="shared" si="5"/>
        <v>5153487</v>
      </c>
      <c r="F31" s="84">
        <v>5153487</v>
      </c>
      <c r="G31" s="84">
        <v>3584809</v>
      </c>
      <c r="H31" s="84">
        <v>680000</v>
      </c>
      <c r="I31" s="84"/>
      <c r="J31" s="85">
        <f>L31</f>
        <v>100000</v>
      </c>
      <c r="K31" s="84"/>
      <c r="L31" s="191">
        <v>100000</v>
      </c>
      <c r="M31" s="84"/>
      <c r="N31" s="84"/>
      <c r="O31" s="84"/>
      <c r="P31" s="85">
        <f t="shared" si="3"/>
        <v>5253487</v>
      </c>
    </row>
    <row r="32" spans="1:16" x14ac:dyDescent="0.2">
      <c r="A32" s="80" t="s">
        <v>111</v>
      </c>
      <c r="B32" s="80" t="s">
        <v>112</v>
      </c>
      <c r="C32" s="81" t="s">
        <v>113</v>
      </c>
      <c r="D32" s="82" t="s">
        <v>114</v>
      </c>
      <c r="E32" s="85">
        <f t="shared" si="5"/>
        <v>2000</v>
      </c>
      <c r="F32" s="84">
        <v>2000</v>
      </c>
      <c r="G32" s="84"/>
      <c r="H32" s="84"/>
      <c r="I32" s="84"/>
      <c r="J32" s="85"/>
      <c r="K32" s="84"/>
      <c r="L32" s="84"/>
      <c r="M32" s="84"/>
      <c r="N32" s="84"/>
      <c r="O32" s="84"/>
      <c r="P32" s="85">
        <f t="shared" si="3"/>
        <v>2000</v>
      </c>
    </row>
    <row r="33" spans="1:16" ht="39.75" customHeight="1" x14ac:dyDescent="0.2">
      <c r="A33" s="80" t="s">
        <v>115</v>
      </c>
      <c r="B33" s="80" t="s">
        <v>116</v>
      </c>
      <c r="C33" s="81" t="s">
        <v>113</v>
      </c>
      <c r="D33" s="82" t="s">
        <v>117</v>
      </c>
      <c r="E33" s="85">
        <f t="shared" si="5"/>
        <v>1114800</v>
      </c>
      <c r="F33" s="84">
        <v>1114800</v>
      </c>
      <c r="G33" s="84">
        <v>913770</v>
      </c>
      <c r="H33" s="84"/>
      <c r="I33" s="84"/>
      <c r="J33" s="85"/>
      <c r="K33" s="84"/>
      <c r="L33" s="84"/>
      <c r="M33" s="84"/>
      <c r="N33" s="84"/>
      <c r="O33" s="84"/>
      <c r="P33" s="85">
        <f t="shared" si="3"/>
        <v>1114800</v>
      </c>
    </row>
    <row r="34" spans="1:16" ht="39.75" customHeight="1" x14ac:dyDescent="0.2">
      <c r="A34" s="315" t="s">
        <v>282</v>
      </c>
      <c r="B34" s="80">
        <v>1151</v>
      </c>
      <c r="C34" s="81" t="s">
        <v>113</v>
      </c>
      <c r="D34" s="318" t="s">
        <v>286</v>
      </c>
      <c r="E34" s="317">
        <v>40000</v>
      </c>
      <c r="F34" s="348">
        <v>40000</v>
      </c>
      <c r="G34" s="84"/>
      <c r="H34" s="348">
        <v>40000</v>
      </c>
      <c r="I34" s="84"/>
      <c r="J34" s="85"/>
      <c r="K34" s="84"/>
      <c r="L34" s="84"/>
      <c r="M34" s="84"/>
      <c r="N34" s="84"/>
      <c r="O34" s="84"/>
      <c r="P34" s="85">
        <v>40000</v>
      </c>
    </row>
    <row r="35" spans="1:16" ht="51" x14ac:dyDescent="0.2">
      <c r="A35" s="203" t="s">
        <v>235</v>
      </c>
      <c r="B35" s="204">
        <v>1600</v>
      </c>
      <c r="C35" s="205" t="s">
        <v>113</v>
      </c>
      <c r="D35" s="206" t="s">
        <v>236</v>
      </c>
      <c r="E35" s="85">
        <f t="shared" si="5"/>
        <v>3494200</v>
      </c>
      <c r="F35" s="84">
        <v>3494200</v>
      </c>
      <c r="G35" s="84">
        <v>2864098</v>
      </c>
      <c r="H35" s="84"/>
      <c r="I35" s="84"/>
      <c r="J35" s="85"/>
      <c r="K35" s="84"/>
      <c r="L35" s="84"/>
      <c r="M35" s="84"/>
      <c r="N35" s="84"/>
      <c r="O35" s="84"/>
      <c r="P35" s="85">
        <f t="shared" si="3"/>
        <v>3494200</v>
      </c>
    </row>
    <row r="36" spans="1:16" x14ac:dyDescent="0.2">
      <c r="A36" s="80" t="s">
        <v>118</v>
      </c>
      <c r="B36" s="80" t="s">
        <v>119</v>
      </c>
      <c r="C36" s="81" t="s">
        <v>120</v>
      </c>
      <c r="D36" s="82" t="s">
        <v>121</v>
      </c>
      <c r="E36" s="85">
        <f t="shared" si="5"/>
        <v>637200</v>
      </c>
      <c r="F36" s="84">
        <v>637200</v>
      </c>
      <c r="G36" s="84">
        <v>325574</v>
      </c>
      <c r="H36" s="84">
        <v>143000</v>
      </c>
      <c r="I36" s="84"/>
      <c r="J36" s="85"/>
      <c r="K36" s="84"/>
      <c r="L36" s="84"/>
      <c r="M36" s="84"/>
      <c r="N36" s="84"/>
      <c r="O36" s="84"/>
      <c r="P36" s="85">
        <f t="shared" si="3"/>
        <v>637200</v>
      </c>
    </row>
    <row r="37" spans="1:16" ht="38.25" x14ac:dyDescent="0.2">
      <c r="A37" s="80" t="s">
        <v>122</v>
      </c>
      <c r="B37" s="80" t="s">
        <v>123</v>
      </c>
      <c r="C37" s="81" t="s">
        <v>124</v>
      </c>
      <c r="D37" s="82" t="s">
        <v>125</v>
      </c>
      <c r="E37" s="85">
        <f t="shared" si="5"/>
        <v>1554000</v>
      </c>
      <c r="F37" s="84">
        <v>1554000</v>
      </c>
      <c r="G37" s="84">
        <v>1044131</v>
      </c>
      <c r="H37" s="84">
        <v>120000</v>
      </c>
      <c r="I37" s="84"/>
      <c r="J37" s="85"/>
      <c r="K37" s="84"/>
      <c r="L37" s="84"/>
      <c r="M37" s="84"/>
      <c r="N37" s="84"/>
      <c r="O37" s="84"/>
      <c r="P37" s="85">
        <f t="shared" si="3"/>
        <v>1554000</v>
      </c>
    </row>
    <row r="38" spans="1:16" ht="51.75" customHeight="1" x14ac:dyDescent="0.2">
      <c r="A38" s="196" t="s">
        <v>231</v>
      </c>
      <c r="B38" s="80">
        <v>1702</v>
      </c>
      <c r="C38" s="197" t="s">
        <v>113</v>
      </c>
      <c r="D38" s="198" t="s">
        <v>232</v>
      </c>
      <c r="E38" s="85">
        <f t="shared" si="5"/>
        <v>4847300</v>
      </c>
      <c r="F38" s="191">
        <v>4847300</v>
      </c>
      <c r="G38" s="84"/>
      <c r="H38" s="84"/>
      <c r="I38" s="84"/>
      <c r="J38" s="85"/>
      <c r="K38" s="84"/>
      <c r="L38" s="84"/>
      <c r="M38" s="84"/>
      <c r="N38" s="84"/>
      <c r="O38" s="84"/>
      <c r="P38" s="85">
        <f t="shared" si="3"/>
        <v>4847300</v>
      </c>
    </row>
    <row r="39" spans="1:16" ht="87" customHeight="1" x14ac:dyDescent="0.2">
      <c r="A39" s="331" t="s">
        <v>296</v>
      </c>
      <c r="B39" s="80">
        <v>1184</v>
      </c>
      <c r="C39" s="332" t="s">
        <v>113</v>
      </c>
      <c r="D39" s="336" t="s">
        <v>297</v>
      </c>
      <c r="E39" s="85">
        <f t="shared" si="5"/>
        <v>0</v>
      </c>
      <c r="F39" s="334">
        <v>0</v>
      </c>
      <c r="G39" s="84"/>
      <c r="H39" s="84"/>
      <c r="I39" s="84"/>
      <c r="J39" s="85">
        <v>10355600</v>
      </c>
      <c r="K39" s="84">
        <v>10355600</v>
      </c>
      <c r="L39" s="84"/>
      <c r="M39" s="84"/>
      <c r="N39" s="84"/>
      <c r="O39" s="84">
        <v>10355600</v>
      </c>
      <c r="P39" s="85">
        <f t="shared" si="3"/>
        <v>10355600</v>
      </c>
    </row>
    <row r="40" spans="1:16" ht="82.5" customHeight="1" x14ac:dyDescent="0.2">
      <c r="A40" s="331" t="s">
        <v>295</v>
      </c>
      <c r="B40" s="80">
        <v>1183</v>
      </c>
      <c r="C40" s="332" t="s">
        <v>113</v>
      </c>
      <c r="D40" s="333" t="s">
        <v>298</v>
      </c>
      <c r="E40" s="85">
        <f t="shared" si="5"/>
        <v>0</v>
      </c>
      <c r="F40" s="334">
        <v>0</v>
      </c>
      <c r="G40" s="84"/>
      <c r="H40" s="84"/>
      <c r="I40" s="84"/>
      <c r="J40" s="85">
        <v>1266722</v>
      </c>
      <c r="K40" s="84">
        <v>1266722</v>
      </c>
      <c r="L40" s="84"/>
      <c r="M40" s="84"/>
      <c r="N40" s="84"/>
      <c r="O40" s="345">
        <v>1266722</v>
      </c>
      <c r="P40" s="85">
        <f t="shared" si="3"/>
        <v>1266722</v>
      </c>
    </row>
    <row r="41" spans="1:16" ht="84" customHeight="1" x14ac:dyDescent="0.2">
      <c r="A41" s="203" t="s">
        <v>278</v>
      </c>
      <c r="B41" s="80">
        <v>1200</v>
      </c>
      <c r="C41" s="319" t="s">
        <v>113</v>
      </c>
      <c r="D41" s="206" t="s">
        <v>279</v>
      </c>
      <c r="E41" s="85">
        <f t="shared" si="5"/>
        <v>167900</v>
      </c>
      <c r="F41" s="191">
        <v>167900</v>
      </c>
      <c r="G41" s="84">
        <v>137624</v>
      </c>
      <c r="H41" s="84"/>
      <c r="I41" s="84"/>
      <c r="J41" s="85"/>
      <c r="K41" s="84"/>
      <c r="L41" s="84"/>
      <c r="M41" s="84"/>
      <c r="N41" s="84"/>
      <c r="O41" s="84"/>
      <c r="P41" s="85">
        <f t="shared" si="3"/>
        <v>167900</v>
      </c>
    </row>
    <row r="42" spans="1:16" ht="94.5" customHeight="1" x14ac:dyDescent="0.2">
      <c r="A42" s="203" t="s">
        <v>302</v>
      </c>
      <c r="B42" s="80">
        <v>1279</v>
      </c>
      <c r="C42" s="319" t="s">
        <v>113</v>
      </c>
      <c r="D42" s="337" t="s">
        <v>301</v>
      </c>
      <c r="E42" s="85"/>
      <c r="F42" s="191"/>
      <c r="G42" s="84"/>
      <c r="H42" s="84"/>
      <c r="I42" s="84"/>
      <c r="J42" s="85">
        <v>425.79</v>
      </c>
      <c r="K42" s="84"/>
      <c r="L42" s="84">
        <v>425.79</v>
      </c>
      <c r="M42" s="84"/>
      <c r="N42" s="84"/>
      <c r="O42" s="84"/>
      <c r="P42" s="85">
        <v>425.79</v>
      </c>
    </row>
    <row r="43" spans="1:16" ht="132" customHeight="1" x14ac:dyDescent="0.2">
      <c r="A43" s="203" t="s">
        <v>315</v>
      </c>
      <c r="B43" s="80">
        <v>1231</v>
      </c>
      <c r="C43" s="352" t="s">
        <v>113</v>
      </c>
      <c r="D43" s="378" t="s">
        <v>329</v>
      </c>
      <c r="E43" s="377"/>
      <c r="F43" s="191"/>
      <c r="G43" s="84"/>
      <c r="H43" s="84"/>
      <c r="I43" s="84"/>
      <c r="J43" s="85">
        <f>K43</f>
        <v>112505</v>
      </c>
      <c r="K43" s="84">
        <v>112505</v>
      </c>
      <c r="L43" s="84"/>
      <c r="M43" s="84"/>
      <c r="N43" s="84"/>
      <c r="O43" s="84">
        <v>112505</v>
      </c>
      <c r="P43" s="85">
        <f>J43</f>
        <v>112505</v>
      </c>
    </row>
    <row r="44" spans="1:16" ht="129" customHeight="1" x14ac:dyDescent="0.2">
      <c r="A44" s="203" t="s">
        <v>316</v>
      </c>
      <c r="B44" s="80">
        <v>1232</v>
      </c>
      <c r="C44" s="352" t="s">
        <v>113</v>
      </c>
      <c r="D44" s="379" t="s">
        <v>330</v>
      </c>
      <c r="E44" s="85"/>
      <c r="F44" s="191"/>
      <c r="G44" s="84"/>
      <c r="H44" s="84"/>
      <c r="I44" s="84"/>
      <c r="J44" s="85">
        <f>K44</f>
        <v>1012545</v>
      </c>
      <c r="K44" s="84">
        <v>1012545</v>
      </c>
      <c r="L44" s="84"/>
      <c r="M44" s="84"/>
      <c r="N44" s="84"/>
      <c r="O44" s="84">
        <v>1012545</v>
      </c>
      <c r="P44" s="85">
        <f>J44</f>
        <v>1012545</v>
      </c>
    </row>
    <row r="45" spans="1:16" ht="77.25" customHeight="1" x14ac:dyDescent="0.2">
      <c r="A45" s="203" t="s">
        <v>317</v>
      </c>
      <c r="B45" s="80">
        <v>1291</v>
      </c>
      <c r="C45" s="352" t="s">
        <v>113</v>
      </c>
      <c r="D45" s="353" t="s">
        <v>318</v>
      </c>
      <c r="E45" s="85">
        <f>I45</f>
        <v>118000</v>
      </c>
      <c r="F45" s="191"/>
      <c r="G45" s="84"/>
      <c r="H45" s="84"/>
      <c r="I45" s="84">
        <v>118000</v>
      </c>
      <c r="J45" s="85"/>
      <c r="K45" s="84"/>
      <c r="L45" s="84"/>
      <c r="M45" s="84"/>
      <c r="N45" s="84"/>
      <c r="O45" s="84"/>
      <c r="P45" s="85"/>
    </row>
    <row r="46" spans="1:16" ht="68.25" customHeight="1" x14ac:dyDescent="0.2">
      <c r="A46" s="203" t="s">
        <v>319</v>
      </c>
      <c r="B46" s="80">
        <v>1292</v>
      </c>
      <c r="C46" s="352" t="s">
        <v>113</v>
      </c>
      <c r="D46" s="353" t="s">
        <v>320</v>
      </c>
      <c r="E46" s="85">
        <f>I46</f>
        <v>0</v>
      </c>
      <c r="F46" s="191"/>
      <c r="G46" s="84"/>
      <c r="H46" s="84"/>
      <c r="I46" s="84">
        <v>0</v>
      </c>
      <c r="J46" s="85">
        <f>O46</f>
        <v>900000</v>
      </c>
      <c r="K46" s="84"/>
      <c r="L46" s="84"/>
      <c r="M46" s="84"/>
      <c r="N46" s="84"/>
      <c r="O46" s="84">
        <v>900000</v>
      </c>
      <c r="P46" s="85">
        <f>E46+J46</f>
        <v>900000</v>
      </c>
    </row>
    <row r="47" spans="1:16" ht="25.5" x14ac:dyDescent="0.2">
      <c r="A47" s="139" t="s">
        <v>126</v>
      </c>
      <c r="B47" s="139"/>
      <c r="C47" s="140"/>
      <c r="D47" s="141" t="s">
        <v>127</v>
      </c>
      <c r="E47" s="143">
        <f>E48</f>
        <v>30088613</v>
      </c>
      <c r="F47" s="142">
        <f t="shared" ref="F47:H47" si="6">F48</f>
        <v>22372419</v>
      </c>
      <c r="G47" s="142">
        <f t="shared" si="6"/>
        <v>6982453.6500000013</v>
      </c>
      <c r="H47" s="142">
        <f t="shared" si="6"/>
        <v>153557.41999999998</v>
      </c>
      <c r="I47" s="102">
        <f>I48</f>
        <v>7716194</v>
      </c>
      <c r="J47" s="144">
        <f>J52+J53</f>
        <v>15000</v>
      </c>
      <c r="K47" s="102">
        <f t="shared" ref="K47:O47" si="7">K48</f>
        <v>0</v>
      </c>
      <c r="L47" s="102">
        <f t="shared" si="7"/>
        <v>15000</v>
      </c>
      <c r="M47" s="102">
        <f t="shared" si="7"/>
        <v>0</v>
      </c>
      <c r="N47" s="102">
        <f t="shared" si="7"/>
        <v>0</v>
      </c>
      <c r="O47" s="102">
        <f t="shared" si="7"/>
        <v>0</v>
      </c>
      <c r="P47" s="144">
        <f>P48</f>
        <v>30103613</v>
      </c>
    </row>
    <row r="48" spans="1:16" ht="25.5" x14ac:dyDescent="0.2">
      <c r="A48" s="139" t="s">
        <v>164</v>
      </c>
      <c r="B48" s="139"/>
      <c r="C48" s="140"/>
      <c r="D48" s="141" t="s">
        <v>127</v>
      </c>
      <c r="E48" s="143">
        <f>E49+E50+E51+E52+E54+E58+E57+E55+E53+E56</f>
        <v>30088613</v>
      </c>
      <c r="F48" s="102">
        <f>SUM(F49:F58)</f>
        <v>22372419</v>
      </c>
      <c r="G48" s="102">
        <f>SUM(G49:G58)</f>
        <v>6982453.6500000013</v>
      </c>
      <c r="H48" s="102">
        <f t="shared" ref="H48:O48" si="8">SUM(H49:H58)</f>
        <v>153557.41999999998</v>
      </c>
      <c r="I48" s="102">
        <f>SUM(I49:I58)</f>
        <v>7716194</v>
      </c>
      <c r="J48" s="144">
        <f t="shared" si="8"/>
        <v>15000</v>
      </c>
      <c r="K48" s="102">
        <f t="shared" si="8"/>
        <v>0</v>
      </c>
      <c r="L48" s="102">
        <f t="shared" si="8"/>
        <v>15000</v>
      </c>
      <c r="M48" s="102">
        <f t="shared" si="8"/>
        <v>0</v>
      </c>
      <c r="N48" s="102">
        <f t="shared" si="8"/>
        <v>0</v>
      </c>
      <c r="O48" s="102">
        <f t="shared" si="8"/>
        <v>0</v>
      </c>
      <c r="P48" s="144">
        <f t="shared" si="3"/>
        <v>30103613</v>
      </c>
    </row>
    <row r="49" spans="1:19" ht="38.25" x14ac:dyDescent="0.2">
      <c r="A49" s="89" t="s">
        <v>128</v>
      </c>
      <c r="B49" s="89" t="s">
        <v>94</v>
      </c>
      <c r="C49" s="90" t="s">
        <v>63</v>
      </c>
      <c r="D49" s="86" t="s">
        <v>95</v>
      </c>
      <c r="E49" s="87">
        <f>F49</f>
        <v>2301512</v>
      </c>
      <c r="F49" s="88">
        <v>2301512</v>
      </c>
      <c r="G49" s="88">
        <v>1538000</v>
      </c>
      <c r="H49" s="88">
        <v>78300</v>
      </c>
      <c r="I49" s="88"/>
      <c r="J49" s="87"/>
      <c r="K49" s="88"/>
      <c r="L49" s="88"/>
      <c r="M49" s="88"/>
      <c r="N49" s="88"/>
      <c r="O49" s="88"/>
      <c r="P49" s="87">
        <f t="shared" si="3"/>
        <v>2301512</v>
      </c>
    </row>
    <row r="50" spans="1:19" ht="25.5" x14ac:dyDescent="0.2">
      <c r="A50" s="89" t="s">
        <v>129</v>
      </c>
      <c r="B50" s="89" t="s">
        <v>67</v>
      </c>
      <c r="C50" s="90" t="s">
        <v>68</v>
      </c>
      <c r="D50" s="86" t="s">
        <v>69</v>
      </c>
      <c r="E50" s="87">
        <f>F50</f>
        <v>7500000</v>
      </c>
      <c r="F50" s="93">
        <v>7500000</v>
      </c>
      <c r="G50" s="88"/>
      <c r="H50" s="88"/>
      <c r="I50" s="88"/>
      <c r="J50" s="87">
        <f>L50+O50</f>
        <v>0</v>
      </c>
      <c r="K50" s="88"/>
      <c r="L50" s="88"/>
      <c r="M50" s="88"/>
      <c r="N50" s="88"/>
      <c r="O50" s="88"/>
      <c r="P50" s="87">
        <f t="shared" si="1"/>
        <v>7500000</v>
      </c>
      <c r="Q50" s="347"/>
      <c r="R50" s="347"/>
    </row>
    <row r="51" spans="1:19" ht="38.25" x14ac:dyDescent="0.2">
      <c r="A51" s="89" t="s">
        <v>130</v>
      </c>
      <c r="B51" s="89" t="s">
        <v>131</v>
      </c>
      <c r="C51" s="90" t="s">
        <v>70</v>
      </c>
      <c r="D51" s="86" t="s">
        <v>71</v>
      </c>
      <c r="E51" s="87">
        <f>F51</f>
        <v>2500000</v>
      </c>
      <c r="F51" s="88">
        <v>2500000</v>
      </c>
      <c r="G51" s="88"/>
      <c r="H51" s="88"/>
      <c r="I51" s="88"/>
      <c r="J51" s="87"/>
      <c r="K51" s="88"/>
      <c r="L51" s="88"/>
      <c r="M51" s="88"/>
      <c r="N51" s="88"/>
      <c r="O51" s="88"/>
      <c r="P51" s="87">
        <f t="shared" si="1"/>
        <v>2500000</v>
      </c>
      <c r="Q51" s="94"/>
      <c r="R51" s="94"/>
      <c r="S51" s="94"/>
    </row>
    <row r="52" spans="1:19" ht="51" x14ac:dyDescent="0.2">
      <c r="A52" s="89" t="s">
        <v>132</v>
      </c>
      <c r="B52" s="89" t="s">
        <v>133</v>
      </c>
      <c r="C52" s="90" t="s">
        <v>134</v>
      </c>
      <c r="D52" s="86" t="s">
        <v>72</v>
      </c>
      <c r="E52" s="87">
        <f>F52+I52</f>
        <v>1452174.07</v>
      </c>
      <c r="F52" s="93">
        <v>1452174.07</v>
      </c>
      <c r="G52" s="88">
        <v>1023413.53</v>
      </c>
      <c r="H52" s="88">
        <v>20582.419999999998</v>
      </c>
      <c r="I52" s="93">
        <v>0</v>
      </c>
      <c r="J52" s="87">
        <f>L52+O52</f>
        <v>1355</v>
      </c>
      <c r="K52" s="88"/>
      <c r="L52" s="164">
        <v>1355</v>
      </c>
      <c r="M52" s="88"/>
      <c r="N52" s="88"/>
      <c r="O52" s="88"/>
      <c r="P52" s="87">
        <f t="shared" si="1"/>
        <v>1453529.07</v>
      </c>
    </row>
    <row r="53" spans="1:19" ht="90.75" customHeight="1" x14ac:dyDescent="0.2">
      <c r="A53" s="89" t="s">
        <v>293</v>
      </c>
      <c r="B53" s="89">
        <v>3121</v>
      </c>
      <c r="C53" s="150">
        <v>1040</v>
      </c>
      <c r="D53" s="86" t="s">
        <v>294</v>
      </c>
      <c r="E53" s="87">
        <f>F53+I53</f>
        <v>6086725.9299999997</v>
      </c>
      <c r="F53" s="88">
        <v>6032975.9299999997</v>
      </c>
      <c r="G53" s="88">
        <v>3972346.68</v>
      </c>
      <c r="H53" s="88">
        <v>54675</v>
      </c>
      <c r="I53" s="88">
        <v>53750</v>
      </c>
      <c r="J53" s="87">
        <v>13645</v>
      </c>
      <c r="K53" s="88"/>
      <c r="L53" s="164">
        <v>13645</v>
      </c>
      <c r="M53" s="88"/>
      <c r="N53" s="88"/>
      <c r="O53" s="88"/>
      <c r="P53" s="87">
        <f>E53+J53</f>
        <v>6100370.9299999997</v>
      </c>
    </row>
    <row r="54" spans="1:19" ht="81" customHeight="1" x14ac:dyDescent="0.2">
      <c r="A54" s="89" t="s">
        <v>135</v>
      </c>
      <c r="B54" s="89" t="s">
        <v>136</v>
      </c>
      <c r="C54" s="90" t="s">
        <v>97</v>
      </c>
      <c r="D54" s="86" t="s">
        <v>75</v>
      </c>
      <c r="E54" s="87">
        <f t="shared" ref="E54:E58" si="9">F54</f>
        <v>241200</v>
      </c>
      <c r="F54" s="88">
        <v>241200</v>
      </c>
      <c r="G54" s="88"/>
      <c r="H54" s="88"/>
      <c r="I54" s="88"/>
      <c r="J54" s="87"/>
      <c r="K54" s="88"/>
      <c r="L54" s="88"/>
      <c r="M54" s="88"/>
      <c r="N54" s="88"/>
      <c r="O54" s="88"/>
      <c r="P54" s="87">
        <f t="shared" si="1"/>
        <v>241200</v>
      </c>
    </row>
    <row r="55" spans="1:19" ht="73.5" customHeight="1" x14ac:dyDescent="0.2">
      <c r="A55" s="207" t="s">
        <v>237</v>
      </c>
      <c r="B55" s="208">
        <v>3193</v>
      </c>
      <c r="C55" s="209">
        <v>1030</v>
      </c>
      <c r="D55" s="210" t="s">
        <v>238</v>
      </c>
      <c r="E55" s="87">
        <f t="shared" si="9"/>
        <v>700557</v>
      </c>
      <c r="F55" s="93">
        <v>700557</v>
      </c>
      <c r="G55" s="88">
        <v>448693.44</v>
      </c>
      <c r="H55" s="88"/>
      <c r="I55" s="88"/>
      <c r="J55" s="87"/>
      <c r="K55" s="88"/>
      <c r="L55" s="88"/>
      <c r="M55" s="88"/>
      <c r="N55" s="88"/>
      <c r="O55" s="88"/>
      <c r="P55" s="87">
        <f t="shared" si="1"/>
        <v>700557</v>
      </c>
    </row>
    <row r="56" spans="1:19" ht="280.5" x14ac:dyDescent="0.2">
      <c r="A56" s="89" t="s">
        <v>308</v>
      </c>
      <c r="B56" s="341">
        <v>3221</v>
      </c>
      <c r="C56" s="209"/>
      <c r="D56" s="86" t="s">
        <v>311</v>
      </c>
      <c r="E56" s="317">
        <v>7662444</v>
      </c>
      <c r="F56" s="93"/>
      <c r="G56" s="88"/>
      <c r="H56" s="88"/>
      <c r="I56" s="348">
        <v>7662444</v>
      </c>
      <c r="J56" s="316"/>
      <c r="K56" s="308"/>
      <c r="L56" s="88"/>
      <c r="M56" s="88"/>
      <c r="N56" s="88"/>
      <c r="O56" s="308"/>
      <c r="P56" s="317">
        <v>7662444</v>
      </c>
    </row>
    <row r="57" spans="1:19" x14ac:dyDescent="0.2">
      <c r="A57" s="95"/>
      <c r="B57" s="96"/>
      <c r="C57" s="97"/>
      <c r="D57" s="98"/>
      <c r="E57" s="87"/>
      <c r="F57" s="99"/>
      <c r="G57" s="88"/>
      <c r="H57" s="88"/>
      <c r="I57" s="88"/>
      <c r="J57" s="87"/>
      <c r="K57" s="88"/>
      <c r="L57" s="88"/>
      <c r="M57" s="88"/>
      <c r="N57" s="88"/>
      <c r="O57" s="88"/>
      <c r="P57" s="100">
        <f>E57+J57</f>
        <v>0</v>
      </c>
      <c r="Q57" s="346"/>
    </row>
    <row r="58" spans="1:19" ht="25.5" x14ac:dyDescent="0.2">
      <c r="A58" s="89" t="s">
        <v>137</v>
      </c>
      <c r="B58" s="89" t="s">
        <v>138</v>
      </c>
      <c r="C58" s="90" t="s">
        <v>76</v>
      </c>
      <c r="D58" s="86" t="s">
        <v>77</v>
      </c>
      <c r="E58" s="87">
        <f t="shared" si="9"/>
        <v>1644000</v>
      </c>
      <c r="F58" s="88">
        <v>1644000</v>
      </c>
      <c r="G58" s="88"/>
      <c r="H58" s="88"/>
      <c r="I58" s="88"/>
      <c r="J58" s="87"/>
      <c r="K58" s="88"/>
      <c r="L58" s="88"/>
      <c r="M58" s="88"/>
      <c r="N58" s="88"/>
      <c r="O58" s="88"/>
      <c r="P58" s="87">
        <f t="shared" si="1"/>
        <v>1644000</v>
      </c>
    </row>
    <row r="59" spans="1:19" ht="25.5" x14ac:dyDescent="0.2">
      <c r="A59" s="139" t="s">
        <v>166</v>
      </c>
      <c r="B59" s="89"/>
      <c r="C59" s="90"/>
      <c r="D59" s="147" t="s">
        <v>169</v>
      </c>
      <c r="E59" s="148">
        <f>E60</f>
        <v>1699400</v>
      </c>
      <c r="F59" s="149">
        <f>F60</f>
        <v>1699400</v>
      </c>
      <c r="G59" s="149">
        <f>G60</f>
        <v>1212000</v>
      </c>
      <c r="H59" s="149">
        <f>H60</f>
        <v>59500</v>
      </c>
      <c r="I59" s="88"/>
      <c r="J59" s="87"/>
      <c r="K59" s="88"/>
      <c r="L59" s="88"/>
      <c r="M59" s="88"/>
      <c r="N59" s="88"/>
      <c r="O59" s="88"/>
      <c r="P59" s="148">
        <f t="shared" si="1"/>
        <v>1699400</v>
      </c>
    </row>
    <row r="60" spans="1:19" ht="25.5" x14ac:dyDescent="0.2">
      <c r="A60" s="139" t="s">
        <v>168</v>
      </c>
      <c r="B60" s="89"/>
      <c r="C60" s="90"/>
      <c r="D60" s="147" t="s">
        <v>169</v>
      </c>
      <c r="E60" s="148">
        <f>E62+E61</f>
        <v>1699400</v>
      </c>
      <c r="F60" s="149">
        <f>F61+F62</f>
        <v>1699400</v>
      </c>
      <c r="G60" s="149">
        <f>G61+G62</f>
        <v>1212000</v>
      </c>
      <c r="H60" s="149">
        <f>H61+H62</f>
        <v>59500</v>
      </c>
      <c r="I60" s="88"/>
      <c r="J60" s="87"/>
      <c r="K60" s="88"/>
      <c r="L60" s="88"/>
      <c r="M60" s="88"/>
      <c r="N60" s="88"/>
      <c r="O60" s="88"/>
      <c r="P60" s="148">
        <f>E60+J60</f>
        <v>1699400</v>
      </c>
    </row>
    <row r="61" spans="1:19" ht="38.25" x14ac:dyDescent="0.2">
      <c r="A61" s="89" t="s">
        <v>167</v>
      </c>
      <c r="B61" s="89" t="s">
        <v>94</v>
      </c>
      <c r="C61" s="90" t="s">
        <v>63</v>
      </c>
      <c r="D61" s="86" t="s">
        <v>95</v>
      </c>
      <c r="E61" s="87">
        <f>F61</f>
        <v>1597400</v>
      </c>
      <c r="F61" s="88">
        <v>1597400</v>
      </c>
      <c r="G61" s="88">
        <v>1212000</v>
      </c>
      <c r="H61" s="88">
        <v>59500</v>
      </c>
      <c r="I61" s="88"/>
      <c r="J61" s="87"/>
      <c r="K61" s="88"/>
      <c r="L61" s="88"/>
      <c r="M61" s="88"/>
      <c r="N61" s="88"/>
      <c r="O61" s="88"/>
      <c r="P61" s="87">
        <f>E61+J61</f>
        <v>1597400</v>
      </c>
    </row>
    <row r="62" spans="1:19" ht="25.5" x14ac:dyDescent="0.2">
      <c r="A62" s="89" t="s">
        <v>170</v>
      </c>
      <c r="B62" s="89">
        <v>3112</v>
      </c>
      <c r="C62" s="150">
        <v>1040</v>
      </c>
      <c r="D62" s="86" t="s">
        <v>74</v>
      </c>
      <c r="E62" s="87">
        <f>F62</f>
        <v>102000</v>
      </c>
      <c r="F62" s="88">
        <v>102000</v>
      </c>
      <c r="G62" s="88"/>
      <c r="H62" s="88">
        <v>0</v>
      </c>
      <c r="I62" s="88"/>
      <c r="J62" s="87"/>
      <c r="K62" s="88"/>
      <c r="L62" s="88"/>
      <c r="M62" s="88"/>
      <c r="N62" s="88"/>
      <c r="O62" s="88"/>
      <c r="P62" s="87">
        <f>E62+J62</f>
        <v>102000</v>
      </c>
    </row>
    <row r="63" spans="1:19" ht="38.25" x14ac:dyDescent="0.2">
      <c r="A63" s="139">
        <v>1500000</v>
      </c>
      <c r="B63" s="145"/>
      <c r="C63" s="146"/>
      <c r="D63" s="141" t="s">
        <v>139</v>
      </c>
      <c r="E63" s="148">
        <f>E64</f>
        <v>25485185</v>
      </c>
      <c r="F63" s="102">
        <f t="shared" ref="F63:H63" si="10">F64</f>
        <v>21285185</v>
      </c>
      <c r="G63" s="102">
        <f t="shared" si="10"/>
        <v>3860600</v>
      </c>
      <c r="H63" s="102">
        <f t="shared" si="10"/>
        <v>883800</v>
      </c>
      <c r="I63" s="149">
        <f>I64</f>
        <v>4200000</v>
      </c>
      <c r="J63" s="148">
        <f>J64</f>
        <v>285000</v>
      </c>
      <c r="K63" s="102">
        <f t="shared" ref="K63:O63" si="11">K64</f>
        <v>0</v>
      </c>
      <c r="L63" s="102">
        <f t="shared" si="11"/>
        <v>285000</v>
      </c>
      <c r="M63" s="102">
        <f t="shared" si="11"/>
        <v>0</v>
      </c>
      <c r="N63" s="102">
        <f t="shared" si="11"/>
        <v>0</v>
      </c>
      <c r="O63" s="102">
        <f t="shared" si="11"/>
        <v>0</v>
      </c>
      <c r="P63" s="148">
        <f t="shared" si="1"/>
        <v>25770185</v>
      </c>
    </row>
    <row r="64" spans="1:19" ht="38.25" x14ac:dyDescent="0.2">
      <c r="A64" s="139">
        <v>1510000</v>
      </c>
      <c r="B64" s="139"/>
      <c r="C64" s="140"/>
      <c r="D64" s="141" t="s">
        <v>139</v>
      </c>
      <c r="E64" s="144">
        <f>E65+E66+E68+E70+E67+E69</f>
        <v>25485185</v>
      </c>
      <c r="F64" s="102">
        <f>F65+F66+F68+F70+F67+F69</f>
        <v>21285185</v>
      </c>
      <c r="G64" s="102">
        <f>G65+G66+G68+G70</f>
        <v>3860600</v>
      </c>
      <c r="H64" s="102">
        <f>H65+H66+H68+H70</f>
        <v>883800</v>
      </c>
      <c r="I64" s="102">
        <f>I65+I66+I67+I68+I69+I70</f>
        <v>4200000</v>
      </c>
      <c r="J64" s="144">
        <f>J65+J68+J70+J66+J69</f>
        <v>285000</v>
      </c>
      <c r="K64" s="102">
        <v>0</v>
      </c>
      <c r="L64" s="102">
        <f>L65+L66+L68+L70</f>
        <v>285000</v>
      </c>
      <c r="M64" s="102"/>
      <c r="N64" s="102"/>
      <c r="O64" s="102">
        <v>0</v>
      </c>
      <c r="P64" s="144">
        <f>E64+J64</f>
        <v>25770185</v>
      </c>
    </row>
    <row r="65" spans="1:16" ht="38.25" x14ac:dyDescent="0.2">
      <c r="A65" s="89">
        <v>1510160</v>
      </c>
      <c r="B65" s="89" t="s">
        <v>94</v>
      </c>
      <c r="C65" s="101" t="s">
        <v>63</v>
      </c>
      <c r="D65" s="86" t="s">
        <v>95</v>
      </c>
      <c r="E65" s="87">
        <f>F65</f>
        <v>5236332</v>
      </c>
      <c r="F65" s="88">
        <v>5236332</v>
      </c>
      <c r="G65" s="88">
        <v>3860600</v>
      </c>
      <c r="H65" s="88">
        <v>139000</v>
      </c>
      <c r="I65" s="88"/>
      <c r="J65" s="87">
        <f t="shared" ref="J65:J66" si="12">L65+O65</f>
        <v>0</v>
      </c>
      <c r="K65" s="88"/>
      <c r="L65" s="88"/>
      <c r="M65" s="88"/>
      <c r="N65" s="88"/>
      <c r="O65" s="88"/>
      <c r="P65" s="87">
        <f>E65+J65</f>
        <v>5236332</v>
      </c>
    </row>
    <row r="66" spans="1:16" x14ac:dyDescent="0.2">
      <c r="A66" s="89">
        <v>1516030</v>
      </c>
      <c r="B66" s="89" t="s">
        <v>140</v>
      </c>
      <c r="C66" s="101" t="s">
        <v>78</v>
      </c>
      <c r="D66" s="86" t="s">
        <v>79</v>
      </c>
      <c r="E66" s="87">
        <f>F66+I66</f>
        <v>5770853</v>
      </c>
      <c r="F66" s="93">
        <v>5570853</v>
      </c>
      <c r="G66" s="88"/>
      <c r="H66" s="88">
        <v>744800</v>
      </c>
      <c r="I66" s="88">
        <v>200000</v>
      </c>
      <c r="J66" s="87">
        <f t="shared" si="12"/>
        <v>75000</v>
      </c>
      <c r="K66" s="88"/>
      <c r="L66" s="88">
        <v>75000</v>
      </c>
      <c r="M66" s="88"/>
      <c r="N66" s="88"/>
      <c r="O66" s="88"/>
      <c r="P66" s="87">
        <f t="shared" si="1"/>
        <v>5845853</v>
      </c>
    </row>
    <row r="67" spans="1:16" x14ac:dyDescent="0.2">
      <c r="A67" s="89">
        <v>1517130</v>
      </c>
      <c r="B67" s="89">
        <v>7130</v>
      </c>
      <c r="C67" s="101" t="s">
        <v>222</v>
      </c>
      <c r="D67" s="86" t="s">
        <v>165</v>
      </c>
      <c r="E67" s="87">
        <f>F67</f>
        <v>228000</v>
      </c>
      <c r="F67" s="177">
        <v>228000</v>
      </c>
      <c r="G67" s="88"/>
      <c r="H67" s="88"/>
      <c r="I67" s="88"/>
      <c r="J67" s="87"/>
      <c r="K67" s="88"/>
      <c r="L67" s="88"/>
      <c r="M67" s="88"/>
      <c r="N67" s="88"/>
      <c r="O67" s="88"/>
      <c r="P67" s="374">
        <v>228000</v>
      </c>
    </row>
    <row r="68" spans="1:16" ht="38.25" x14ac:dyDescent="0.2">
      <c r="A68" s="89">
        <v>1517461</v>
      </c>
      <c r="B68" s="89" t="s">
        <v>141</v>
      </c>
      <c r="C68" s="101" t="s">
        <v>142</v>
      </c>
      <c r="D68" s="86" t="s">
        <v>143</v>
      </c>
      <c r="E68" s="87">
        <f>F68+I68</f>
        <v>8000000</v>
      </c>
      <c r="F68" s="93">
        <v>4000000</v>
      </c>
      <c r="G68" s="88"/>
      <c r="H68" s="88"/>
      <c r="I68" s="88">
        <v>4000000</v>
      </c>
      <c r="J68" s="87"/>
      <c r="K68" s="88"/>
      <c r="L68" s="88"/>
      <c r="M68" s="88"/>
      <c r="N68" s="88"/>
      <c r="O68" s="88"/>
      <c r="P68" s="87">
        <f>E68+J68</f>
        <v>8000000</v>
      </c>
    </row>
    <row r="69" spans="1:16" ht="25.5" x14ac:dyDescent="0.2">
      <c r="A69" s="166">
        <v>1517693</v>
      </c>
      <c r="B69" s="56">
        <v>7693</v>
      </c>
      <c r="C69" s="57" t="s">
        <v>81</v>
      </c>
      <c r="D69" s="167" t="s">
        <v>263</v>
      </c>
      <c r="E69" s="87">
        <f>F69+I69</f>
        <v>6250000</v>
      </c>
      <c r="F69" s="93">
        <v>6250000</v>
      </c>
      <c r="G69" s="88"/>
      <c r="H69" s="88"/>
      <c r="I69" s="88">
        <v>0</v>
      </c>
      <c r="J69" s="87">
        <v>0</v>
      </c>
      <c r="K69" s="88">
        <v>0</v>
      </c>
      <c r="L69" s="88"/>
      <c r="M69" s="88"/>
      <c r="N69" s="88"/>
      <c r="O69" s="88">
        <v>0</v>
      </c>
      <c r="P69" s="87">
        <v>5750000</v>
      </c>
    </row>
    <row r="70" spans="1:16" ht="32.65" customHeight="1" x14ac:dyDescent="0.2">
      <c r="A70" s="89">
        <v>1518340</v>
      </c>
      <c r="B70" s="89" t="s">
        <v>144</v>
      </c>
      <c r="C70" s="101" t="s">
        <v>145</v>
      </c>
      <c r="D70" s="86" t="s">
        <v>146</v>
      </c>
      <c r="E70" s="87"/>
      <c r="F70" s="88"/>
      <c r="G70" s="88"/>
      <c r="H70" s="88"/>
      <c r="I70" s="88"/>
      <c r="J70" s="87">
        <f>L70+O70</f>
        <v>210000</v>
      </c>
      <c r="K70" s="88"/>
      <c r="L70" s="88">
        <v>210000</v>
      </c>
      <c r="M70" s="88"/>
      <c r="N70" s="88"/>
      <c r="O70" s="88"/>
      <c r="P70" s="87">
        <f t="shared" ref="P70" si="13">E70+J70</f>
        <v>210000</v>
      </c>
    </row>
    <row r="71" spans="1:16" ht="24" customHeight="1" x14ac:dyDescent="0.2">
      <c r="A71" s="134" t="s">
        <v>147</v>
      </c>
      <c r="B71" s="135"/>
      <c r="C71" s="136"/>
      <c r="D71" s="137" t="s">
        <v>148</v>
      </c>
      <c r="E71" s="138">
        <f>E72</f>
        <v>4821147</v>
      </c>
      <c r="F71" s="103">
        <f t="shared" ref="F71:I71" si="14">F72</f>
        <v>2515300</v>
      </c>
      <c r="G71" s="103">
        <f t="shared" si="14"/>
        <v>1531000</v>
      </c>
      <c r="H71" s="103">
        <f t="shared" si="14"/>
        <v>53000</v>
      </c>
      <c r="I71" s="103">
        <f t="shared" si="14"/>
        <v>305847</v>
      </c>
      <c r="J71" s="138">
        <f>J72</f>
        <v>0</v>
      </c>
      <c r="K71" s="103">
        <f>K72</f>
        <v>0</v>
      </c>
      <c r="L71" s="103">
        <v>0</v>
      </c>
      <c r="M71" s="103">
        <v>0</v>
      </c>
      <c r="N71" s="103">
        <v>0</v>
      </c>
      <c r="O71" s="103">
        <f>O72</f>
        <v>0</v>
      </c>
      <c r="P71" s="138">
        <f t="shared" si="1"/>
        <v>4821147</v>
      </c>
    </row>
    <row r="72" spans="1:16" ht="24.75" customHeight="1" x14ac:dyDescent="0.2">
      <c r="A72" s="74" t="s">
        <v>149</v>
      </c>
      <c r="B72" s="75"/>
      <c r="C72" s="76"/>
      <c r="D72" s="137" t="s">
        <v>148</v>
      </c>
      <c r="E72" s="78">
        <f>E73+E74+E75</f>
        <v>4821147</v>
      </c>
      <c r="F72" s="102">
        <f>F73+F74+F75</f>
        <v>2515300</v>
      </c>
      <c r="G72" s="102">
        <f t="shared" ref="G72:I72" si="15">G73+G74+G75</f>
        <v>1531000</v>
      </c>
      <c r="H72" s="102">
        <f t="shared" si="15"/>
        <v>53000</v>
      </c>
      <c r="I72" s="102">
        <f t="shared" si="15"/>
        <v>305847</v>
      </c>
      <c r="J72" s="78">
        <f>J73+J74+J75</f>
        <v>0</v>
      </c>
      <c r="K72" s="103">
        <f>K73+K74+K75</f>
        <v>0</v>
      </c>
      <c r="L72" s="103">
        <f t="shared" ref="L72:O72" si="16">L73+L74+L75</f>
        <v>0</v>
      </c>
      <c r="M72" s="103">
        <f t="shared" si="16"/>
        <v>0</v>
      </c>
      <c r="N72" s="103">
        <f t="shared" si="16"/>
        <v>0</v>
      </c>
      <c r="O72" s="103">
        <f t="shared" si="16"/>
        <v>0</v>
      </c>
      <c r="P72" s="78">
        <f t="shared" si="1"/>
        <v>4821147</v>
      </c>
    </row>
    <row r="73" spans="1:16" ht="38.25" x14ac:dyDescent="0.2">
      <c r="A73" s="80" t="s">
        <v>150</v>
      </c>
      <c r="B73" s="80" t="s">
        <v>94</v>
      </c>
      <c r="C73" s="81" t="s">
        <v>63</v>
      </c>
      <c r="D73" s="82" t="s">
        <v>95</v>
      </c>
      <c r="E73" s="85">
        <f>F73+I73</f>
        <v>2250000</v>
      </c>
      <c r="F73" s="104">
        <v>2215300</v>
      </c>
      <c r="G73" s="104">
        <v>1531000</v>
      </c>
      <c r="H73" s="104">
        <v>53000</v>
      </c>
      <c r="I73" s="104">
        <v>34700</v>
      </c>
      <c r="J73" s="85"/>
      <c r="K73" s="84"/>
      <c r="L73" s="84"/>
      <c r="M73" s="84"/>
      <c r="N73" s="84"/>
      <c r="O73" s="84"/>
      <c r="P73" s="85">
        <f t="shared" si="1"/>
        <v>2250000</v>
      </c>
    </row>
    <row r="74" spans="1:16" x14ac:dyDescent="0.2">
      <c r="A74" s="80" t="s">
        <v>151</v>
      </c>
      <c r="B74" s="80" t="s">
        <v>152</v>
      </c>
      <c r="C74" s="81" t="s">
        <v>66</v>
      </c>
      <c r="D74" s="82" t="s">
        <v>153</v>
      </c>
      <c r="E74" s="85">
        <v>2000000</v>
      </c>
      <c r="F74" s="84"/>
      <c r="G74" s="84"/>
      <c r="H74" s="84"/>
      <c r="I74" s="84"/>
      <c r="J74" s="85"/>
      <c r="K74" s="84"/>
      <c r="L74" s="84"/>
      <c r="M74" s="84"/>
      <c r="N74" s="84"/>
      <c r="O74" s="84"/>
      <c r="P74" s="85">
        <f t="shared" si="1"/>
        <v>2000000</v>
      </c>
    </row>
    <row r="75" spans="1:16" x14ac:dyDescent="0.2">
      <c r="A75" s="80">
        <v>3719770</v>
      </c>
      <c r="B75" s="80">
        <v>9770</v>
      </c>
      <c r="C75" s="81" t="s">
        <v>65</v>
      </c>
      <c r="D75" s="92" t="s">
        <v>154</v>
      </c>
      <c r="E75" s="85">
        <v>571147</v>
      </c>
      <c r="F75" s="84">
        <v>300000</v>
      </c>
      <c r="G75" s="84"/>
      <c r="H75" s="84"/>
      <c r="I75" s="84">
        <v>271147</v>
      </c>
      <c r="J75" s="85"/>
      <c r="K75" s="84"/>
      <c r="L75" s="84"/>
      <c r="M75" s="84"/>
      <c r="N75" s="84"/>
      <c r="O75" s="84"/>
      <c r="P75" s="85">
        <f t="shared" ref="P75:P78" si="17">E75+J75</f>
        <v>571147</v>
      </c>
    </row>
    <row r="76" spans="1:16" ht="25.5" x14ac:dyDescent="0.2">
      <c r="A76" s="80"/>
      <c r="B76" s="80"/>
      <c r="C76" s="81"/>
      <c r="D76" s="323" t="s">
        <v>289</v>
      </c>
      <c r="E76" s="85">
        <v>171147</v>
      </c>
      <c r="F76" s="84">
        <v>0</v>
      </c>
      <c r="G76" s="84"/>
      <c r="H76" s="84"/>
      <c r="I76" s="84">
        <v>171147</v>
      </c>
      <c r="J76" s="85"/>
      <c r="K76" s="84"/>
      <c r="L76" s="84"/>
      <c r="M76" s="84"/>
      <c r="N76" s="84"/>
      <c r="O76" s="84"/>
      <c r="P76" s="85">
        <v>171147</v>
      </c>
    </row>
    <row r="77" spans="1:16" ht="93" customHeight="1" x14ac:dyDescent="0.2">
      <c r="A77" s="80"/>
      <c r="B77" s="80"/>
      <c r="C77" s="81"/>
      <c r="D77" s="323" t="s">
        <v>333</v>
      </c>
      <c r="E77" s="85">
        <v>100000</v>
      </c>
      <c r="F77" s="84"/>
      <c r="G77" s="84"/>
      <c r="H77" s="84"/>
      <c r="I77" s="84">
        <v>100000</v>
      </c>
      <c r="J77" s="85"/>
      <c r="K77" s="84"/>
      <c r="L77" s="84"/>
      <c r="M77" s="84"/>
      <c r="N77" s="84"/>
      <c r="O77" s="84"/>
      <c r="P77" s="85">
        <v>100000</v>
      </c>
    </row>
    <row r="78" spans="1:16" ht="29.25" customHeight="1" x14ac:dyDescent="0.2">
      <c r="A78" s="80"/>
      <c r="B78" s="80"/>
      <c r="C78" s="81"/>
      <c r="D78" s="373" t="s">
        <v>327</v>
      </c>
      <c r="E78" s="85">
        <v>300000</v>
      </c>
      <c r="F78" s="84">
        <v>300000</v>
      </c>
      <c r="G78" s="84"/>
      <c r="H78" s="84"/>
      <c r="I78" s="84">
        <v>0</v>
      </c>
      <c r="J78" s="85"/>
      <c r="K78" s="84"/>
      <c r="L78" s="84"/>
      <c r="M78" s="84"/>
      <c r="N78" s="84"/>
      <c r="O78" s="84"/>
      <c r="P78" s="85">
        <f t="shared" si="17"/>
        <v>300000</v>
      </c>
    </row>
    <row r="79" spans="1:16" x14ac:dyDescent="0.2">
      <c r="A79" s="105" t="s">
        <v>6</v>
      </c>
      <c r="B79" s="106" t="s">
        <v>6</v>
      </c>
      <c r="C79" s="107" t="s">
        <v>6</v>
      </c>
      <c r="D79" s="108" t="s">
        <v>155</v>
      </c>
      <c r="E79" s="78">
        <f>E15+E48+E64+E24+E71+E59</f>
        <v>179646227</v>
      </c>
      <c r="F79" s="78">
        <f>F16+F48+F64+F24+F71+F59</f>
        <v>164539186</v>
      </c>
      <c r="G79" s="78">
        <f>G15+G48+G64+G24+G71+G59</f>
        <v>83912961.650000006</v>
      </c>
      <c r="H79" s="78">
        <f>H15+H48+H64+H24+H71+H59</f>
        <v>17764557.420000002</v>
      </c>
      <c r="I79" s="78">
        <f>I15+I24+I47+I63+I71</f>
        <v>13107041</v>
      </c>
      <c r="J79" s="78">
        <f>J15+J48+J64+J24+J72</f>
        <v>15152797.789999999</v>
      </c>
      <c r="K79" s="78">
        <f>K15+K48+K64+K24+K71</f>
        <v>12747372</v>
      </c>
      <c r="L79" s="78">
        <f>L15+L48+L64+L24+L71</f>
        <v>1505425.79</v>
      </c>
      <c r="M79" s="78">
        <v>0</v>
      </c>
      <c r="N79" s="78">
        <v>0</v>
      </c>
      <c r="O79" s="78">
        <f>O15+O24+O47+O63</f>
        <v>13647372</v>
      </c>
      <c r="P79" s="78">
        <f>E79+J79</f>
        <v>194799024.78999999</v>
      </c>
    </row>
    <row r="80" spans="1:16" x14ac:dyDescent="0.2">
      <c r="E80" s="109"/>
      <c r="F80" s="109"/>
      <c r="G80" s="110"/>
      <c r="H80" s="111"/>
      <c r="I80" s="112"/>
      <c r="J80" s="111"/>
      <c r="K80" s="111"/>
      <c r="L80" s="111"/>
      <c r="M80" s="112"/>
      <c r="N80" s="112"/>
      <c r="O80" s="111"/>
      <c r="P80" s="109"/>
    </row>
    <row r="81" spans="2:16" x14ac:dyDescent="0.2">
      <c r="B81" s="113" t="s">
        <v>7</v>
      </c>
      <c r="E81" s="114"/>
      <c r="F81" s="112"/>
      <c r="G81" s="112"/>
      <c r="H81" s="114"/>
      <c r="I81" s="58" t="s">
        <v>240</v>
      </c>
    </row>
    <row r="83" spans="2:16" x14ac:dyDescent="0.2">
      <c r="E83" s="380"/>
      <c r="F83" s="380"/>
      <c r="I83" s="380"/>
      <c r="K83" s="380"/>
      <c r="O83" s="380"/>
      <c r="P83" s="380"/>
    </row>
  </sheetData>
  <mergeCells count="25">
    <mergeCell ref="L3:P3"/>
    <mergeCell ref="O11:O13"/>
    <mergeCell ref="L2:P2"/>
    <mergeCell ref="L4:P4"/>
    <mergeCell ref="A6:P6"/>
    <mergeCell ref="A7:P7"/>
    <mergeCell ref="A10:A13"/>
    <mergeCell ref="B10:B13"/>
    <mergeCell ref="C10:C13"/>
    <mergeCell ref="D10:D13"/>
    <mergeCell ref="E10:I10"/>
    <mergeCell ref="J10:O10"/>
    <mergeCell ref="P10:P13"/>
    <mergeCell ref="E11:E13"/>
    <mergeCell ref="F11:F13"/>
    <mergeCell ref="G11:H11"/>
    <mergeCell ref="G12:G13"/>
    <mergeCell ref="H12:H13"/>
    <mergeCell ref="M12:M13"/>
    <mergeCell ref="N12:N13"/>
    <mergeCell ref="K11:K13"/>
    <mergeCell ref="L11:L13"/>
    <mergeCell ref="M11:N11"/>
    <mergeCell ref="I11:I13"/>
    <mergeCell ref="J11:J13"/>
  </mergeCells>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
  <sheetViews>
    <sheetView zoomScale="90" zoomScaleNormal="90" zoomScalePageLayoutView="85" workbookViewId="0">
      <selection activeCell="D52" sqref="D52"/>
    </sheetView>
  </sheetViews>
  <sheetFormatPr defaultRowHeight="12.75" x14ac:dyDescent="0.2"/>
  <cols>
    <col min="1" max="2" width="20.7109375" style="2" customWidth="1"/>
    <col min="3" max="3" width="108.28515625" style="2" customWidth="1"/>
    <col min="4" max="4" width="20.7109375" style="46" customWidth="1"/>
    <col min="5" max="5" width="12.28515625" style="2" bestFit="1" customWidth="1"/>
    <col min="6" max="16384" width="9.140625" style="2"/>
  </cols>
  <sheetData>
    <row r="1" spans="1:11" x14ac:dyDescent="0.2">
      <c r="A1" s="5"/>
      <c r="B1" s="6"/>
      <c r="C1" s="406" t="s">
        <v>163</v>
      </c>
      <c r="D1" s="406"/>
    </row>
    <row r="2" spans="1:11" s="7" customFormat="1" ht="12.2" customHeight="1" x14ac:dyDescent="0.2">
      <c r="C2" s="423" t="s">
        <v>334</v>
      </c>
      <c r="D2" s="424"/>
      <c r="E2" s="8"/>
      <c r="F2" s="8"/>
      <c r="G2" s="8"/>
    </row>
    <row r="3" spans="1:11" ht="13.7" customHeight="1" x14ac:dyDescent="0.2">
      <c r="A3" s="1"/>
      <c r="B3" s="1"/>
      <c r="C3" s="421" t="s">
        <v>275</v>
      </c>
      <c r="D3" s="421"/>
      <c r="E3" s="59"/>
      <c r="F3" s="59"/>
      <c r="G3" s="59"/>
      <c r="H3" s="59"/>
      <c r="I3" s="59"/>
      <c r="J3" s="59"/>
      <c r="K3" s="3"/>
    </row>
    <row r="4" spans="1:11" x14ac:dyDescent="0.2">
      <c r="A4" s="1"/>
      <c r="B4" s="1"/>
      <c r="C4" s="422" t="s">
        <v>276</v>
      </c>
      <c r="D4" s="422"/>
      <c r="E4" s="9"/>
      <c r="F4" s="9"/>
      <c r="G4" s="385"/>
      <c r="H4" s="385"/>
      <c r="I4" s="385"/>
      <c r="J4" s="385"/>
      <c r="K4" s="3"/>
    </row>
    <row r="5" spans="1:11" ht="14.25" customHeight="1" x14ac:dyDescent="0.2">
      <c r="A5" s="6"/>
      <c r="B5" s="6"/>
      <c r="C5" s="10"/>
      <c r="D5" s="11"/>
    </row>
    <row r="6" spans="1:11" x14ac:dyDescent="0.2">
      <c r="A6" s="405" t="s">
        <v>226</v>
      </c>
      <c r="B6" s="406"/>
      <c r="C6" s="406"/>
      <c r="D6" s="406"/>
    </row>
    <row r="7" spans="1:11" x14ac:dyDescent="0.2">
      <c r="A7" s="121">
        <v>1151200000</v>
      </c>
      <c r="B7" s="5"/>
      <c r="C7" s="5"/>
      <c r="D7" s="5"/>
    </row>
    <row r="8" spans="1:11" s="52" customFormat="1" x14ac:dyDescent="0.2">
      <c r="A8" s="118" t="s">
        <v>157</v>
      </c>
      <c r="B8" s="49"/>
      <c r="C8" s="120"/>
      <c r="D8" s="49"/>
    </row>
    <row r="9" spans="1:11" ht="15" x14ac:dyDescent="0.25">
      <c r="A9" s="12" t="s">
        <v>31</v>
      </c>
      <c r="B9" s="6"/>
      <c r="C9" s="6"/>
      <c r="D9" s="11"/>
    </row>
    <row r="10" spans="1:11" x14ac:dyDescent="0.2">
      <c r="A10" s="6"/>
      <c r="B10" s="6"/>
      <c r="C10" s="6"/>
      <c r="D10" s="11" t="s">
        <v>9</v>
      </c>
      <c r="G10" s="48"/>
    </row>
    <row r="11" spans="1:11" ht="38.25" x14ac:dyDescent="0.2">
      <c r="A11" s="13" t="s">
        <v>32</v>
      </c>
      <c r="B11" s="407" t="s">
        <v>33</v>
      </c>
      <c r="C11" s="408"/>
      <c r="D11" s="14" t="s">
        <v>1</v>
      </c>
    </row>
    <row r="12" spans="1:11" x14ac:dyDescent="0.2">
      <c r="A12" s="15">
        <v>1</v>
      </c>
      <c r="B12" s="409">
        <v>2</v>
      </c>
      <c r="C12" s="410"/>
      <c r="D12" s="16">
        <v>3</v>
      </c>
    </row>
    <row r="13" spans="1:11" x14ac:dyDescent="0.2">
      <c r="A13" s="402" t="s">
        <v>34</v>
      </c>
      <c r="B13" s="402"/>
      <c r="C13" s="402"/>
      <c r="D13" s="402"/>
    </row>
    <row r="14" spans="1:11" s="52" customFormat="1" x14ac:dyDescent="0.2">
      <c r="A14" s="115" t="s">
        <v>156</v>
      </c>
      <c r="B14" s="116"/>
      <c r="C14" s="117" t="s">
        <v>218</v>
      </c>
      <c r="D14" s="171">
        <v>14641500</v>
      </c>
      <c r="E14" s="367"/>
    </row>
    <row r="15" spans="1:11" s="52" customFormat="1" x14ac:dyDescent="0.2">
      <c r="A15" s="50">
        <v>99000000000</v>
      </c>
      <c r="B15" s="116"/>
      <c r="C15" s="178" t="s">
        <v>44</v>
      </c>
      <c r="D15" s="172">
        <v>14641500</v>
      </c>
      <c r="E15" s="367"/>
    </row>
    <row r="16" spans="1:11" x14ac:dyDescent="0.2">
      <c r="A16" s="17" t="s">
        <v>35</v>
      </c>
      <c r="B16" s="18" t="s">
        <v>27</v>
      </c>
      <c r="C16" s="193"/>
      <c r="D16" s="20">
        <f>D17</f>
        <v>28460400</v>
      </c>
      <c r="E16" s="240"/>
    </row>
    <row r="17" spans="1:5" x14ac:dyDescent="0.2">
      <c r="A17" s="50">
        <v>99000000000</v>
      </c>
      <c r="B17" s="21"/>
      <c r="C17" s="22" t="s">
        <v>44</v>
      </c>
      <c r="D17" s="23">
        <v>28460400</v>
      </c>
      <c r="E17" s="240"/>
    </row>
    <row r="18" spans="1:5" s="52" customFormat="1" ht="25.5" customHeight="1" x14ac:dyDescent="0.2">
      <c r="A18" s="211">
        <v>41036300</v>
      </c>
      <c r="B18" s="411" t="s">
        <v>233</v>
      </c>
      <c r="C18" s="412"/>
      <c r="D18" s="303">
        <v>3494200</v>
      </c>
      <c r="E18" s="240"/>
    </row>
    <row r="19" spans="1:5" s="52" customFormat="1" x14ac:dyDescent="0.2">
      <c r="A19" s="50">
        <v>99000000000</v>
      </c>
      <c r="B19" s="21"/>
      <c r="C19" s="22" t="s">
        <v>44</v>
      </c>
      <c r="D19" s="212">
        <v>3494200</v>
      </c>
      <c r="E19" s="240"/>
    </row>
    <row r="20" spans="1:5" s="52" customFormat="1" ht="40.5" customHeight="1" x14ac:dyDescent="0.2">
      <c r="A20" s="192">
        <v>41021400</v>
      </c>
      <c r="B20" s="21"/>
      <c r="C20" s="194" t="s">
        <v>229</v>
      </c>
      <c r="D20" s="195">
        <v>6109100</v>
      </c>
      <c r="E20" s="240"/>
    </row>
    <row r="21" spans="1:5" s="52" customFormat="1" x14ac:dyDescent="0.2">
      <c r="A21" s="50">
        <v>99000000000</v>
      </c>
      <c r="B21" s="21"/>
      <c r="C21" s="22" t="s">
        <v>44</v>
      </c>
      <c r="D21" s="23">
        <v>6109100</v>
      </c>
      <c r="E21" s="240"/>
    </row>
    <row r="22" spans="1:5" x14ac:dyDescent="0.2">
      <c r="A22" s="192">
        <v>41031100</v>
      </c>
      <c r="B22" s="18" t="s">
        <v>230</v>
      </c>
      <c r="C22" s="19"/>
      <c r="D22" s="20">
        <v>1478800</v>
      </c>
      <c r="E22" s="240"/>
    </row>
    <row r="23" spans="1:5" x14ac:dyDescent="0.2">
      <c r="A23" s="50">
        <v>99000000000</v>
      </c>
      <c r="B23" s="21"/>
      <c r="C23" s="22" t="s">
        <v>44</v>
      </c>
      <c r="D23" s="23">
        <v>1478800</v>
      </c>
      <c r="E23" s="240"/>
    </row>
    <row r="24" spans="1:5" s="52" customFormat="1" ht="12.75" customHeight="1" x14ac:dyDescent="0.2">
      <c r="A24" s="310">
        <v>41035400</v>
      </c>
      <c r="B24" s="417" t="s">
        <v>277</v>
      </c>
      <c r="C24" s="418"/>
      <c r="D24" s="320">
        <v>167900</v>
      </c>
      <c r="E24" s="240"/>
    </row>
    <row r="25" spans="1:5" s="52" customFormat="1" x14ac:dyDescent="0.2">
      <c r="A25" s="50">
        <v>99000000000</v>
      </c>
      <c r="B25" s="21"/>
      <c r="C25" s="178" t="s">
        <v>44</v>
      </c>
      <c r="D25" s="23">
        <v>167900</v>
      </c>
      <c r="E25" s="240"/>
    </row>
    <row r="26" spans="1:5" s="52" customFormat="1" ht="18" customHeight="1" x14ac:dyDescent="0.2">
      <c r="A26" s="213">
        <v>41051000</v>
      </c>
      <c r="B26" s="413" t="s">
        <v>29</v>
      </c>
      <c r="C26" s="414"/>
      <c r="D26" s="303">
        <v>1114800</v>
      </c>
      <c r="E26" s="240"/>
    </row>
    <row r="27" spans="1:5" s="52" customFormat="1" ht="18" customHeight="1" x14ac:dyDescent="0.2">
      <c r="A27" s="173">
        <v>11100000000</v>
      </c>
      <c r="B27" s="335"/>
      <c r="C27" s="22" t="s">
        <v>239</v>
      </c>
      <c r="D27" s="368">
        <v>1114800</v>
      </c>
      <c r="E27" s="240"/>
    </row>
    <row r="28" spans="1:5" s="52" customFormat="1" ht="99.75" customHeight="1" x14ac:dyDescent="0.2">
      <c r="A28" s="214">
        <v>41050400</v>
      </c>
      <c r="B28" s="415" t="s">
        <v>312</v>
      </c>
      <c r="C28" s="416"/>
      <c r="D28" s="344">
        <v>7662444</v>
      </c>
      <c r="E28" s="240"/>
    </row>
    <row r="29" spans="1:5" s="52" customFormat="1" ht="18" customHeight="1" x14ac:dyDescent="0.2">
      <c r="A29" s="173">
        <v>11100000000</v>
      </c>
      <c r="B29" s="335"/>
      <c r="C29" s="22" t="s">
        <v>239</v>
      </c>
      <c r="D29" s="342">
        <v>7662444</v>
      </c>
      <c r="E29" s="240"/>
    </row>
    <row r="30" spans="1:5" s="52" customFormat="1" ht="26.25" customHeight="1" x14ac:dyDescent="0.2">
      <c r="A30" s="357">
        <v>41050300</v>
      </c>
      <c r="B30" s="356"/>
      <c r="C30" s="372" t="s">
        <v>322</v>
      </c>
      <c r="D30" s="344">
        <v>3368500</v>
      </c>
      <c r="E30" s="240"/>
    </row>
    <row r="31" spans="1:5" s="52" customFormat="1" ht="19.5" customHeight="1" x14ac:dyDescent="0.2">
      <c r="A31" s="173">
        <v>11100000000</v>
      </c>
      <c r="B31" s="356"/>
      <c r="C31" s="355" t="s">
        <v>323</v>
      </c>
      <c r="D31" s="369">
        <v>3368500</v>
      </c>
      <c r="E31" s="240"/>
    </row>
    <row r="32" spans="1:5" s="52" customFormat="1" ht="31.5" customHeight="1" x14ac:dyDescent="0.2">
      <c r="A32" s="329">
        <v>41036000</v>
      </c>
      <c r="B32" s="335"/>
      <c r="C32" s="330" t="s">
        <v>300</v>
      </c>
      <c r="D32" s="303">
        <v>10355600</v>
      </c>
      <c r="E32" s="240"/>
    </row>
    <row r="33" spans="1:13" s="52" customFormat="1" x14ac:dyDescent="0.2">
      <c r="A33" s="50">
        <v>99000000000</v>
      </c>
      <c r="B33" s="55"/>
      <c r="C33" s="178" t="s">
        <v>44</v>
      </c>
      <c r="D33" s="370">
        <v>10355600</v>
      </c>
      <c r="E33" s="240"/>
    </row>
    <row r="34" spans="1:13" s="52" customFormat="1" ht="25.5" customHeight="1" x14ac:dyDescent="0.2">
      <c r="A34" s="214">
        <v>41059300</v>
      </c>
      <c r="B34" s="415" t="s">
        <v>234</v>
      </c>
      <c r="C34" s="416"/>
      <c r="D34" s="215">
        <v>700557</v>
      </c>
      <c r="E34" s="240"/>
    </row>
    <row r="35" spans="1:13" s="52" customFormat="1" ht="12.75" customHeight="1" x14ac:dyDescent="0.2">
      <c r="A35" s="173">
        <v>11100000000</v>
      </c>
      <c r="B35" s="55"/>
      <c r="C35" s="22" t="s">
        <v>239</v>
      </c>
      <c r="D35" s="368">
        <v>700557</v>
      </c>
      <c r="E35" s="240"/>
    </row>
    <row r="36" spans="1:13" s="52" customFormat="1" ht="57.75" customHeight="1" x14ac:dyDescent="0.2">
      <c r="A36" s="376">
        <v>41057900</v>
      </c>
      <c r="B36" s="419" t="s">
        <v>324</v>
      </c>
      <c r="C36" s="420"/>
      <c r="D36" s="366">
        <v>1012545</v>
      </c>
      <c r="E36" s="240"/>
    </row>
    <row r="37" spans="1:13" s="52" customFormat="1" ht="21" customHeight="1" x14ac:dyDescent="0.2">
      <c r="A37" s="173">
        <v>11100000000</v>
      </c>
      <c r="B37" s="365"/>
      <c r="C37" s="22" t="s">
        <v>239</v>
      </c>
      <c r="D37" s="371">
        <v>1012545</v>
      </c>
      <c r="E37" s="240"/>
    </row>
    <row r="38" spans="1:13" s="52" customFormat="1" ht="21" customHeight="1" x14ac:dyDescent="0.2">
      <c r="A38" s="376">
        <v>41040400</v>
      </c>
      <c r="B38" s="365"/>
      <c r="C38" s="364" t="s">
        <v>325</v>
      </c>
      <c r="D38" s="366">
        <v>2826000</v>
      </c>
      <c r="E38" s="240"/>
    </row>
    <row r="39" spans="1:13" s="52" customFormat="1" ht="21" customHeight="1" x14ac:dyDescent="0.2">
      <c r="A39" s="173">
        <v>11100000000</v>
      </c>
      <c r="B39" s="365"/>
      <c r="C39" s="22" t="s">
        <v>239</v>
      </c>
      <c r="D39" s="371">
        <v>2826000</v>
      </c>
      <c r="E39" s="240"/>
    </row>
    <row r="40" spans="1:13" x14ac:dyDescent="0.2">
      <c r="A40" s="402" t="s">
        <v>36</v>
      </c>
      <c r="B40" s="402"/>
      <c r="C40" s="402"/>
      <c r="D40" s="402"/>
    </row>
    <row r="41" spans="1:13" s="52" customFormat="1" x14ac:dyDescent="0.2">
      <c r="A41" s="173">
        <v>11100000000</v>
      </c>
      <c r="B41" s="358"/>
      <c r="C41" s="359" t="s">
        <v>323</v>
      </c>
      <c r="D41" s="375">
        <v>900000</v>
      </c>
    </row>
    <row r="42" spans="1:13" s="52" customFormat="1" x14ac:dyDescent="0.2">
      <c r="A42" s="360">
        <v>41051000</v>
      </c>
      <c r="B42" s="361"/>
      <c r="C42" s="362" t="s">
        <v>29</v>
      </c>
      <c r="D42" s="363">
        <v>900000</v>
      </c>
    </row>
    <row r="43" spans="1:13" x14ac:dyDescent="0.2">
      <c r="A43" s="24" t="s">
        <v>6</v>
      </c>
      <c r="B43" s="25" t="s">
        <v>37</v>
      </c>
      <c r="C43" s="26"/>
      <c r="D43" s="27">
        <f>D44+D45</f>
        <v>82292346</v>
      </c>
      <c r="E43" s="47"/>
    </row>
    <row r="44" spans="1:13" x14ac:dyDescent="0.2">
      <c r="A44" s="24" t="s">
        <v>6</v>
      </c>
      <c r="B44" s="25" t="s">
        <v>38</v>
      </c>
      <c r="C44" s="26"/>
      <c r="D44" s="28">
        <f>D14+D16+D18+D20+D22+D24+D26+D28+D30+D32+D34+D36+D38</f>
        <v>81392346</v>
      </c>
    </row>
    <row r="45" spans="1:13" x14ac:dyDescent="0.2">
      <c r="A45" s="24" t="s">
        <v>6</v>
      </c>
      <c r="B45" s="25" t="s">
        <v>39</v>
      </c>
      <c r="C45" s="26"/>
      <c r="D45" s="28">
        <f>D42</f>
        <v>900000</v>
      </c>
    </row>
    <row r="46" spans="1:13" x14ac:dyDescent="0.2">
      <c r="A46" s="6"/>
      <c r="B46" s="6"/>
      <c r="C46" s="6"/>
      <c r="D46" s="11"/>
    </row>
    <row r="47" spans="1:13" ht="22.15" customHeight="1" x14ac:dyDescent="0.25">
      <c r="A47" s="12" t="s">
        <v>40</v>
      </c>
      <c r="B47" s="6"/>
      <c r="C47" s="6"/>
      <c r="D47" s="11" t="s">
        <v>9</v>
      </c>
      <c r="M47" s="65"/>
    </row>
    <row r="48" spans="1:13" ht="63.75" x14ac:dyDescent="0.2">
      <c r="A48" s="29" t="s">
        <v>41</v>
      </c>
      <c r="B48" s="29" t="s">
        <v>42</v>
      </c>
      <c r="C48" s="29" t="s">
        <v>43</v>
      </c>
      <c r="D48" s="30" t="s">
        <v>1</v>
      </c>
      <c r="E48" s="64"/>
      <c r="F48" s="63"/>
    </row>
    <row r="49" spans="1:4" x14ac:dyDescent="0.2">
      <c r="A49" s="31">
        <v>1</v>
      </c>
      <c r="B49" s="32">
        <v>2</v>
      </c>
      <c r="C49" s="33">
        <v>3</v>
      </c>
      <c r="D49" s="34">
        <v>4</v>
      </c>
    </row>
    <row r="50" spans="1:4" x14ac:dyDescent="0.2">
      <c r="A50" s="403" t="s">
        <v>34</v>
      </c>
      <c r="B50" s="403"/>
      <c r="C50" s="403"/>
      <c r="D50" s="403"/>
    </row>
    <row r="51" spans="1:4" ht="12.75" customHeight="1" x14ac:dyDescent="0.2">
      <c r="A51" s="54">
        <v>3719770</v>
      </c>
      <c r="B51" s="35">
        <v>9770</v>
      </c>
      <c r="C51" s="216" t="s">
        <v>8</v>
      </c>
      <c r="D51" s="304">
        <f>D54+D52+D53</f>
        <v>571147</v>
      </c>
    </row>
    <row r="52" spans="1:4" s="52" customFormat="1" ht="39.75" customHeight="1" x14ac:dyDescent="0.2">
      <c r="A52" s="173">
        <v>11100000000</v>
      </c>
      <c r="B52" s="324"/>
      <c r="C52" s="325" t="s">
        <v>291</v>
      </c>
      <c r="D52" s="76">
        <v>171147</v>
      </c>
    </row>
    <row r="53" spans="1:4" s="52" customFormat="1" ht="39.75" customHeight="1" x14ac:dyDescent="0.2">
      <c r="A53" s="173"/>
      <c r="B53" s="324"/>
      <c r="C53" s="323" t="s">
        <v>333</v>
      </c>
      <c r="D53" s="76">
        <v>100000</v>
      </c>
    </row>
    <row r="54" spans="1:4" ht="61.5" customHeight="1" x14ac:dyDescent="0.2">
      <c r="A54" s="53">
        <v>11502000000</v>
      </c>
      <c r="B54" s="51"/>
      <c r="C54" s="163" t="s">
        <v>309</v>
      </c>
      <c r="D54" s="327">
        <v>300000</v>
      </c>
    </row>
    <row r="55" spans="1:4" ht="19.899999999999999" customHeight="1" x14ac:dyDescent="0.2">
      <c r="A55" s="403" t="s">
        <v>36</v>
      </c>
      <c r="B55" s="403"/>
      <c r="C55" s="403"/>
      <c r="D55" s="402"/>
    </row>
    <row r="56" spans="1:4" x14ac:dyDescent="0.2">
      <c r="A56" s="36"/>
      <c r="B56" s="37"/>
      <c r="C56" s="38" t="s">
        <v>8</v>
      </c>
      <c r="D56" s="39">
        <v>0</v>
      </c>
    </row>
    <row r="57" spans="1:4" x14ac:dyDescent="0.2">
      <c r="A57" s="40" t="s">
        <v>6</v>
      </c>
      <c r="B57" s="41" t="s">
        <v>6</v>
      </c>
      <c r="C57" s="25" t="s">
        <v>37</v>
      </c>
      <c r="D57" s="42">
        <f>D51</f>
        <v>571147</v>
      </c>
    </row>
    <row r="58" spans="1:4" x14ac:dyDescent="0.2">
      <c r="A58" s="40" t="s">
        <v>6</v>
      </c>
      <c r="B58" s="41" t="s">
        <v>6</v>
      </c>
      <c r="C58" s="25" t="s">
        <v>38</v>
      </c>
      <c r="D58" s="42">
        <f>D51</f>
        <v>571147</v>
      </c>
    </row>
    <row r="59" spans="1:4" x14ac:dyDescent="0.2">
      <c r="A59" s="40" t="s">
        <v>6</v>
      </c>
      <c r="B59" s="41" t="s">
        <v>6</v>
      </c>
      <c r="C59" s="25" t="s">
        <v>39</v>
      </c>
      <c r="D59" s="42">
        <v>0</v>
      </c>
    </row>
    <row r="60" spans="1:4" x14ac:dyDescent="0.2">
      <c r="A60" s="43"/>
      <c r="B60" s="6"/>
      <c r="C60" s="6"/>
      <c r="D60" s="11"/>
    </row>
    <row r="61" spans="1:4" x14ac:dyDescent="0.2">
      <c r="A61" s="6"/>
      <c r="B61" s="6"/>
      <c r="C61" s="6"/>
      <c r="D61" s="11"/>
    </row>
    <row r="62" spans="1:4" x14ac:dyDescent="0.2">
      <c r="A62" s="6"/>
      <c r="B62" s="6"/>
      <c r="C62" s="6"/>
      <c r="D62" s="11"/>
    </row>
    <row r="63" spans="1:4" x14ac:dyDescent="0.2">
      <c r="A63" s="6"/>
      <c r="B63" s="44" t="s">
        <v>7</v>
      </c>
      <c r="C63" s="45" t="s">
        <v>158</v>
      </c>
      <c r="D63" s="11"/>
    </row>
    <row r="64" spans="1:4" x14ac:dyDescent="0.2">
      <c r="A64" s="404"/>
      <c r="B64" s="404"/>
      <c r="C64" s="404"/>
      <c r="D64" s="404"/>
    </row>
    <row r="65" spans="7:7" x14ac:dyDescent="0.2">
      <c r="G65" s="65"/>
    </row>
  </sheetData>
  <mergeCells count="19">
    <mergeCell ref="C3:D3"/>
    <mergeCell ref="C4:D4"/>
    <mergeCell ref="C2:D2"/>
    <mergeCell ref="C1:D1"/>
    <mergeCell ref="G4:J4"/>
    <mergeCell ref="A40:D40"/>
    <mergeCell ref="A50:D50"/>
    <mergeCell ref="A55:D55"/>
    <mergeCell ref="A64:D64"/>
    <mergeCell ref="A6:D6"/>
    <mergeCell ref="B11:C11"/>
    <mergeCell ref="B12:C12"/>
    <mergeCell ref="A13:D13"/>
    <mergeCell ref="B18:C18"/>
    <mergeCell ref="B26:C26"/>
    <mergeCell ref="B34:C34"/>
    <mergeCell ref="B24:C24"/>
    <mergeCell ref="B28:C28"/>
    <mergeCell ref="B36:C36"/>
  </mergeCells>
  <pageMargins left="0.59055118110236204" right="0.43593749999999998" top="0.39370078740157499" bottom="0.39370078740157499" header="0" footer="0"/>
  <pageSetup paperSize="9" scale="60" fitToHeight="50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abSelected="1" topLeftCell="A76" zoomScale="90" zoomScaleNormal="90" workbookViewId="0">
      <selection activeCell="H65" sqref="H65"/>
    </sheetView>
  </sheetViews>
  <sheetFormatPr defaultRowHeight="12.75" x14ac:dyDescent="0.2"/>
  <cols>
    <col min="1" max="2" width="12.140625" style="52" customWidth="1"/>
    <col min="3" max="3" width="11" style="52" customWidth="1"/>
    <col min="4" max="4" width="31.7109375" style="52" customWidth="1"/>
    <col min="5" max="5" width="40.7109375" style="52" customWidth="1"/>
    <col min="6" max="6" width="34.140625" style="52" customWidth="1"/>
    <col min="7" max="7" width="15.85546875" style="52" customWidth="1"/>
    <col min="8" max="8" width="14.5703125" style="52" customWidth="1"/>
    <col min="9" max="9" width="14" style="52" customWidth="1"/>
    <col min="10" max="10" width="14.5703125" style="52" customWidth="1"/>
    <col min="11" max="16384" width="9.140625" style="52"/>
  </cols>
  <sheetData>
    <row r="1" spans="1:11" x14ac:dyDescent="0.2">
      <c r="A1" s="1"/>
      <c r="B1" s="1"/>
      <c r="C1" s="1"/>
      <c r="D1" s="1"/>
      <c r="E1" s="1"/>
      <c r="G1" s="59" t="s">
        <v>265</v>
      </c>
      <c r="H1" s="283"/>
      <c r="I1" s="283"/>
      <c r="J1" s="283"/>
    </row>
    <row r="2" spans="1:11" s="219" customFormat="1" ht="27" customHeight="1" x14ac:dyDescent="0.2">
      <c r="D2" s="432"/>
      <c r="E2" s="433"/>
      <c r="F2" s="433"/>
      <c r="G2" s="396" t="s">
        <v>335</v>
      </c>
      <c r="H2" s="434"/>
      <c r="I2" s="434"/>
      <c r="J2" s="434"/>
      <c r="K2" s="326"/>
    </row>
    <row r="3" spans="1:11" s="219" customFormat="1" ht="45" customHeight="1" x14ac:dyDescent="0.2">
      <c r="D3" s="433"/>
      <c r="E3" s="433"/>
      <c r="F3" s="433"/>
      <c r="G3" s="432" t="str">
        <f>Дод.3!$L$3</f>
        <v>"Про внесення змін до рішення Смолінської селищної ради від 18.12.2025 року № 954 "Про бюджет Смолінської селищної територіальної громади на 2026 рік""</v>
      </c>
      <c r="H3" s="432"/>
      <c r="I3" s="432"/>
      <c r="J3" s="432"/>
    </row>
    <row r="4" spans="1:11" ht="15" customHeight="1" x14ac:dyDescent="0.2">
      <c r="A4" s="1"/>
      <c r="B4" s="1"/>
      <c r="C4" s="1"/>
      <c r="D4" s="385"/>
      <c r="E4" s="385"/>
      <c r="F4" s="385"/>
      <c r="G4" s="385"/>
      <c r="H4" s="385"/>
      <c r="I4" s="385"/>
      <c r="J4" s="385"/>
    </row>
    <row r="5" spans="1:11" ht="17.45" customHeight="1" x14ac:dyDescent="0.2">
      <c r="A5" s="220"/>
      <c r="B5" s="220"/>
      <c r="C5" s="220"/>
      <c r="D5" s="427" t="s">
        <v>266</v>
      </c>
      <c r="E5" s="427"/>
      <c r="F5" s="427"/>
      <c r="G5" s="427"/>
      <c r="H5" s="427"/>
      <c r="I5" s="427"/>
      <c r="J5" s="220"/>
    </row>
    <row r="6" spans="1:11" ht="15" x14ac:dyDescent="0.25">
      <c r="A6" s="284">
        <v>1151200000</v>
      </c>
      <c r="B6" s="220"/>
      <c r="C6" s="220"/>
      <c r="D6" s="427"/>
      <c r="E6" s="427"/>
      <c r="F6" s="427"/>
      <c r="G6" s="427"/>
      <c r="H6" s="220"/>
      <c r="I6" s="220"/>
      <c r="J6" s="220"/>
    </row>
    <row r="7" spans="1:11" x14ac:dyDescent="0.2">
      <c r="A7" s="221" t="s">
        <v>157</v>
      </c>
      <c r="B7" s="1"/>
      <c r="C7" s="1"/>
      <c r="D7" s="1"/>
      <c r="E7" s="222"/>
      <c r="F7" s="1"/>
      <c r="G7" s="1"/>
      <c r="H7" s="1"/>
      <c r="I7" s="1"/>
      <c r="J7" s="1"/>
    </row>
    <row r="8" spans="1:11" ht="9.6" customHeight="1" x14ac:dyDescent="0.2">
      <c r="A8" s="1"/>
      <c r="B8" s="1"/>
      <c r="C8" s="1"/>
      <c r="D8" s="1"/>
      <c r="E8" s="1"/>
      <c r="F8" s="1"/>
      <c r="G8" s="1"/>
      <c r="H8" s="1"/>
      <c r="I8" s="1"/>
      <c r="J8" s="218" t="s">
        <v>47</v>
      </c>
    </row>
    <row r="9" spans="1:11" ht="13.9" customHeight="1" x14ac:dyDescent="0.2">
      <c r="A9" s="428" t="s">
        <v>48</v>
      </c>
      <c r="B9" s="428" t="s">
        <v>49</v>
      </c>
      <c r="C9" s="428" t="s">
        <v>50</v>
      </c>
      <c r="D9" s="430" t="s">
        <v>51</v>
      </c>
      <c r="E9" s="430" t="s">
        <v>241</v>
      </c>
      <c r="F9" s="428" t="s">
        <v>242</v>
      </c>
      <c r="G9" s="431" t="s">
        <v>1</v>
      </c>
      <c r="H9" s="430" t="s">
        <v>2</v>
      </c>
      <c r="I9" s="425" t="s">
        <v>3</v>
      </c>
      <c r="J9" s="426"/>
    </row>
    <row r="10" spans="1:11" ht="110.85" customHeight="1" x14ac:dyDescent="0.2">
      <c r="A10" s="429"/>
      <c r="B10" s="429"/>
      <c r="C10" s="429"/>
      <c r="D10" s="381"/>
      <c r="E10" s="381"/>
      <c r="F10" s="429"/>
      <c r="G10" s="383"/>
      <c r="H10" s="381"/>
      <c r="I10" s="217" t="s">
        <v>4</v>
      </c>
      <c r="J10" s="217" t="s">
        <v>5</v>
      </c>
    </row>
    <row r="11" spans="1:11" x14ac:dyDescent="0.2">
      <c r="A11" s="223">
        <v>1</v>
      </c>
      <c r="B11" s="223">
        <v>2</v>
      </c>
      <c r="C11" s="223">
        <v>3</v>
      </c>
      <c r="D11" s="223">
        <v>4</v>
      </c>
      <c r="E11" s="223">
        <v>5</v>
      </c>
      <c r="F11" s="223">
        <v>6</v>
      </c>
      <c r="G11" s="285">
        <v>7</v>
      </c>
      <c r="H11" s="223">
        <v>8</v>
      </c>
      <c r="I11" s="223">
        <v>9</v>
      </c>
      <c r="J11" s="223">
        <v>10</v>
      </c>
    </row>
    <row r="12" spans="1:11" ht="15.75" customHeight="1" x14ac:dyDescent="0.2">
      <c r="A12" s="224" t="s">
        <v>58</v>
      </c>
      <c r="B12" s="223"/>
      <c r="C12" s="223"/>
      <c r="D12" s="225" t="s">
        <v>243</v>
      </c>
      <c r="E12" s="223"/>
      <c r="F12" s="223"/>
      <c r="G12" s="226">
        <f>H12+I12</f>
        <v>19204200</v>
      </c>
      <c r="H12" s="228">
        <f>H13</f>
        <v>19064200</v>
      </c>
      <c r="I12" s="286">
        <f>I13</f>
        <v>140000</v>
      </c>
      <c r="J12" s="223"/>
    </row>
    <row r="13" spans="1:11" ht="22.5" customHeight="1" x14ac:dyDescent="0.2">
      <c r="A13" s="224" t="s">
        <v>60</v>
      </c>
      <c r="B13" s="227" t="s">
        <v>244</v>
      </c>
      <c r="C13" s="227" t="s">
        <v>244</v>
      </c>
      <c r="D13" s="225" t="s">
        <v>243</v>
      </c>
      <c r="E13" s="227" t="s">
        <v>244</v>
      </c>
      <c r="F13" s="227" t="s">
        <v>244</v>
      </c>
      <c r="G13" s="226">
        <f>H13+I13</f>
        <v>19204200</v>
      </c>
      <c r="H13" s="103">
        <f>H15+H16+H17+H18+H19</f>
        <v>19064200</v>
      </c>
      <c r="I13" s="228">
        <f>SUM(I15:I18)</f>
        <v>140000</v>
      </c>
      <c r="J13" s="228">
        <f>SUM(J15:J18)</f>
        <v>0</v>
      </c>
    </row>
    <row r="14" spans="1:11" x14ac:dyDescent="0.2">
      <c r="A14" s="224"/>
      <c r="B14" s="227"/>
      <c r="C14" s="227"/>
      <c r="D14" s="225"/>
      <c r="E14" s="227"/>
      <c r="F14" s="227"/>
      <c r="G14" s="226"/>
      <c r="H14" s="228"/>
      <c r="I14" s="228"/>
      <c r="J14" s="228"/>
    </row>
    <row r="15" spans="1:11" ht="76.5" x14ac:dyDescent="0.2">
      <c r="A15" s="229" t="s">
        <v>61</v>
      </c>
      <c r="B15" s="56" t="s">
        <v>62</v>
      </c>
      <c r="C15" s="56" t="s">
        <v>63</v>
      </c>
      <c r="D15" s="230" t="s">
        <v>64</v>
      </c>
      <c r="E15" s="231" t="s">
        <v>267</v>
      </c>
      <c r="F15" s="231" t="s">
        <v>268</v>
      </c>
      <c r="G15" s="232">
        <f t="shared" ref="G15:G16" si="0">H15+I15</f>
        <v>18006000</v>
      </c>
      <c r="H15" s="84">
        <v>17866000</v>
      </c>
      <c r="I15" s="233">
        <v>140000</v>
      </c>
      <c r="J15" s="233"/>
    </row>
    <row r="16" spans="1:11" ht="38.25" x14ac:dyDescent="0.2">
      <c r="A16" s="56" t="s">
        <v>80</v>
      </c>
      <c r="B16" s="217">
        <v>7680</v>
      </c>
      <c r="C16" s="57" t="s">
        <v>81</v>
      </c>
      <c r="D16" s="234" t="s">
        <v>82</v>
      </c>
      <c r="E16" s="231" t="s">
        <v>267</v>
      </c>
      <c r="F16" s="231" t="s">
        <v>268</v>
      </c>
      <c r="G16" s="232">
        <f t="shared" si="0"/>
        <v>62500</v>
      </c>
      <c r="H16" s="287">
        <v>62500</v>
      </c>
      <c r="I16" s="233"/>
      <c r="J16" s="233"/>
    </row>
    <row r="17" spans="1:13" ht="51" x14ac:dyDescent="0.2">
      <c r="A17" s="288" t="s">
        <v>83</v>
      </c>
      <c r="B17" s="217">
        <v>8110</v>
      </c>
      <c r="C17" s="289" t="s">
        <v>84</v>
      </c>
      <c r="D17" s="290" t="s">
        <v>305</v>
      </c>
      <c r="E17" s="291" t="s">
        <v>246</v>
      </c>
      <c r="F17" s="231" t="s">
        <v>249</v>
      </c>
      <c r="G17" s="232">
        <f>I17+H17</f>
        <v>412000</v>
      </c>
      <c r="H17" s="292">
        <v>412000</v>
      </c>
      <c r="I17" s="233"/>
      <c r="J17" s="233"/>
    </row>
    <row r="18" spans="1:13" ht="63.75" customHeight="1" x14ac:dyDescent="0.2">
      <c r="A18" s="288" t="s">
        <v>86</v>
      </c>
      <c r="B18" s="56">
        <v>8240</v>
      </c>
      <c r="C18" s="289" t="s">
        <v>87</v>
      </c>
      <c r="D18" s="290" t="s">
        <v>88</v>
      </c>
      <c r="E18" s="291" t="s">
        <v>269</v>
      </c>
      <c r="F18" s="231" t="s">
        <v>268</v>
      </c>
      <c r="G18" s="232">
        <f>H18</f>
        <v>73700</v>
      </c>
      <c r="H18" s="233">
        <v>73700</v>
      </c>
      <c r="I18" s="233"/>
      <c r="J18" s="233"/>
    </row>
    <row r="19" spans="1:13" ht="63.75" customHeight="1" x14ac:dyDescent="0.2">
      <c r="A19" s="203" t="s">
        <v>280</v>
      </c>
      <c r="B19" s="89">
        <v>9800</v>
      </c>
      <c r="C19" s="289"/>
      <c r="D19" s="206" t="s">
        <v>303</v>
      </c>
      <c r="E19" s="291"/>
      <c r="F19" s="231"/>
      <c r="G19" s="232">
        <f>H19</f>
        <v>650000</v>
      </c>
      <c r="H19" s="233">
        <f>H20+H21+H22+H23+H24+H25</f>
        <v>650000</v>
      </c>
      <c r="I19" s="233"/>
      <c r="J19" s="233"/>
    </row>
    <row r="20" spans="1:13" ht="85.5" customHeight="1" x14ac:dyDescent="0.2">
      <c r="A20" s="203"/>
      <c r="B20" s="89"/>
      <c r="C20" s="289"/>
      <c r="D20" s="311" t="s">
        <v>283</v>
      </c>
      <c r="E20" s="231" t="s">
        <v>284</v>
      </c>
      <c r="F20" s="231" t="s">
        <v>268</v>
      </c>
      <c r="G20" s="232">
        <v>150000</v>
      </c>
      <c r="H20" s="233">
        <v>150000</v>
      </c>
      <c r="I20" s="233"/>
      <c r="J20" s="233"/>
    </row>
    <row r="21" spans="1:13" ht="121.5" customHeight="1" x14ac:dyDescent="0.2">
      <c r="A21" s="203"/>
      <c r="B21" s="89"/>
      <c r="C21" s="289"/>
      <c r="D21" s="311" t="s">
        <v>292</v>
      </c>
      <c r="E21" s="311" t="s">
        <v>285</v>
      </c>
      <c r="F21" s="231" t="s">
        <v>268</v>
      </c>
      <c r="G21" s="232">
        <v>200000</v>
      </c>
      <c r="H21" s="233">
        <v>200000</v>
      </c>
      <c r="I21" s="233"/>
      <c r="J21" s="233"/>
    </row>
    <row r="22" spans="1:13" ht="92.25" customHeight="1" x14ac:dyDescent="0.2">
      <c r="A22" s="203"/>
      <c r="B22" s="89"/>
      <c r="C22" s="289"/>
      <c r="D22" s="312" t="s">
        <v>306</v>
      </c>
      <c r="E22" s="231" t="s">
        <v>313</v>
      </c>
      <c r="F22" s="231" t="s">
        <v>307</v>
      </c>
      <c r="G22" s="317">
        <v>50000</v>
      </c>
      <c r="H22" s="349">
        <v>50000</v>
      </c>
      <c r="I22" s="233"/>
      <c r="J22" s="233"/>
    </row>
    <row r="23" spans="1:13" ht="75" customHeight="1" x14ac:dyDescent="0.2">
      <c r="A23" s="203"/>
      <c r="B23" s="89"/>
      <c r="C23" s="289"/>
      <c r="D23" s="338" t="s">
        <v>304</v>
      </c>
      <c r="E23" s="231" t="s">
        <v>267</v>
      </c>
      <c r="F23" s="231" t="s">
        <v>268</v>
      </c>
      <c r="G23" s="317">
        <v>100000</v>
      </c>
      <c r="H23" s="349">
        <v>100000</v>
      </c>
      <c r="I23" s="233"/>
      <c r="J23" s="233"/>
    </row>
    <row r="24" spans="1:13" ht="69.75" customHeight="1" x14ac:dyDescent="0.2">
      <c r="A24" s="203"/>
      <c r="B24" s="89"/>
      <c r="C24" s="289"/>
      <c r="D24" s="311" t="s">
        <v>331</v>
      </c>
      <c r="E24" s="231" t="s">
        <v>332</v>
      </c>
      <c r="F24" s="231" t="s">
        <v>307</v>
      </c>
      <c r="G24" s="317">
        <v>50000</v>
      </c>
      <c r="H24" s="349">
        <v>50000</v>
      </c>
      <c r="I24" s="233"/>
      <c r="J24" s="233"/>
    </row>
    <row r="25" spans="1:13" ht="69.75" customHeight="1" x14ac:dyDescent="0.2">
      <c r="A25" s="203"/>
      <c r="B25" s="89"/>
      <c r="C25" s="289"/>
      <c r="D25" s="311" t="s">
        <v>326</v>
      </c>
      <c r="E25" s="231" t="s">
        <v>267</v>
      </c>
      <c r="F25" s="231" t="s">
        <v>268</v>
      </c>
      <c r="G25" s="317">
        <f>H25</f>
        <v>100000</v>
      </c>
      <c r="H25" s="349">
        <v>100000</v>
      </c>
      <c r="I25" s="233"/>
      <c r="J25" s="233"/>
    </row>
    <row r="26" spans="1:13" ht="37.5" customHeight="1" x14ac:dyDescent="0.2">
      <c r="A26" s="235" t="s">
        <v>89</v>
      </c>
      <c r="B26" s="236"/>
      <c r="C26" s="236"/>
      <c r="D26" s="227" t="s">
        <v>247</v>
      </c>
      <c r="E26" s="236"/>
      <c r="F26" s="236"/>
      <c r="G26" s="237">
        <f>G27</f>
        <v>66197382</v>
      </c>
      <c r="H26" s="228">
        <f t="shared" ref="H26:J26" si="1">H27</f>
        <v>65132382</v>
      </c>
      <c r="I26" s="228">
        <f t="shared" si="1"/>
        <v>1065000</v>
      </c>
      <c r="J26" s="228">
        <f t="shared" si="1"/>
        <v>0</v>
      </c>
      <c r="M26" s="322"/>
    </row>
    <row r="27" spans="1:13" s="240" customFormat="1" ht="39.200000000000003" customHeight="1" x14ac:dyDescent="0.2">
      <c r="A27" s="235" t="s">
        <v>91</v>
      </c>
      <c r="B27" s="227" t="s">
        <v>244</v>
      </c>
      <c r="C27" s="238" t="s">
        <v>244</v>
      </c>
      <c r="D27" s="227" t="s">
        <v>247</v>
      </c>
      <c r="E27" s="227" t="s">
        <v>244</v>
      </c>
      <c r="F27" s="227" t="s">
        <v>244</v>
      </c>
      <c r="G27" s="237">
        <f>H27+I27</f>
        <v>66197382</v>
      </c>
      <c r="H27" s="239">
        <f>SUM(H28:H37)</f>
        <v>65132382</v>
      </c>
      <c r="I27" s="239">
        <f>SUM(I28:I35)</f>
        <v>1065000</v>
      </c>
      <c r="J27" s="239">
        <f>SUM(J28:J35)</f>
        <v>0</v>
      </c>
    </row>
    <row r="28" spans="1:13" s="241" customFormat="1" ht="51" x14ac:dyDescent="0.2">
      <c r="A28" s="229" t="s">
        <v>248</v>
      </c>
      <c r="B28" s="56" t="s">
        <v>94</v>
      </c>
      <c r="C28" s="56" t="s">
        <v>63</v>
      </c>
      <c r="D28" s="62" t="s">
        <v>95</v>
      </c>
      <c r="E28" s="62" t="s">
        <v>270</v>
      </c>
      <c r="F28" s="231" t="s">
        <v>268</v>
      </c>
      <c r="G28" s="232">
        <f>H28+I28</f>
        <v>5234000</v>
      </c>
      <c r="H28" s="293">
        <v>5234000</v>
      </c>
      <c r="I28" s="233"/>
      <c r="J28" s="233"/>
    </row>
    <row r="29" spans="1:13" ht="38.25" x14ac:dyDescent="0.2">
      <c r="A29" s="229" t="s">
        <v>96</v>
      </c>
      <c r="B29" s="217">
        <v>1010</v>
      </c>
      <c r="C29" s="56" t="s">
        <v>98</v>
      </c>
      <c r="D29" s="62" t="s">
        <v>99</v>
      </c>
      <c r="E29" s="62" t="s">
        <v>270</v>
      </c>
      <c r="F29" s="231" t="s">
        <v>268</v>
      </c>
      <c r="G29" s="232">
        <f>H29+I29</f>
        <v>15714895</v>
      </c>
      <c r="H29" s="84">
        <v>15414895</v>
      </c>
      <c r="I29" s="233">
        <v>300000</v>
      </c>
      <c r="J29" s="233"/>
    </row>
    <row r="30" spans="1:13" ht="51" x14ac:dyDescent="0.2">
      <c r="A30" s="242" t="s">
        <v>100</v>
      </c>
      <c r="B30" s="217" t="s">
        <v>101</v>
      </c>
      <c r="C30" s="217" t="s">
        <v>102</v>
      </c>
      <c r="D30" s="62" t="s">
        <v>160</v>
      </c>
      <c r="E30" s="62" t="s">
        <v>270</v>
      </c>
      <c r="F30" s="231" t="s">
        <v>268</v>
      </c>
      <c r="G30" s="85">
        <f>H30+I30</f>
        <v>26489500</v>
      </c>
      <c r="H30" s="84">
        <v>25859500</v>
      </c>
      <c r="I30" s="233">
        <v>630000</v>
      </c>
      <c r="J30" s="233"/>
    </row>
    <row r="31" spans="1:13" ht="51" x14ac:dyDescent="0.2">
      <c r="A31" s="229" t="s">
        <v>105</v>
      </c>
      <c r="B31" s="217">
        <v>1070</v>
      </c>
      <c r="C31" s="56" t="s">
        <v>106</v>
      </c>
      <c r="D31" s="230" t="s">
        <v>250</v>
      </c>
      <c r="E31" s="62" t="s">
        <v>270</v>
      </c>
      <c r="F31" s="231" t="s">
        <v>268</v>
      </c>
      <c r="G31" s="232">
        <f t="shared" ref="G31:G32" si="2">H31+I31</f>
        <v>6425000</v>
      </c>
      <c r="H31" s="84">
        <v>6390000</v>
      </c>
      <c r="I31" s="233">
        <v>35000</v>
      </c>
      <c r="J31" s="233"/>
    </row>
    <row r="32" spans="1:13" ht="38.25" x14ac:dyDescent="0.2">
      <c r="A32" s="229" t="s">
        <v>108</v>
      </c>
      <c r="B32" s="217">
        <v>1080</v>
      </c>
      <c r="C32" s="56" t="s">
        <v>106</v>
      </c>
      <c r="D32" s="294" t="s">
        <v>110</v>
      </c>
      <c r="E32" s="62" t="s">
        <v>270</v>
      </c>
      <c r="F32" s="231" t="s">
        <v>268</v>
      </c>
      <c r="G32" s="232">
        <f t="shared" si="2"/>
        <v>5253487</v>
      </c>
      <c r="H32" s="84">
        <v>5153487</v>
      </c>
      <c r="I32" s="233">
        <v>100000</v>
      </c>
      <c r="J32" s="233"/>
    </row>
    <row r="33" spans="1:10" ht="38.25" x14ac:dyDescent="0.2">
      <c r="A33" s="229" t="s">
        <v>111</v>
      </c>
      <c r="B33" s="217">
        <v>1142</v>
      </c>
      <c r="C33" s="243" t="s">
        <v>113</v>
      </c>
      <c r="D33" s="244" t="s">
        <v>114</v>
      </c>
      <c r="E33" s="62" t="s">
        <v>270</v>
      </c>
      <c r="F33" s="231" t="s">
        <v>268</v>
      </c>
      <c r="G33" s="245">
        <f>H33+I33</f>
        <v>2000</v>
      </c>
      <c r="H33" s="233">
        <v>2000</v>
      </c>
      <c r="I33" s="246"/>
      <c r="J33" s="246"/>
    </row>
    <row r="34" spans="1:10" ht="38.25" x14ac:dyDescent="0.2">
      <c r="A34" s="242" t="s">
        <v>118</v>
      </c>
      <c r="B34" s="217" t="s">
        <v>119</v>
      </c>
      <c r="C34" s="217" t="s">
        <v>120</v>
      </c>
      <c r="D34" s="62" t="s">
        <v>121</v>
      </c>
      <c r="E34" s="62" t="s">
        <v>251</v>
      </c>
      <c r="F34" s="62" t="s">
        <v>252</v>
      </c>
      <c r="G34" s="232">
        <f>H34+I34</f>
        <v>637200</v>
      </c>
      <c r="H34" s="233">
        <v>637200</v>
      </c>
      <c r="I34" s="233"/>
      <c r="J34" s="233"/>
    </row>
    <row r="35" spans="1:10" ht="38.25" x14ac:dyDescent="0.2">
      <c r="A35" s="229" t="s">
        <v>122</v>
      </c>
      <c r="B35" s="217">
        <v>4060</v>
      </c>
      <c r="C35" s="56" t="s">
        <v>124</v>
      </c>
      <c r="D35" s="230" t="s">
        <v>253</v>
      </c>
      <c r="E35" s="62" t="s">
        <v>251</v>
      </c>
      <c r="F35" s="62" t="s">
        <v>252</v>
      </c>
      <c r="G35" s="232">
        <f>H35+I35</f>
        <v>1554000</v>
      </c>
      <c r="H35" s="247">
        <v>1554000</v>
      </c>
      <c r="I35" s="247"/>
      <c r="J35" s="233"/>
    </row>
    <row r="36" spans="1:10" ht="38.25" x14ac:dyDescent="0.2">
      <c r="A36" s="309" t="s">
        <v>282</v>
      </c>
      <c r="B36" s="80">
        <v>1151</v>
      </c>
      <c r="C36" s="81" t="s">
        <v>113</v>
      </c>
      <c r="D36" s="350" t="s">
        <v>286</v>
      </c>
      <c r="E36" s="62" t="s">
        <v>270</v>
      </c>
      <c r="F36" s="231" t="s">
        <v>268</v>
      </c>
      <c r="G36" s="232">
        <f>H36+I36</f>
        <v>40000</v>
      </c>
      <c r="H36" s="247">
        <v>40000</v>
      </c>
      <c r="I36" s="247"/>
      <c r="J36" s="233"/>
    </row>
    <row r="37" spans="1:10" ht="51" x14ac:dyDescent="0.2">
      <c r="A37" s="196" t="s">
        <v>231</v>
      </c>
      <c r="B37" s="80">
        <v>1702</v>
      </c>
      <c r="C37" s="197" t="s">
        <v>113</v>
      </c>
      <c r="D37" s="198" t="s">
        <v>232</v>
      </c>
      <c r="E37" s="62" t="s">
        <v>270</v>
      </c>
      <c r="F37" s="231" t="s">
        <v>268</v>
      </c>
      <c r="G37" s="321">
        <f>H37</f>
        <v>4847300</v>
      </c>
      <c r="H37" s="191">
        <v>4847300</v>
      </c>
      <c r="I37" s="247"/>
      <c r="J37" s="233"/>
    </row>
    <row r="38" spans="1:10" ht="38.25" x14ac:dyDescent="0.2">
      <c r="A38" s="235" t="s">
        <v>126</v>
      </c>
      <c r="B38" s="238"/>
      <c r="C38" s="295"/>
      <c r="D38" s="248" t="s">
        <v>254</v>
      </c>
      <c r="E38" s="227"/>
      <c r="F38" s="227"/>
      <c r="G38" s="226">
        <f>G39</f>
        <v>21740612</v>
      </c>
      <c r="H38" s="228">
        <f t="shared" ref="H38:I38" si="3">H39</f>
        <v>21725612</v>
      </c>
      <c r="I38" s="228">
        <f t="shared" si="3"/>
        <v>15000</v>
      </c>
      <c r="J38" s="239">
        <f>J39</f>
        <v>0</v>
      </c>
    </row>
    <row r="39" spans="1:10" ht="38.25" x14ac:dyDescent="0.2">
      <c r="A39" s="249" t="s">
        <v>164</v>
      </c>
      <c r="B39" s="250"/>
      <c r="C39" s="251"/>
      <c r="D39" s="248" t="s">
        <v>254</v>
      </c>
      <c r="E39" s="252"/>
      <c r="F39" s="252"/>
      <c r="G39" s="253">
        <f>H39+I39</f>
        <v>21740612</v>
      </c>
      <c r="H39" s="254">
        <f>H40+H43+H41+H42+H45+H46+H47+H48+H44</f>
        <v>21725612</v>
      </c>
      <c r="I39" s="255">
        <f>I40+I43+I41+I42+I45+I46+I47+I48+I44</f>
        <v>15000</v>
      </c>
      <c r="J39" s="255">
        <f>J41</f>
        <v>0</v>
      </c>
    </row>
    <row r="40" spans="1:10" ht="51" x14ac:dyDescent="0.2">
      <c r="A40" s="256" t="s">
        <v>128</v>
      </c>
      <c r="B40" s="256" t="s">
        <v>94</v>
      </c>
      <c r="C40" s="257" t="s">
        <v>63</v>
      </c>
      <c r="D40" s="258" t="s">
        <v>95</v>
      </c>
      <c r="E40" s="231" t="s">
        <v>267</v>
      </c>
      <c r="F40" s="231" t="s">
        <v>268</v>
      </c>
      <c r="G40" s="259">
        <f>H40</f>
        <v>2301512</v>
      </c>
      <c r="H40" s="88">
        <v>2301512</v>
      </c>
      <c r="I40" s="260"/>
      <c r="J40" s="263"/>
    </row>
    <row r="41" spans="1:10" ht="51" x14ac:dyDescent="0.2">
      <c r="A41" s="256" t="s">
        <v>129</v>
      </c>
      <c r="B41" s="261">
        <v>2020</v>
      </c>
      <c r="C41" s="257" t="s">
        <v>68</v>
      </c>
      <c r="D41" s="258" t="s">
        <v>69</v>
      </c>
      <c r="E41" s="231" t="s">
        <v>255</v>
      </c>
      <c r="F41" s="231" t="s">
        <v>256</v>
      </c>
      <c r="G41" s="259">
        <f>H41+I41</f>
        <v>7500000</v>
      </c>
      <c r="H41" s="93">
        <v>7500000</v>
      </c>
      <c r="I41" s="260"/>
      <c r="J41" s="263"/>
    </row>
    <row r="42" spans="1:10" ht="60.75" customHeight="1" x14ac:dyDescent="0.2">
      <c r="A42" s="256" t="s">
        <v>130</v>
      </c>
      <c r="B42" s="256" t="s">
        <v>131</v>
      </c>
      <c r="C42" s="257" t="s">
        <v>70</v>
      </c>
      <c r="D42" s="258" t="s">
        <v>71</v>
      </c>
      <c r="E42" s="262" t="s">
        <v>271</v>
      </c>
      <c r="F42" s="231" t="s">
        <v>268</v>
      </c>
      <c r="G42" s="259">
        <f t="shared" ref="G42:G48" si="4">H42</f>
        <v>2500000</v>
      </c>
      <c r="H42" s="88">
        <v>2500000</v>
      </c>
      <c r="I42" s="263"/>
      <c r="J42" s="263"/>
    </row>
    <row r="43" spans="1:10" ht="76.5" x14ac:dyDescent="0.2">
      <c r="A43" s="256" t="s">
        <v>132</v>
      </c>
      <c r="B43" s="256">
        <v>3104</v>
      </c>
      <c r="C43" s="257" t="s">
        <v>134</v>
      </c>
      <c r="D43" s="258" t="s">
        <v>72</v>
      </c>
      <c r="E43" s="231" t="s">
        <v>267</v>
      </c>
      <c r="F43" s="231" t="s">
        <v>268</v>
      </c>
      <c r="G43" s="87">
        <f>H43+I43</f>
        <v>1453529.07</v>
      </c>
      <c r="H43" s="88">
        <v>1452174.07</v>
      </c>
      <c r="I43" s="296">
        <v>1355</v>
      </c>
      <c r="J43" s="263"/>
    </row>
    <row r="44" spans="1:10" ht="100.5" customHeight="1" x14ac:dyDescent="0.2">
      <c r="A44" s="256" t="s">
        <v>293</v>
      </c>
      <c r="B44" s="256">
        <v>3121</v>
      </c>
      <c r="C44" s="328">
        <v>1040</v>
      </c>
      <c r="D44" s="264" t="s">
        <v>294</v>
      </c>
      <c r="E44" s="231" t="s">
        <v>267</v>
      </c>
      <c r="F44" s="231" t="s">
        <v>268</v>
      </c>
      <c r="G44" s="87">
        <f>H44+I44</f>
        <v>6100370.9299999997</v>
      </c>
      <c r="H44" s="88">
        <v>6086725.9299999997</v>
      </c>
      <c r="I44" s="296">
        <v>13645</v>
      </c>
      <c r="J44" s="263"/>
    </row>
    <row r="45" spans="1:10" ht="104.25" customHeight="1" x14ac:dyDescent="0.2">
      <c r="A45" s="256" t="s">
        <v>135</v>
      </c>
      <c r="B45" s="256">
        <v>3160</v>
      </c>
      <c r="C45" s="257" t="s">
        <v>97</v>
      </c>
      <c r="D45" s="264" t="s">
        <v>75</v>
      </c>
      <c r="E45" s="265" t="s">
        <v>257</v>
      </c>
      <c r="F45" s="262" t="s">
        <v>252</v>
      </c>
      <c r="G45" s="259">
        <f t="shared" si="4"/>
        <v>241200</v>
      </c>
      <c r="H45" s="267">
        <v>241200</v>
      </c>
      <c r="I45" s="263">
        <v>0</v>
      </c>
      <c r="J45" s="263"/>
    </row>
    <row r="46" spans="1:10" ht="121.7" customHeight="1" x14ac:dyDescent="0.2">
      <c r="A46" s="256" t="s">
        <v>137</v>
      </c>
      <c r="B46" s="256">
        <v>3242</v>
      </c>
      <c r="C46" s="257" t="s">
        <v>76</v>
      </c>
      <c r="D46" s="264" t="s">
        <v>77</v>
      </c>
      <c r="E46" s="262" t="s">
        <v>258</v>
      </c>
      <c r="F46" s="262" t="s">
        <v>252</v>
      </c>
      <c r="G46" s="259">
        <f t="shared" si="4"/>
        <v>820000</v>
      </c>
      <c r="H46" s="266">
        <v>820000</v>
      </c>
      <c r="I46" s="263"/>
      <c r="J46" s="263"/>
    </row>
    <row r="47" spans="1:10" ht="51" x14ac:dyDescent="0.2">
      <c r="A47" s="256" t="s">
        <v>137</v>
      </c>
      <c r="B47" s="256">
        <v>3242</v>
      </c>
      <c r="C47" s="257" t="s">
        <v>76</v>
      </c>
      <c r="D47" s="264" t="s">
        <v>77</v>
      </c>
      <c r="E47" s="262" t="s">
        <v>259</v>
      </c>
      <c r="F47" s="262" t="s">
        <v>256</v>
      </c>
      <c r="G47" s="259">
        <f t="shared" si="4"/>
        <v>84000</v>
      </c>
      <c r="H47" s="267">
        <v>84000</v>
      </c>
      <c r="I47" s="263"/>
      <c r="J47" s="263"/>
    </row>
    <row r="48" spans="1:10" ht="56.25" customHeight="1" x14ac:dyDescent="0.2">
      <c r="A48" s="256" t="s">
        <v>137</v>
      </c>
      <c r="B48" s="256">
        <v>3242</v>
      </c>
      <c r="C48" s="257" t="s">
        <v>76</v>
      </c>
      <c r="D48" s="258" t="s">
        <v>77</v>
      </c>
      <c r="E48" s="231" t="s">
        <v>260</v>
      </c>
      <c r="F48" s="262" t="s">
        <v>256</v>
      </c>
      <c r="G48" s="259">
        <f t="shared" si="4"/>
        <v>740000</v>
      </c>
      <c r="H48" s="267">
        <v>740000</v>
      </c>
      <c r="I48" s="263"/>
      <c r="J48" s="263"/>
    </row>
    <row r="49" spans="1:10" ht="35.25" customHeight="1" x14ac:dyDescent="0.2">
      <c r="A49" s="268" t="s">
        <v>166</v>
      </c>
      <c r="B49" s="268"/>
      <c r="C49" s="269"/>
      <c r="D49" s="297" t="s">
        <v>169</v>
      </c>
      <c r="E49" s="270"/>
      <c r="F49" s="252"/>
      <c r="G49" s="253">
        <f>H49</f>
        <v>1699400</v>
      </c>
      <c r="H49" s="271">
        <f>H50</f>
        <v>1699400</v>
      </c>
      <c r="I49" s="272"/>
      <c r="J49" s="272"/>
    </row>
    <row r="50" spans="1:10" ht="47.25" customHeight="1" x14ac:dyDescent="0.2">
      <c r="A50" s="268" t="s">
        <v>168</v>
      </c>
      <c r="B50" s="268"/>
      <c r="C50" s="269"/>
      <c r="D50" s="297" t="s">
        <v>169</v>
      </c>
      <c r="E50" s="270"/>
      <c r="F50" s="252"/>
      <c r="G50" s="253">
        <f>G51+G52</f>
        <v>1699400</v>
      </c>
      <c r="H50" s="271">
        <f>H51+H52</f>
        <v>1699400</v>
      </c>
      <c r="I50" s="272"/>
      <c r="J50" s="272"/>
    </row>
    <row r="51" spans="1:10" ht="51.75" customHeight="1" x14ac:dyDescent="0.2">
      <c r="A51" s="256" t="s">
        <v>167</v>
      </c>
      <c r="B51" s="256" t="s">
        <v>94</v>
      </c>
      <c r="C51" s="257" t="s">
        <v>63</v>
      </c>
      <c r="D51" s="258" t="s">
        <v>95</v>
      </c>
      <c r="E51" s="231" t="s">
        <v>267</v>
      </c>
      <c r="F51" s="231" t="s">
        <v>268</v>
      </c>
      <c r="G51" s="259">
        <f>H51</f>
        <v>1597400</v>
      </c>
      <c r="H51" s="267">
        <v>1597400</v>
      </c>
      <c r="I51" s="263"/>
      <c r="J51" s="263"/>
    </row>
    <row r="52" spans="1:10" ht="63.75" x14ac:dyDescent="0.2">
      <c r="A52" s="229" t="s">
        <v>170</v>
      </c>
      <c r="B52" s="256">
        <v>3112</v>
      </c>
      <c r="C52" s="273">
        <v>1040</v>
      </c>
      <c r="D52" s="274" t="s">
        <v>74</v>
      </c>
      <c r="E52" s="275" t="s">
        <v>272</v>
      </c>
      <c r="F52" s="231" t="s">
        <v>268</v>
      </c>
      <c r="G52" s="259">
        <f>H52</f>
        <v>102000</v>
      </c>
      <c r="H52" s="267">
        <v>102000</v>
      </c>
      <c r="I52" s="263"/>
      <c r="J52" s="263"/>
    </row>
    <row r="53" spans="1:10" ht="38.25" x14ac:dyDescent="0.2">
      <c r="A53" s="249">
        <v>1500000</v>
      </c>
      <c r="B53" s="249"/>
      <c r="C53" s="276"/>
      <c r="D53" s="248" t="s">
        <v>139</v>
      </c>
      <c r="E53" s="252"/>
      <c r="F53" s="252"/>
      <c r="G53" s="253">
        <f>G54</f>
        <v>25770185</v>
      </c>
      <c r="H53" s="277">
        <f t="shared" ref="H53:J53" si="5">H54</f>
        <v>25485185</v>
      </c>
      <c r="I53" s="277">
        <f t="shared" si="5"/>
        <v>285000</v>
      </c>
      <c r="J53" s="277">
        <f t="shared" si="5"/>
        <v>0</v>
      </c>
    </row>
    <row r="54" spans="1:10" ht="38.25" x14ac:dyDescent="0.2">
      <c r="A54" s="249">
        <v>1510000</v>
      </c>
      <c r="B54" s="250"/>
      <c r="C54" s="276"/>
      <c r="D54" s="248" t="s">
        <v>139</v>
      </c>
      <c r="E54" s="252"/>
      <c r="F54" s="252"/>
      <c r="G54" s="253">
        <f>H54+I54</f>
        <v>25770185</v>
      </c>
      <c r="H54" s="254">
        <f>H55+H56+H57+H59+H58</f>
        <v>25485185</v>
      </c>
      <c r="I54" s="255">
        <f>I55+I56+I58+I60+I59</f>
        <v>285000</v>
      </c>
      <c r="J54" s="255">
        <f>J55+J56+J58+J60+J59</f>
        <v>0</v>
      </c>
    </row>
    <row r="55" spans="1:10" ht="51" x14ac:dyDescent="0.2">
      <c r="A55" s="256">
        <v>1510160</v>
      </c>
      <c r="B55" s="256" t="s">
        <v>94</v>
      </c>
      <c r="C55" s="257" t="s">
        <v>63</v>
      </c>
      <c r="D55" s="258" t="s">
        <v>95</v>
      </c>
      <c r="E55" s="231" t="s">
        <v>267</v>
      </c>
      <c r="F55" s="231" t="s">
        <v>268</v>
      </c>
      <c r="G55" s="259">
        <f>H55</f>
        <v>5236332</v>
      </c>
      <c r="H55" s="88">
        <v>5236332</v>
      </c>
      <c r="I55" s="260"/>
      <c r="J55" s="263"/>
    </row>
    <row r="56" spans="1:10" ht="25.5" x14ac:dyDescent="0.2">
      <c r="A56" s="256">
        <v>1516030</v>
      </c>
      <c r="B56" s="256" t="s">
        <v>140</v>
      </c>
      <c r="C56" s="257" t="s">
        <v>78</v>
      </c>
      <c r="D56" s="258" t="s">
        <v>79</v>
      </c>
      <c r="E56" s="231" t="s">
        <v>261</v>
      </c>
      <c r="F56" s="231" t="s">
        <v>245</v>
      </c>
      <c r="G56" s="259">
        <f>H56+I56</f>
        <v>5845853</v>
      </c>
      <c r="H56" s="177">
        <v>5770853</v>
      </c>
      <c r="I56" s="266">
        <v>75000</v>
      </c>
      <c r="J56" s="263"/>
    </row>
    <row r="57" spans="1:10" ht="38.25" x14ac:dyDescent="0.2">
      <c r="A57" s="256">
        <v>1517130</v>
      </c>
      <c r="B57" s="256">
        <v>7130</v>
      </c>
      <c r="C57" s="257" t="s">
        <v>222</v>
      </c>
      <c r="D57" s="258" t="s">
        <v>165</v>
      </c>
      <c r="E57" s="231" t="s">
        <v>262</v>
      </c>
      <c r="F57" s="231" t="s">
        <v>245</v>
      </c>
      <c r="G57" s="259">
        <f>H57</f>
        <v>228000</v>
      </c>
      <c r="H57" s="93">
        <v>228000</v>
      </c>
      <c r="I57" s="266"/>
      <c r="J57" s="263"/>
    </row>
    <row r="58" spans="1:10" ht="51" x14ac:dyDescent="0.2">
      <c r="A58" s="256">
        <v>1517461</v>
      </c>
      <c r="B58" s="261">
        <v>7461</v>
      </c>
      <c r="C58" s="257" t="s">
        <v>142</v>
      </c>
      <c r="D58" s="258" t="s">
        <v>143</v>
      </c>
      <c r="E58" s="231" t="s">
        <v>267</v>
      </c>
      <c r="F58" s="231" t="s">
        <v>268</v>
      </c>
      <c r="G58" s="259">
        <v>8000000</v>
      </c>
      <c r="H58" s="266">
        <v>8000000</v>
      </c>
      <c r="I58" s="260"/>
      <c r="J58" s="263"/>
    </row>
    <row r="59" spans="1:10" ht="38.25" x14ac:dyDescent="0.2">
      <c r="A59" s="298">
        <v>1517693</v>
      </c>
      <c r="B59" s="298">
        <v>7693</v>
      </c>
      <c r="C59" s="257" t="s">
        <v>81</v>
      </c>
      <c r="D59" s="299" t="s">
        <v>263</v>
      </c>
      <c r="E59" s="231" t="s">
        <v>267</v>
      </c>
      <c r="F59" s="231" t="s">
        <v>268</v>
      </c>
      <c r="G59" s="259">
        <f>H59+I59</f>
        <v>6250000</v>
      </c>
      <c r="H59" s="300">
        <v>6250000</v>
      </c>
      <c r="I59" s="300">
        <v>0</v>
      </c>
      <c r="J59" s="300">
        <v>0</v>
      </c>
    </row>
    <row r="60" spans="1:10" ht="38.25" x14ac:dyDescent="0.2">
      <c r="A60" s="256">
        <v>1518340</v>
      </c>
      <c r="B60" s="261">
        <v>8340</v>
      </c>
      <c r="C60" s="257" t="s">
        <v>145</v>
      </c>
      <c r="D60" s="258" t="s">
        <v>146</v>
      </c>
      <c r="E60" s="262" t="s">
        <v>264</v>
      </c>
      <c r="F60" s="231" t="s">
        <v>245</v>
      </c>
      <c r="G60" s="259">
        <f>H60+I60</f>
        <v>210000</v>
      </c>
      <c r="H60" s="266"/>
      <c r="I60" s="260">
        <v>210000</v>
      </c>
      <c r="J60" s="263"/>
    </row>
    <row r="61" spans="1:10" ht="25.5" x14ac:dyDescent="0.2">
      <c r="A61" s="249">
        <v>3700000</v>
      </c>
      <c r="B61" s="250"/>
      <c r="C61" s="276"/>
      <c r="D61" s="227" t="s">
        <v>148</v>
      </c>
      <c r="E61" s="252"/>
      <c r="F61" s="252"/>
      <c r="G61" s="253">
        <f>G62</f>
        <v>2821147</v>
      </c>
      <c r="H61" s="277">
        <f t="shared" ref="H61:J61" si="6">H62</f>
        <v>2821147</v>
      </c>
      <c r="I61" s="277">
        <f t="shared" si="6"/>
        <v>0</v>
      </c>
      <c r="J61" s="277">
        <f t="shared" si="6"/>
        <v>0</v>
      </c>
    </row>
    <row r="62" spans="1:10" ht="25.5" x14ac:dyDescent="0.2">
      <c r="A62" s="236">
        <v>3710000</v>
      </c>
      <c r="B62" s="227" t="s">
        <v>244</v>
      </c>
      <c r="C62" s="238" t="s">
        <v>244</v>
      </c>
      <c r="D62" s="227" t="s">
        <v>148</v>
      </c>
      <c r="E62" s="227" t="s">
        <v>244</v>
      </c>
      <c r="F62" s="252" t="s">
        <v>244</v>
      </c>
      <c r="G62" s="226">
        <f>G63+G64</f>
        <v>2821147</v>
      </c>
      <c r="H62" s="239">
        <f>H63+H64</f>
        <v>2821147</v>
      </c>
      <c r="I62" s="239">
        <f>I63+I64</f>
        <v>0</v>
      </c>
      <c r="J62" s="239">
        <v>0</v>
      </c>
    </row>
    <row r="63" spans="1:10" s="241" customFormat="1" ht="51" x14ac:dyDescent="0.2">
      <c r="A63" s="229">
        <v>3710160</v>
      </c>
      <c r="B63" s="56" t="s">
        <v>94</v>
      </c>
      <c r="C63" s="56" t="s">
        <v>63</v>
      </c>
      <c r="D63" s="62" t="s">
        <v>95</v>
      </c>
      <c r="E63" s="231" t="s">
        <v>267</v>
      </c>
      <c r="F63" s="231" t="s">
        <v>268</v>
      </c>
      <c r="G63" s="232">
        <f>H63+I63</f>
        <v>2250000</v>
      </c>
      <c r="H63" s="233">
        <v>2250000</v>
      </c>
      <c r="I63" s="233"/>
      <c r="J63" s="233"/>
    </row>
    <row r="64" spans="1:10" ht="72.75" customHeight="1" x14ac:dyDescent="0.2">
      <c r="A64" s="242">
        <v>3719770</v>
      </c>
      <c r="B64" s="278">
        <v>9770</v>
      </c>
      <c r="C64" s="279" t="s">
        <v>65</v>
      </c>
      <c r="D64" s="244" t="s">
        <v>8</v>
      </c>
      <c r="E64" s="231" t="s">
        <v>267</v>
      </c>
      <c r="F64" s="231" t="s">
        <v>290</v>
      </c>
      <c r="G64" s="232">
        <f>H64</f>
        <v>571147</v>
      </c>
      <c r="H64" s="301">
        <v>571147</v>
      </c>
      <c r="I64" s="247">
        <v>0</v>
      </c>
      <c r="J64" s="247"/>
    </row>
    <row r="65" spans="1:10" x14ac:dyDescent="0.2">
      <c r="A65" s="280" t="s">
        <v>6</v>
      </c>
      <c r="B65" s="280" t="s">
        <v>6</v>
      </c>
      <c r="C65" s="280" t="s">
        <v>6</v>
      </c>
      <c r="D65" s="281" t="s">
        <v>155</v>
      </c>
      <c r="E65" s="281" t="s">
        <v>6</v>
      </c>
      <c r="F65" s="281" t="s">
        <v>6</v>
      </c>
      <c r="G65" s="282">
        <f>G12+G26+G38+G49+G53+G61</f>
        <v>137432926</v>
      </c>
      <c r="H65" s="282">
        <f>H12+H26+H38+H49+H53+H61</f>
        <v>135927926</v>
      </c>
      <c r="I65" s="282">
        <f>I13+I26+I38+I53</f>
        <v>1505000</v>
      </c>
      <c r="J65" s="282">
        <f>J13+J27+J39+J54+J62</f>
        <v>0</v>
      </c>
    </row>
    <row r="66" spans="1:10" x14ac:dyDescent="0.2">
      <c r="A66" s="1"/>
      <c r="B66" s="1"/>
      <c r="C66" s="1"/>
      <c r="D66" s="1"/>
      <c r="E66" s="1"/>
      <c r="F66" s="1"/>
      <c r="G66" s="1"/>
      <c r="H66" s="1"/>
      <c r="I66" s="1"/>
      <c r="J66" s="1"/>
    </row>
    <row r="67" spans="1:10" x14ac:dyDescent="0.2">
      <c r="A67" s="1"/>
      <c r="B67" s="58"/>
      <c r="C67" s="1"/>
      <c r="D67" s="1"/>
      <c r="E67" s="1"/>
      <c r="F67" s="1"/>
      <c r="G67" s="1"/>
      <c r="H67" s="302"/>
      <c r="I67" s="58"/>
      <c r="J67" s="1"/>
    </row>
    <row r="68" spans="1:10" x14ac:dyDescent="0.2">
      <c r="A68" s="1"/>
      <c r="B68" s="58" t="s">
        <v>7</v>
      </c>
      <c r="C68" s="1"/>
      <c r="D68" s="1"/>
      <c r="E68" s="1"/>
      <c r="F68" s="58" t="s">
        <v>158</v>
      </c>
      <c r="G68" s="1"/>
      <c r="H68" s="1"/>
      <c r="I68" s="1"/>
      <c r="J68" s="1"/>
    </row>
  </sheetData>
  <mergeCells count="17">
    <mergeCell ref="D2:F2"/>
    <mergeCell ref="D3:F3"/>
    <mergeCell ref="G3:J3"/>
    <mergeCell ref="D4:F4"/>
    <mergeCell ref="G4:J4"/>
    <mergeCell ref="G2:J2"/>
    <mergeCell ref="I9:J9"/>
    <mergeCell ref="D5:I5"/>
    <mergeCell ref="D6:G6"/>
    <mergeCell ref="A9:A10"/>
    <mergeCell ref="B9:B10"/>
    <mergeCell ref="C9:C10"/>
    <mergeCell ref="D9:D10"/>
    <mergeCell ref="E9:E10"/>
    <mergeCell ref="F9:F10"/>
    <mergeCell ref="G9:G10"/>
    <mergeCell ref="H9:H10"/>
  </mergeCells>
  <pageMargins left="0.19685039370078741" right="0.19685039370078741" top="0.39370078740157483" bottom="0.19685039370078741" header="0" footer="0"/>
  <pageSetup paperSize="9" scale="8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Дод.1</vt:lpstr>
      <vt:lpstr>Дод.3</vt:lpstr>
      <vt:lpstr>Дод.5</vt:lpstr>
      <vt:lpstr>Дод.7</vt:lpstr>
      <vt:lpstr>Дод.1!Область_печати</vt:lpstr>
      <vt:lpstr>Дод.3!Область_печати</vt:lpstr>
      <vt:lpstr>Дод.5!Область_печати</vt:lpstr>
      <vt:lpstr>Дод.7!Область_печати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Ревенко</dc:creator>
  <cp:lastModifiedBy>user</cp:lastModifiedBy>
  <cp:lastPrinted>2026-08-05T13:31:37Z</cp:lastPrinted>
  <dcterms:created xsi:type="dcterms:W3CDTF">2020-12-23T06:51:23Z</dcterms:created>
  <dcterms:modified xsi:type="dcterms:W3CDTF">2026-08-12T10:07:02Z</dcterms:modified>
</cp:coreProperties>
</file>